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codeName="ThisWorkbook" defaultThemeVersion="124226"/>
  <mc:AlternateContent xmlns:mc="http://schemas.openxmlformats.org/markup-compatibility/2006">
    <mc:Choice Requires="x15">
      <x15ac:absPath xmlns:x15ac="http://schemas.microsoft.com/office/spreadsheetml/2010/11/ac" url="C:\Users\egrzin\Desktop\Nova mapa (3)\"/>
    </mc:Choice>
  </mc:AlternateContent>
  <xr:revisionPtr revIDLastSave="0" documentId="13_ncr:1_{09BEAFC6-20C2-4989-9E1B-E3CF1E5AA105}" xr6:coauthVersionLast="37" xr6:coauthVersionMax="46" xr10:uidLastSave="{00000000-0000-0000-0000-000000000000}"/>
  <bookViews>
    <workbookView xWindow="0" yWindow="0" windowWidth="28800" windowHeight="11925" tabRatio="862" xr2:uid="{00000000-000D-0000-FFFF-FFFF00000000}"/>
  </bookViews>
  <sheets>
    <sheet name="Popis studenata" sheetId="5" r:id="rId1"/>
    <sheet name="Analitika nastave" sheetId="1" r:id="rId2"/>
    <sheet name="Kontinuirano_Objava_studentima" sheetId="6" r:id="rId3"/>
    <sheet name="Parcijalni_cjeloviti ispit" sheetId="8" r:id="rId4"/>
    <sheet name="Parc_cjelovit_Objava_studentima" sheetId="14" r:id="rId5"/>
    <sheet name="Ispis_za_refereadu" sheetId="15" r:id="rId6"/>
    <sheet name="Statistika" sheetId="10" state="hidden" r:id="rId7"/>
  </sheets>
  <definedNames>
    <definedName name="an_aktivni">'Analitika nastave'!$AE$208</definedName>
    <definedName name="an_odabralicj">'Analitika nastave'!$A$4</definedName>
    <definedName name="an_polozili_cjeloviti">'Analitika nastave'!$C$4</definedName>
    <definedName name="an_pristupilicj">'Analitika nastave'!$B$4</definedName>
    <definedName name="an_prosjekbodova">'Analitika nastave'!$AC$209</definedName>
    <definedName name="an_prosjekocjena">'Analitika nastave'!$AK$208</definedName>
    <definedName name="an_prosli">'Analitika nastave'!$AC$208</definedName>
    <definedName name="broj_cjelovitih">'Parcijalni_cjeloviti ispit'!$C$4</definedName>
    <definedName name="pc_prosjekbodova">'Parcijalni_cjeloviti ispit'!$M$209</definedName>
    <definedName name="pc_prosjekocjena">'Parcijalni_cjeloviti ispit'!$N$208</definedName>
    <definedName name="pc_prosli">'Parcijalni_cjeloviti ispit'!$M$208</definedName>
  </definedNames>
  <calcPr calcId="179021"/>
</workbook>
</file>

<file path=xl/calcChain.xml><?xml version="1.0" encoding="utf-8"?>
<calcChain xmlns="http://schemas.openxmlformats.org/spreadsheetml/2006/main">
  <c r="B3" i="5" l="1"/>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2" i="5"/>
  <c r="C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2" i="5"/>
  <c r="M10" i="8" l="1"/>
  <c r="M12" i="8"/>
  <c r="M14" i="8"/>
  <c r="M16" i="8"/>
  <c r="M18" i="8"/>
  <c r="M20" i="8"/>
  <c r="M22" i="8"/>
  <c r="M24" i="8"/>
  <c r="M26" i="8"/>
  <c r="M28" i="8"/>
  <c r="M30" i="8"/>
  <c r="M32" i="8"/>
  <c r="M34" i="8"/>
  <c r="M36" i="8"/>
  <c r="M38" i="8"/>
  <c r="M40" i="8"/>
  <c r="M42" i="8"/>
  <c r="M44" i="8"/>
  <c r="M46" i="8"/>
  <c r="M48" i="8"/>
  <c r="M50" i="8"/>
  <c r="M52" i="8"/>
  <c r="M54" i="8"/>
  <c r="M56" i="8"/>
  <c r="M58" i="8"/>
  <c r="M60" i="8"/>
  <c r="M62" i="8"/>
  <c r="M64" i="8"/>
  <c r="M66" i="8"/>
  <c r="M68" i="8"/>
  <c r="M70" i="8"/>
  <c r="M72" i="8"/>
  <c r="M74" i="8"/>
  <c r="M76" i="8"/>
  <c r="M78" i="8"/>
  <c r="M80" i="8"/>
  <c r="M82" i="8"/>
  <c r="M84" i="8"/>
  <c r="M86" i="8"/>
  <c r="M88" i="8"/>
  <c r="M90" i="8"/>
  <c r="M92" i="8"/>
  <c r="M94" i="8"/>
  <c r="M96" i="8"/>
  <c r="M98" i="8"/>
  <c r="M100" i="8"/>
  <c r="M102" i="8"/>
  <c r="M104" i="8"/>
  <c r="M106" i="8"/>
  <c r="M108" i="8"/>
  <c r="M110" i="8"/>
  <c r="M112" i="8"/>
  <c r="M114" i="8"/>
  <c r="M116" i="8"/>
  <c r="M118" i="8"/>
  <c r="M120" i="8"/>
  <c r="M122" i="8"/>
  <c r="M124" i="8"/>
  <c r="M126" i="8"/>
  <c r="M128" i="8"/>
  <c r="M130" i="8"/>
  <c r="M132" i="8"/>
  <c r="M134" i="8"/>
  <c r="M136" i="8"/>
  <c r="M138" i="8"/>
  <c r="M140" i="8"/>
  <c r="M142" i="8"/>
  <c r="M144" i="8"/>
  <c r="M146" i="8"/>
  <c r="M148" i="8"/>
  <c r="M150" i="8"/>
  <c r="M152" i="8"/>
  <c r="M154" i="8"/>
  <c r="M156" i="8"/>
  <c r="M158" i="8"/>
  <c r="M160" i="8"/>
  <c r="M162" i="8"/>
  <c r="M164" i="8"/>
  <c r="M166" i="8"/>
  <c r="M168" i="8"/>
  <c r="M170" i="8"/>
  <c r="M172" i="8"/>
  <c r="M174" i="8"/>
  <c r="M176" i="8"/>
  <c r="M178" i="8"/>
  <c r="M180" i="8"/>
  <c r="M182" i="8"/>
  <c r="M184" i="8"/>
  <c r="M186" i="8"/>
  <c r="M188" i="8"/>
  <c r="M190" i="8"/>
  <c r="M192" i="8"/>
  <c r="M194" i="8"/>
  <c r="M196" i="8"/>
  <c r="M198" i="8"/>
  <c r="M200" i="8"/>
  <c r="M202" i="8"/>
  <c r="M204" i="8"/>
  <c r="M206" i="8"/>
  <c r="M8" i="8"/>
  <c r="J2" i="8"/>
  <c r="M1" i="6"/>
  <c r="AE10" i="1" l="1"/>
  <c r="AE12" i="1"/>
  <c r="AE14" i="1"/>
  <c r="AE16" i="1"/>
  <c r="AE18" i="1"/>
  <c r="AE20" i="1"/>
  <c r="AE22" i="1"/>
  <c r="AE24" i="1"/>
  <c r="AE26" i="1"/>
  <c r="AE28" i="1"/>
  <c r="AE30" i="1"/>
  <c r="AE32" i="1"/>
  <c r="AE34" i="1"/>
  <c r="AE36" i="1"/>
  <c r="AE38" i="1"/>
  <c r="AE40" i="1"/>
  <c r="AE42" i="1"/>
  <c r="AE44" i="1"/>
  <c r="AE46" i="1"/>
  <c r="AE48" i="1"/>
  <c r="AE50" i="1"/>
  <c r="AE52" i="1"/>
  <c r="AE54" i="1"/>
  <c r="AE56" i="1"/>
  <c r="AE58" i="1"/>
  <c r="AE60" i="1"/>
  <c r="AE62" i="1"/>
  <c r="AE64" i="1"/>
  <c r="AE66" i="1"/>
  <c r="AE68" i="1"/>
  <c r="AE70" i="1"/>
  <c r="AE72" i="1"/>
  <c r="AE74" i="1"/>
  <c r="AE76" i="1"/>
  <c r="AE78" i="1"/>
  <c r="AE80" i="1"/>
  <c r="AE82" i="1"/>
  <c r="AE84" i="1"/>
  <c r="AE86" i="1"/>
  <c r="AE88" i="1"/>
  <c r="AE90" i="1"/>
  <c r="AE92" i="1"/>
  <c r="AE94" i="1"/>
  <c r="AE96" i="1"/>
  <c r="AE98" i="1"/>
  <c r="AE100" i="1"/>
  <c r="AE102" i="1"/>
  <c r="AE104" i="1"/>
  <c r="AE106" i="1"/>
  <c r="AE108" i="1"/>
  <c r="AE110" i="1"/>
  <c r="AE112" i="1"/>
  <c r="AE114" i="1"/>
  <c r="AE116" i="1"/>
  <c r="AE118" i="1"/>
  <c r="AE120" i="1"/>
  <c r="AE122" i="1"/>
  <c r="AE124" i="1"/>
  <c r="AE126" i="1"/>
  <c r="AE128" i="1"/>
  <c r="AE130" i="1"/>
  <c r="AE132" i="1"/>
  <c r="AE134" i="1"/>
  <c r="AE136" i="1"/>
  <c r="AE138" i="1"/>
  <c r="AE140" i="1"/>
  <c r="AE142" i="1"/>
  <c r="AE144" i="1"/>
  <c r="AE146" i="1"/>
  <c r="AE148" i="1"/>
  <c r="AE150" i="1"/>
  <c r="AE152" i="1"/>
  <c r="AE154" i="1"/>
  <c r="AE156" i="1"/>
  <c r="AE158" i="1"/>
  <c r="AE160" i="1"/>
  <c r="AE162" i="1"/>
  <c r="AE164" i="1"/>
  <c r="AE166" i="1"/>
  <c r="AE168" i="1"/>
  <c r="AE170" i="1"/>
  <c r="AE172" i="1"/>
  <c r="AE174" i="1"/>
  <c r="AE176" i="1"/>
  <c r="AE178" i="1"/>
  <c r="AE180" i="1"/>
  <c r="AE182" i="1"/>
  <c r="AE184" i="1"/>
  <c r="AE186" i="1"/>
  <c r="AE188" i="1"/>
  <c r="AE190" i="1"/>
  <c r="AE192" i="1"/>
  <c r="AE194" i="1"/>
  <c r="AE196" i="1"/>
  <c r="AE198" i="1"/>
  <c r="AE200" i="1"/>
  <c r="AE202" i="1"/>
  <c r="AE204" i="1"/>
  <c r="AE206" i="1"/>
  <c r="AE8" i="1"/>
  <c r="F4" i="8"/>
  <c r="D1" i="15" l="1"/>
  <c r="F1" i="15"/>
  <c r="G1" i="15"/>
  <c r="I1" i="15"/>
  <c r="D2" i="15"/>
  <c r="E2" i="15"/>
  <c r="F2" i="15"/>
  <c r="G2" i="15"/>
  <c r="I2" i="15"/>
  <c r="J2" i="15"/>
  <c r="D3" i="15"/>
  <c r="E3" i="15"/>
  <c r="G3" i="15"/>
  <c r="H3" i="15"/>
  <c r="I3" i="15"/>
  <c r="J3" i="15"/>
  <c r="K3" i="15"/>
  <c r="A4" i="15"/>
  <c r="B4" i="15"/>
  <c r="C4" i="15"/>
  <c r="D4" i="15"/>
  <c r="E4" i="15"/>
  <c r="F4" i="15"/>
  <c r="G4" i="15"/>
  <c r="H4" i="15"/>
  <c r="I4" i="15"/>
  <c r="J4" i="15"/>
  <c r="K4" i="15"/>
  <c r="L4" i="15"/>
  <c r="M4" i="15"/>
  <c r="N4" i="15"/>
  <c r="A5" i="15"/>
  <c r="B5" i="15"/>
  <c r="C5" i="15"/>
  <c r="D5" i="15"/>
  <c r="E5" i="15"/>
  <c r="F5" i="15"/>
  <c r="G5" i="15"/>
  <c r="H5" i="15"/>
  <c r="I5" i="15"/>
  <c r="J5" i="15"/>
  <c r="K5" i="15"/>
  <c r="L5" i="15"/>
  <c r="M5" i="15"/>
  <c r="N5" i="15"/>
  <c r="A6" i="15"/>
  <c r="B6" i="15"/>
  <c r="C6" i="15"/>
  <c r="D6" i="15"/>
  <c r="E6" i="15"/>
  <c r="F6" i="15"/>
  <c r="G6" i="15"/>
  <c r="H6" i="15"/>
  <c r="I6" i="15"/>
  <c r="J6" i="15"/>
  <c r="K6" i="15"/>
  <c r="L6" i="15"/>
  <c r="M6" i="15"/>
  <c r="N6" i="15"/>
  <c r="A8" i="15"/>
  <c r="B8" i="15"/>
  <c r="C8" i="15"/>
  <c r="F8" i="15"/>
  <c r="H8" i="15"/>
  <c r="J8" i="15"/>
  <c r="L8" i="15"/>
  <c r="M8" i="15"/>
  <c r="N8" i="15"/>
  <c r="A10" i="15"/>
  <c r="B10" i="15"/>
  <c r="C10" i="15"/>
  <c r="F10" i="15"/>
  <c r="H10" i="15"/>
  <c r="J10" i="15"/>
  <c r="L10" i="15"/>
  <c r="M10" i="15"/>
  <c r="N10" i="15"/>
  <c r="A12" i="15"/>
  <c r="B12" i="15"/>
  <c r="C12" i="15"/>
  <c r="F12" i="15"/>
  <c r="H12" i="15"/>
  <c r="J12" i="15"/>
  <c r="L12" i="15"/>
  <c r="M12" i="15"/>
  <c r="N12" i="15"/>
  <c r="A14" i="15"/>
  <c r="B14" i="15"/>
  <c r="C14" i="15"/>
  <c r="F14" i="15"/>
  <c r="H14" i="15"/>
  <c r="J14" i="15"/>
  <c r="L14" i="15"/>
  <c r="M14" i="15"/>
  <c r="N14" i="15"/>
  <c r="A16" i="15"/>
  <c r="B16" i="15"/>
  <c r="C16" i="15"/>
  <c r="F16" i="15"/>
  <c r="H16" i="15"/>
  <c r="J16" i="15"/>
  <c r="L16" i="15"/>
  <c r="M16" i="15"/>
  <c r="N16" i="15"/>
  <c r="A18" i="15"/>
  <c r="B18" i="15"/>
  <c r="C18" i="15"/>
  <c r="F18" i="15"/>
  <c r="H18" i="15"/>
  <c r="J18" i="15"/>
  <c r="L18" i="15"/>
  <c r="M18" i="15"/>
  <c r="N18" i="15"/>
  <c r="A20" i="15"/>
  <c r="B20" i="15"/>
  <c r="C20" i="15"/>
  <c r="F20" i="15"/>
  <c r="H20" i="15"/>
  <c r="J20" i="15"/>
  <c r="L20" i="15"/>
  <c r="M20" i="15"/>
  <c r="N20" i="15"/>
  <c r="A22" i="15"/>
  <c r="B22" i="15"/>
  <c r="C22" i="15"/>
  <c r="F22" i="15"/>
  <c r="H22" i="15"/>
  <c r="J22" i="15"/>
  <c r="L22" i="15"/>
  <c r="M22" i="15"/>
  <c r="N22" i="15"/>
  <c r="A24" i="15"/>
  <c r="B24" i="15"/>
  <c r="C24" i="15"/>
  <c r="F24" i="15"/>
  <c r="H24" i="15"/>
  <c r="J24" i="15"/>
  <c r="L24" i="15"/>
  <c r="M24" i="15"/>
  <c r="N24" i="15"/>
  <c r="A26" i="15"/>
  <c r="B26" i="15"/>
  <c r="C26" i="15"/>
  <c r="F26" i="15"/>
  <c r="H26" i="15"/>
  <c r="J26" i="15"/>
  <c r="L26" i="15"/>
  <c r="M26" i="15"/>
  <c r="N26" i="15"/>
  <c r="A28" i="15"/>
  <c r="B28" i="15"/>
  <c r="C28" i="15"/>
  <c r="F28" i="15"/>
  <c r="H28" i="15"/>
  <c r="J28" i="15"/>
  <c r="L28" i="15"/>
  <c r="M28" i="15"/>
  <c r="N28" i="15"/>
  <c r="A30" i="15"/>
  <c r="B30" i="15"/>
  <c r="C30" i="15"/>
  <c r="F30" i="15"/>
  <c r="H30" i="15"/>
  <c r="J30" i="15"/>
  <c r="L30" i="15"/>
  <c r="M30" i="15"/>
  <c r="N30" i="15"/>
  <c r="A32" i="15"/>
  <c r="B32" i="15"/>
  <c r="C32" i="15"/>
  <c r="F32" i="15"/>
  <c r="H32" i="15"/>
  <c r="J32" i="15"/>
  <c r="L32" i="15"/>
  <c r="M32" i="15"/>
  <c r="N32" i="15"/>
  <c r="A34" i="15"/>
  <c r="B34" i="15"/>
  <c r="C34" i="15"/>
  <c r="F34" i="15"/>
  <c r="H34" i="15"/>
  <c r="J34" i="15"/>
  <c r="L34" i="15"/>
  <c r="M34" i="15"/>
  <c r="N34" i="15"/>
  <c r="A36" i="15"/>
  <c r="B36" i="15"/>
  <c r="C36" i="15"/>
  <c r="F36" i="15"/>
  <c r="H36" i="15"/>
  <c r="J36" i="15"/>
  <c r="L36" i="15"/>
  <c r="M36" i="15"/>
  <c r="N36" i="15"/>
  <c r="A38" i="15"/>
  <c r="B38" i="15"/>
  <c r="C38" i="15"/>
  <c r="F38" i="15"/>
  <c r="H38" i="15"/>
  <c r="J38" i="15"/>
  <c r="L38" i="15"/>
  <c r="M38" i="15"/>
  <c r="N38" i="15"/>
  <c r="A40" i="15"/>
  <c r="B40" i="15"/>
  <c r="C40" i="15"/>
  <c r="F40" i="15"/>
  <c r="H40" i="15"/>
  <c r="J40" i="15"/>
  <c r="L40" i="15"/>
  <c r="M40" i="15"/>
  <c r="N40" i="15"/>
  <c r="A42" i="15"/>
  <c r="B42" i="15"/>
  <c r="C42" i="15"/>
  <c r="F42" i="15"/>
  <c r="H42" i="15"/>
  <c r="J42" i="15"/>
  <c r="L42" i="15"/>
  <c r="M42" i="15"/>
  <c r="N42" i="15"/>
  <c r="A44" i="15"/>
  <c r="B44" i="15"/>
  <c r="C44" i="15"/>
  <c r="F44" i="15"/>
  <c r="H44" i="15"/>
  <c r="J44" i="15"/>
  <c r="L44" i="15"/>
  <c r="M44" i="15"/>
  <c r="N44" i="15"/>
  <c r="A46" i="15"/>
  <c r="B46" i="15"/>
  <c r="C46" i="15"/>
  <c r="F46" i="15"/>
  <c r="H46" i="15"/>
  <c r="J46" i="15"/>
  <c r="L46" i="15"/>
  <c r="M46" i="15"/>
  <c r="N46" i="15"/>
  <c r="A48" i="15"/>
  <c r="B48" i="15"/>
  <c r="C48" i="15"/>
  <c r="F48" i="15"/>
  <c r="H48" i="15"/>
  <c r="J48" i="15"/>
  <c r="L48" i="15"/>
  <c r="M48" i="15"/>
  <c r="N48" i="15"/>
  <c r="A50" i="15"/>
  <c r="B50" i="15"/>
  <c r="C50" i="15"/>
  <c r="F50" i="15"/>
  <c r="H50" i="15"/>
  <c r="J50" i="15"/>
  <c r="L50" i="15"/>
  <c r="M50" i="15"/>
  <c r="N50" i="15"/>
  <c r="A52" i="15"/>
  <c r="B52" i="15"/>
  <c r="C52" i="15"/>
  <c r="F52" i="15"/>
  <c r="H52" i="15"/>
  <c r="J52" i="15"/>
  <c r="L52" i="15"/>
  <c r="M52" i="15"/>
  <c r="N52" i="15"/>
  <c r="A54" i="15"/>
  <c r="B54" i="15"/>
  <c r="C54" i="15"/>
  <c r="F54" i="15"/>
  <c r="H54" i="15"/>
  <c r="J54" i="15"/>
  <c r="L54" i="15"/>
  <c r="M54" i="15"/>
  <c r="N54" i="15"/>
  <c r="A56" i="15"/>
  <c r="B56" i="15"/>
  <c r="C56" i="15"/>
  <c r="F56" i="15"/>
  <c r="H56" i="15"/>
  <c r="J56" i="15"/>
  <c r="L56" i="15"/>
  <c r="M56" i="15"/>
  <c r="N56" i="15"/>
  <c r="A58" i="15"/>
  <c r="B58" i="15"/>
  <c r="C58" i="15"/>
  <c r="F58" i="15"/>
  <c r="H58" i="15"/>
  <c r="J58" i="15"/>
  <c r="L58" i="15"/>
  <c r="M58" i="15"/>
  <c r="N58" i="15"/>
  <c r="A60" i="15"/>
  <c r="B60" i="15"/>
  <c r="C60" i="15"/>
  <c r="F60" i="15"/>
  <c r="H60" i="15"/>
  <c r="J60" i="15"/>
  <c r="L60" i="15"/>
  <c r="M60" i="15"/>
  <c r="N60" i="15"/>
  <c r="A62" i="15"/>
  <c r="B62" i="15"/>
  <c r="C62" i="15"/>
  <c r="F62" i="15"/>
  <c r="H62" i="15"/>
  <c r="J62" i="15"/>
  <c r="L62" i="15"/>
  <c r="M62" i="15"/>
  <c r="N62" i="15"/>
  <c r="A64" i="15"/>
  <c r="B64" i="15"/>
  <c r="C64" i="15"/>
  <c r="F64" i="15"/>
  <c r="H64" i="15"/>
  <c r="J64" i="15"/>
  <c r="L64" i="15"/>
  <c r="M64" i="15"/>
  <c r="N64" i="15"/>
  <c r="A66" i="15"/>
  <c r="B66" i="15"/>
  <c r="C66" i="15"/>
  <c r="F66" i="15"/>
  <c r="H66" i="15"/>
  <c r="J66" i="15"/>
  <c r="L66" i="15"/>
  <c r="M66" i="15"/>
  <c r="N66" i="15"/>
  <c r="A68" i="15"/>
  <c r="B68" i="15"/>
  <c r="C68" i="15"/>
  <c r="F68" i="15"/>
  <c r="H68" i="15"/>
  <c r="J68" i="15"/>
  <c r="L68" i="15"/>
  <c r="M68" i="15"/>
  <c r="N68" i="15"/>
  <c r="A70" i="15"/>
  <c r="B70" i="15"/>
  <c r="C70" i="15"/>
  <c r="F70" i="15"/>
  <c r="H70" i="15"/>
  <c r="J70" i="15"/>
  <c r="L70" i="15"/>
  <c r="M70" i="15"/>
  <c r="N70" i="15"/>
  <c r="A72" i="15"/>
  <c r="B72" i="15"/>
  <c r="C72" i="15"/>
  <c r="F72" i="15"/>
  <c r="H72" i="15"/>
  <c r="J72" i="15"/>
  <c r="L72" i="15"/>
  <c r="M72" i="15"/>
  <c r="N72" i="15"/>
  <c r="A74" i="15"/>
  <c r="B74" i="15"/>
  <c r="C74" i="15"/>
  <c r="F74" i="15"/>
  <c r="H74" i="15"/>
  <c r="J74" i="15"/>
  <c r="L74" i="15"/>
  <c r="M74" i="15"/>
  <c r="N74" i="15"/>
  <c r="A76" i="15"/>
  <c r="B76" i="15"/>
  <c r="C76" i="15"/>
  <c r="F76" i="15"/>
  <c r="H76" i="15"/>
  <c r="J76" i="15"/>
  <c r="L76" i="15"/>
  <c r="M76" i="15"/>
  <c r="N76" i="15"/>
  <c r="A78" i="15"/>
  <c r="B78" i="15"/>
  <c r="C78" i="15"/>
  <c r="F78" i="15"/>
  <c r="H78" i="15"/>
  <c r="J78" i="15"/>
  <c r="L78" i="15"/>
  <c r="M78" i="15"/>
  <c r="N78" i="15"/>
  <c r="A80" i="15"/>
  <c r="B80" i="15"/>
  <c r="C80" i="15"/>
  <c r="F80" i="15"/>
  <c r="H80" i="15"/>
  <c r="J80" i="15"/>
  <c r="L80" i="15"/>
  <c r="M80" i="15"/>
  <c r="N80" i="15"/>
  <c r="A82" i="15"/>
  <c r="B82" i="15"/>
  <c r="C82" i="15"/>
  <c r="F82" i="15"/>
  <c r="H82" i="15"/>
  <c r="J82" i="15"/>
  <c r="L82" i="15"/>
  <c r="M82" i="15"/>
  <c r="N82" i="15"/>
  <c r="A84" i="15"/>
  <c r="B84" i="15"/>
  <c r="C84" i="15"/>
  <c r="F84" i="15"/>
  <c r="H84" i="15"/>
  <c r="J84" i="15"/>
  <c r="L84" i="15"/>
  <c r="M84" i="15"/>
  <c r="N84" i="15"/>
  <c r="A86" i="15"/>
  <c r="B86" i="15"/>
  <c r="C86" i="15"/>
  <c r="F86" i="15"/>
  <c r="H86" i="15"/>
  <c r="J86" i="15"/>
  <c r="L86" i="15"/>
  <c r="M86" i="15"/>
  <c r="N86" i="15"/>
  <c r="A88" i="15"/>
  <c r="B88" i="15"/>
  <c r="C88" i="15"/>
  <c r="F88" i="15"/>
  <c r="H88" i="15"/>
  <c r="J88" i="15"/>
  <c r="L88" i="15"/>
  <c r="M88" i="15"/>
  <c r="N88" i="15"/>
  <c r="A90" i="15"/>
  <c r="B90" i="15"/>
  <c r="C90" i="15"/>
  <c r="F90" i="15"/>
  <c r="H90" i="15"/>
  <c r="J90" i="15"/>
  <c r="L90" i="15"/>
  <c r="M90" i="15"/>
  <c r="N90" i="15"/>
  <c r="A92" i="15"/>
  <c r="B92" i="15"/>
  <c r="C92" i="15"/>
  <c r="F92" i="15"/>
  <c r="H92" i="15"/>
  <c r="J92" i="15"/>
  <c r="L92" i="15"/>
  <c r="M92" i="15"/>
  <c r="N92" i="15"/>
  <c r="A94" i="15"/>
  <c r="B94" i="15"/>
  <c r="C94" i="15"/>
  <c r="F94" i="15"/>
  <c r="H94" i="15"/>
  <c r="J94" i="15"/>
  <c r="L94" i="15"/>
  <c r="M94" i="15"/>
  <c r="N94" i="15"/>
  <c r="A96" i="15"/>
  <c r="B96" i="15"/>
  <c r="C96" i="15"/>
  <c r="F96" i="15"/>
  <c r="H96" i="15"/>
  <c r="J96" i="15"/>
  <c r="L96" i="15"/>
  <c r="M96" i="15"/>
  <c r="N96" i="15"/>
  <c r="A98" i="15"/>
  <c r="B98" i="15"/>
  <c r="C98" i="15"/>
  <c r="F98" i="15"/>
  <c r="H98" i="15"/>
  <c r="J98" i="15"/>
  <c r="L98" i="15"/>
  <c r="M98" i="15"/>
  <c r="N98" i="15"/>
  <c r="A100" i="15"/>
  <c r="B100" i="15"/>
  <c r="C100" i="15"/>
  <c r="F100" i="15"/>
  <c r="H100" i="15"/>
  <c r="J100" i="15"/>
  <c r="L100" i="15"/>
  <c r="M100" i="15"/>
  <c r="N100" i="15"/>
  <c r="A102" i="15"/>
  <c r="B102" i="15"/>
  <c r="C102" i="15"/>
  <c r="F102" i="15"/>
  <c r="H102" i="15"/>
  <c r="J102" i="15"/>
  <c r="L102" i="15"/>
  <c r="M102" i="15"/>
  <c r="N102" i="15"/>
  <c r="A104" i="15"/>
  <c r="B104" i="15"/>
  <c r="C104" i="15"/>
  <c r="F104" i="15"/>
  <c r="H104" i="15"/>
  <c r="J104" i="15"/>
  <c r="L104" i="15"/>
  <c r="M104" i="15"/>
  <c r="N104" i="15"/>
  <c r="A106" i="15"/>
  <c r="B106" i="15"/>
  <c r="C106" i="15"/>
  <c r="F106" i="15"/>
  <c r="H106" i="15"/>
  <c r="J106" i="15"/>
  <c r="L106" i="15"/>
  <c r="M106" i="15"/>
  <c r="N106" i="15"/>
  <c r="A108" i="15"/>
  <c r="B108" i="15"/>
  <c r="C108" i="15"/>
  <c r="F108" i="15"/>
  <c r="H108" i="15"/>
  <c r="J108" i="15"/>
  <c r="L108" i="15"/>
  <c r="M108" i="15"/>
  <c r="N108" i="15"/>
  <c r="A110" i="15"/>
  <c r="B110" i="15"/>
  <c r="C110" i="15"/>
  <c r="F110" i="15"/>
  <c r="H110" i="15"/>
  <c r="J110" i="15"/>
  <c r="L110" i="15"/>
  <c r="M110" i="15"/>
  <c r="N110" i="15"/>
  <c r="A112" i="15"/>
  <c r="B112" i="15"/>
  <c r="C112" i="15"/>
  <c r="F112" i="15"/>
  <c r="H112" i="15"/>
  <c r="J112" i="15"/>
  <c r="L112" i="15"/>
  <c r="M112" i="15"/>
  <c r="N112" i="15"/>
  <c r="A114" i="15"/>
  <c r="B114" i="15"/>
  <c r="C114" i="15"/>
  <c r="F114" i="15"/>
  <c r="H114" i="15"/>
  <c r="J114" i="15"/>
  <c r="L114" i="15"/>
  <c r="M114" i="15"/>
  <c r="N114" i="15"/>
  <c r="A116" i="15"/>
  <c r="B116" i="15"/>
  <c r="C116" i="15"/>
  <c r="F116" i="15"/>
  <c r="H116" i="15"/>
  <c r="J116" i="15"/>
  <c r="L116" i="15"/>
  <c r="M116" i="15"/>
  <c r="N116" i="15"/>
  <c r="A118" i="15"/>
  <c r="B118" i="15"/>
  <c r="C118" i="15"/>
  <c r="F118" i="15"/>
  <c r="H118" i="15"/>
  <c r="J118" i="15"/>
  <c r="L118" i="15"/>
  <c r="M118" i="15"/>
  <c r="N118" i="15"/>
  <c r="A120" i="15"/>
  <c r="B120" i="15"/>
  <c r="C120" i="15"/>
  <c r="F120" i="15"/>
  <c r="H120" i="15"/>
  <c r="J120" i="15"/>
  <c r="L120" i="15"/>
  <c r="M120" i="15"/>
  <c r="N120" i="15"/>
  <c r="A122" i="15"/>
  <c r="B122" i="15"/>
  <c r="C122" i="15"/>
  <c r="F122" i="15"/>
  <c r="H122" i="15"/>
  <c r="J122" i="15"/>
  <c r="L122" i="15"/>
  <c r="M122" i="15"/>
  <c r="N122" i="15"/>
  <c r="A124" i="15"/>
  <c r="B124" i="15"/>
  <c r="C124" i="15"/>
  <c r="F124" i="15"/>
  <c r="H124" i="15"/>
  <c r="J124" i="15"/>
  <c r="L124" i="15"/>
  <c r="M124" i="15"/>
  <c r="N124" i="15"/>
  <c r="A126" i="15"/>
  <c r="B126" i="15"/>
  <c r="C126" i="15"/>
  <c r="F126" i="15"/>
  <c r="H126" i="15"/>
  <c r="J126" i="15"/>
  <c r="L126" i="15"/>
  <c r="M126" i="15"/>
  <c r="N126" i="15"/>
  <c r="A128" i="15"/>
  <c r="B128" i="15"/>
  <c r="C128" i="15"/>
  <c r="F128" i="15"/>
  <c r="H128" i="15"/>
  <c r="J128" i="15"/>
  <c r="L128" i="15"/>
  <c r="M128" i="15"/>
  <c r="N128" i="15"/>
  <c r="A130" i="15"/>
  <c r="B130" i="15"/>
  <c r="C130" i="15"/>
  <c r="F130" i="15"/>
  <c r="H130" i="15"/>
  <c r="J130" i="15"/>
  <c r="L130" i="15"/>
  <c r="M130" i="15"/>
  <c r="N130" i="15"/>
  <c r="A132" i="15"/>
  <c r="B132" i="15"/>
  <c r="C132" i="15"/>
  <c r="F132" i="15"/>
  <c r="H132" i="15"/>
  <c r="J132" i="15"/>
  <c r="L132" i="15"/>
  <c r="M132" i="15"/>
  <c r="N132" i="15"/>
  <c r="A134" i="15"/>
  <c r="B134" i="15"/>
  <c r="C134" i="15"/>
  <c r="F134" i="15"/>
  <c r="H134" i="15"/>
  <c r="J134" i="15"/>
  <c r="L134" i="15"/>
  <c r="M134" i="15"/>
  <c r="N134" i="15"/>
  <c r="A136" i="15"/>
  <c r="B136" i="15"/>
  <c r="C136" i="15"/>
  <c r="F136" i="15"/>
  <c r="H136" i="15"/>
  <c r="J136" i="15"/>
  <c r="L136" i="15"/>
  <c r="M136" i="15"/>
  <c r="N136" i="15"/>
  <c r="A138" i="15"/>
  <c r="B138" i="15"/>
  <c r="C138" i="15"/>
  <c r="F138" i="15"/>
  <c r="H138" i="15"/>
  <c r="J138" i="15"/>
  <c r="L138" i="15"/>
  <c r="M138" i="15"/>
  <c r="N138" i="15"/>
  <c r="A140" i="15"/>
  <c r="B140" i="15"/>
  <c r="C140" i="15"/>
  <c r="F140" i="15"/>
  <c r="H140" i="15"/>
  <c r="J140" i="15"/>
  <c r="L140" i="15"/>
  <c r="M140" i="15"/>
  <c r="N140" i="15"/>
  <c r="A142" i="15"/>
  <c r="B142" i="15"/>
  <c r="C142" i="15"/>
  <c r="F142" i="15"/>
  <c r="H142" i="15"/>
  <c r="J142" i="15"/>
  <c r="L142" i="15"/>
  <c r="M142" i="15"/>
  <c r="N142" i="15"/>
  <c r="A144" i="15"/>
  <c r="B144" i="15"/>
  <c r="C144" i="15"/>
  <c r="F144" i="15"/>
  <c r="H144" i="15"/>
  <c r="J144" i="15"/>
  <c r="L144" i="15"/>
  <c r="M144" i="15"/>
  <c r="N144" i="15"/>
  <c r="A146" i="15"/>
  <c r="B146" i="15"/>
  <c r="C146" i="15"/>
  <c r="F146" i="15"/>
  <c r="H146" i="15"/>
  <c r="J146" i="15"/>
  <c r="L146" i="15"/>
  <c r="M146" i="15"/>
  <c r="N146" i="15"/>
  <c r="A148" i="15"/>
  <c r="B148" i="15"/>
  <c r="C148" i="15"/>
  <c r="F148" i="15"/>
  <c r="H148" i="15"/>
  <c r="J148" i="15"/>
  <c r="L148" i="15"/>
  <c r="M148" i="15"/>
  <c r="N148" i="15"/>
  <c r="A150" i="15"/>
  <c r="B150" i="15"/>
  <c r="C150" i="15"/>
  <c r="F150" i="15"/>
  <c r="H150" i="15"/>
  <c r="J150" i="15"/>
  <c r="L150" i="15"/>
  <c r="M150" i="15"/>
  <c r="N150" i="15"/>
  <c r="A152" i="15"/>
  <c r="B152" i="15"/>
  <c r="C152" i="15"/>
  <c r="F152" i="15"/>
  <c r="H152" i="15"/>
  <c r="J152" i="15"/>
  <c r="L152" i="15"/>
  <c r="M152" i="15"/>
  <c r="N152" i="15"/>
  <c r="A154" i="15"/>
  <c r="B154" i="15"/>
  <c r="C154" i="15"/>
  <c r="F154" i="15"/>
  <c r="H154" i="15"/>
  <c r="J154" i="15"/>
  <c r="L154" i="15"/>
  <c r="M154" i="15"/>
  <c r="N154" i="15"/>
  <c r="A156" i="15"/>
  <c r="B156" i="15"/>
  <c r="C156" i="15"/>
  <c r="F156" i="15"/>
  <c r="H156" i="15"/>
  <c r="J156" i="15"/>
  <c r="L156" i="15"/>
  <c r="M156" i="15"/>
  <c r="N156" i="15"/>
  <c r="A158" i="15"/>
  <c r="B158" i="15"/>
  <c r="C158" i="15"/>
  <c r="F158" i="15"/>
  <c r="H158" i="15"/>
  <c r="J158" i="15"/>
  <c r="L158" i="15"/>
  <c r="M158" i="15"/>
  <c r="N158" i="15"/>
  <c r="A160" i="15"/>
  <c r="B160" i="15"/>
  <c r="C160" i="15"/>
  <c r="F160" i="15"/>
  <c r="H160" i="15"/>
  <c r="J160" i="15"/>
  <c r="L160" i="15"/>
  <c r="M160" i="15"/>
  <c r="N160" i="15"/>
  <c r="A162" i="15"/>
  <c r="B162" i="15"/>
  <c r="C162" i="15"/>
  <c r="F162" i="15"/>
  <c r="H162" i="15"/>
  <c r="J162" i="15"/>
  <c r="L162" i="15"/>
  <c r="M162" i="15"/>
  <c r="N162" i="15"/>
  <c r="A164" i="15"/>
  <c r="B164" i="15"/>
  <c r="C164" i="15"/>
  <c r="F164" i="15"/>
  <c r="H164" i="15"/>
  <c r="J164" i="15"/>
  <c r="L164" i="15"/>
  <c r="M164" i="15"/>
  <c r="N164" i="15"/>
  <c r="A166" i="15"/>
  <c r="B166" i="15"/>
  <c r="C166" i="15"/>
  <c r="F166" i="15"/>
  <c r="H166" i="15"/>
  <c r="J166" i="15"/>
  <c r="L166" i="15"/>
  <c r="M166" i="15"/>
  <c r="N166" i="15"/>
  <c r="A168" i="15"/>
  <c r="B168" i="15"/>
  <c r="C168" i="15"/>
  <c r="F168" i="15"/>
  <c r="H168" i="15"/>
  <c r="J168" i="15"/>
  <c r="L168" i="15"/>
  <c r="M168" i="15"/>
  <c r="N168" i="15"/>
  <c r="A170" i="15"/>
  <c r="B170" i="15"/>
  <c r="C170" i="15"/>
  <c r="F170" i="15"/>
  <c r="H170" i="15"/>
  <c r="J170" i="15"/>
  <c r="L170" i="15"/>
  <c r="M170" i="15"/>
  <c r="N170" i="15"/>
  <c r="A172" i="15"/>
  <c r="B172" i="15"/>
  <c r="C172" i="15"/>
  <c r="F172" i="15"/>
  <c r="H172" i="15"/>
  <c r="J172" i="15"/>
  <c r="L172" i="15"/>
  <c r="M172" i="15"/>
  <c r="N172" i="15"/>
  <c r="A174" i="15"/>
  <c r="B174" i="15"/>
  <c r="C174" i="15"/>
  <c r="F174" i="15"/>
  <c r="H174" i="15"/>
  <c r="J174" i="15"/>
  <c r="L174" i="15"/>
  <c r="M174" i="15"/>
  <c r="N174" i="15"/>
  <c r="A176" i="15"/>
  <c r="B176" i="15"/>
  <c r="C176" i="15"/>
  <c r="F176" i="15"/>
  <c r="H176" i="15"/>
  <c r="J176" i="15"/>
  <c r="L176" i="15"/>
  <c r="M176" i="15"/>
  <c r="N176" i="15"/>
  <c r="A178" i="15"/>
  <c r="B178" i="15"/>
  <c r="C178" i="15"/>
  <c r="F178" i="15"/>
  <c r="H178" i="15"/>
  <c r="J178" i="15"/>
  <c r="L178" i="15"/>
  <c r="M178" i="15"/>
  <c r="N178" i="15"/>
  <c r="A180" i="15"/>
  <c r="B180" i="15"/>
  <c r="C180" i="15"/>
  <c r="F180" i="15"/>
  <c r="H180" i="15"/>
  <c r="J180" i="15"/>
  <c r="L180" i="15"/>
  <c r="M180" i="15"/>
  <c r="N180" i="15"/>
  <c r="A182" i="15"/>
  <c r="B182" i="15"/>
  <c r="C182" i="15"/>
  <c r="F182" i="15"/>
  <c r="H182" i="15"/>
  <c r="J182" i="15"/>
  <c r="L182" i="15"/>
  <c r="M182" i="15"/>
  <c r="N182" i="15"/>
  <c r="A184" i="15"/>
  <c r="B184" i="15"/>
  <c r="C184" i="15"/>
  <c r="F184" i="15"/>
  <c r="H184" i="15"/>
  <c r="J184" i="15"/>
  <c r="L184" i="15"/>
  <c r="M184" i="15"/>
  <c r="N184" i="15"/>
  <c r="A186" i="15"/>
  <c r="B186" i="15"/>
  <c r="C186" i="15"/>
  <c r="F186" i="15"/>
  <c r="H186" i="15"/>
  <c r="J186" i="15"/>
  <c r="L186" i="15"/>
  <c r="M186" i="15"/>
  <c r="N186" i="15"/>
  <c r="A188" i="15"/>
  <c r="B188" i="15"/>
  <c r="C188" i="15"/>
  <c r="F188" i="15"/>
  <c r="H188" i="15"/>
  <c r="J188" i="15"/>
  <c r="L188" i="15"/>
  <c r="M188" i="15"/>
  <c r="N188" i="15"/>
  <c r="A190" i="15"/>
  <c r="B190" i="15"/>
  <c r="C190" i="15"/>
  <c r="F190" i="15"/>
  <c r="H190" i="15"/>
  <c r="J190" i="15"/>
  <c r="L190" i="15"/>
  <c r="M190" i="15"/>
  <c r="N190" i="15"/>
  <c r="A192" i="15"/>
  <c r="B192" i="15"/>
  <c r="C192" i="15"/>
  <c r="F192" i="15"/>
  <c r="H192" i="15"/>
  <c r="J192" i="15"/>
  <c r="L192" i="15"/>
  <c r="M192" i="15"/>
  <c r="N192" i="15"/>
  <c r="A194" i="15"/>
  <c r="B194" i="15"/>
  <c r="C194" i="15"/>
  <c r="F194" i="15"/>
  <c r="H194" i="15"/>
  <c r="J194" i="15"/>
  <c r="L194" i="15"/>
  <c r="M194" i="15"/>
  <c r="N194" i="15"/>
  <c r="A196" i="15"/>
  <c r="B196" i="15"/>
  <c r="C196" i="15"/>
  <c r="F196" i="15"/>
  <c r="H196" i="15"/>
  <c r="J196" i="15"/>
  <c r="L196" i="15"/>
  <c r="M196" i="15"/>
  <c r="N196" i="15"/>
  <c r="A198" i="15"/>
  <c r="B198" i="15"/>
  <c r="C198" i="15"/>
  <c r="F198" i="15"/>
  <c r="H198" i="15"/>
  <c r="J198" i="15"/>
  <c r="L198" i="15"/>
  <c r="M198" i="15"/>
  <c r="N198" i="15"/>
  <c r="A200" i="15"/>
  <c r="B200" i="15"/>
  <c r="C200" i="15"/>
  <c r="F200" i="15"/>
  <c r="H200" i="15"/>
  <c r="J200" i="15"/>
  <c r="L200" i="15"/>
  <c r="M200" i="15"/>
  <c r="N200" i="15"/>
  <c r="A202" i="15"/>
  <c r="B202" i="15"/>
  <c r="C202" i="15"/>
  <c r="F202" i="15"/>
  <c r="H202" i="15"/>
  <c r="J202" i="15"/>
  <c r="L202" i="15"/>
  <c r="M202" i="15"/>
  <c r="N202" i="15"/>
  <c r="A204" i="15"/>
  <c r="B204" i="15"/>
  <c r="C204" i="15"/>
  <c r="F204" i="15"/>
  <c r="H204" i="15"/>
  <c r="J204" i="15"/>
  <c r="L204" i="15"/>
  <c r="M204" i="15"/>
  <c r="N204" i="15"/>
  <c r="A206" i="15"/>
  <c r="B206" i="15"/>
  <c r="C206" i="15"/>
  <c r="F206" i="15"/>
  <c r="H206" i="15"/>
  <c r="J206" i="15"/>
  <c r="L206" i="15"/>
  <c r="M206" i="15"/>
  <c r="N206" i="15"/>
  <c r="B4" i="8"/>
  <c r="B3" i="15" s="1"/>
  <c r="E2" i="8"/>
  <c r="E1" i="15" s="1"/>
  <c r="A2" i="8"/>
  <c r="A1" i="15" s="1"/>
  <c r="B2" i="8"/>
  <c r="B1" i="15" s="1"/>
  <c r="C2" i="8"/>
  <c r="C1" i="15" s="1"/>
  <c r="A3" i="8"/>
  <c r="A2" i="15" s="1"/>
  <c r="B3" i="8"/>
  <c r="B2" i="15" s="1"/>
  <c r="C3" i="8"/>
  <c r="C2" i="15" s="1"/>
  <c r="A4" i="8"/>
  <c r="E2" i="10" s="1"/>
  <c r="C4" i="8"/>
  <c r="C3" i="15" s="1"/>
  <c r="A12" i="8"/>
  <c r="A11" i="15" s="1"/>
  <c r="A14" i="8"/>
  <c r="A13" i="15" s="1"/>
  <c r="A16" i="8"/>
  <c r="A15" i="15" s="1"/>
  <c r="A18" i="8"/>
  <c r="A17" i="15" s="1"/>
  <c r="A20" i="8"/>
  <c r="A19" i="15" s="1"/>
  <c r="A22" i="8"/>
  <c r="A21" i="15" s="1"/>
  <c r="A24" i="8"/>
  <c r="A23" i="15" s="1"/>
  <c r="A26" i="8"/>
  <c r="A25" i="15" s="1"/>
  <c r="A28" i="8"/>
  <c r="A27" i="15" s="1"/>
  <c r="A30" i="8"/>
  <c r="A29" i="15" s="1"/>
  <c r="A32" i="8"/>
  <c r="A31" i="15" s="1"/>
  <c r="A34" i="8"/>
  <c r="A33" i="15" s="1"/>
  <c r="A36" i="8"/>
  <c r="A35" i="15" s="1"/>
  <c r="A38" i="8"/>
  <c r="A37" i="15" s="1"/>
  <c r="A40" i="8"/>
  <c r="A39" i="15" s="1"/>
  <c r="A42" i="8"/>
  <c r="A41" i="15" s="1"/>
  <c r="A44" i="8"/>
  <c r="A43" i="15" s="1"/>
  <c r="A46" i="8"/>
  <c r="A45" i="15" s="1"/>
  <c r="A48" i="8"/>
  <c r="A47" i="15" s="1"/>
  <c r="A50" i="8"/>
  <c r="A49" i="15" s="1"/>
  <c r="A52" i="8"/>
  <c r="A51" i="15" s="1"/>
  <c r="A54" i="8"/>
  <c r="A53" i="15" s="1"/>
  <c r="A56" i="8"/>
  <c r="A55" i="15" s="1"/>
  <c r="A58" i="8"/>
  <c r="A57" i="15" s="1"/>
  <c r="A60" i="8"/>
  <c r="A59" i="15" s="1"/>
  <c r="A62" i="8"/>
  <c r="A61" i="15" s="1"/>
  <c r="A64" i="8"/>
  <c r="A63" i="15" s="1"/>
  <c r="A66" i="8"/>
  <c r="A65" i="15" s="1"/>
  <c r="A68" i="8"/>
  <c r="A67" i="15" s="1"/>
  <c r="A70" i="8"/>
  <c r="A69" i="15" s="1"/>
  <c r="A72" i="8"/>
  <c r="A71" i="15" s="1"/>
  <c r="A74" i="8"/>
  <c r="A73" i="15" s="1"/>
  <c r="A76" i="8"/>
  <c r="A75" i="15" s="1"/>
  <c r="A78" i="8"/>
  <c r="A77" i="15" s="1"/>
  <c r="A80" i="8"/>
  <c r="A79" i="15" s="1"/>
  <c r="A82" i="8"/>
  <c r="A81" i="15" s="1"/>
  <c r="A84" i="8"/>
  <c r="A83" i="15" s="1"/>
  <c r="A86" i="8"/>
  <c r="A85" i="15" s="1"/>
  <c r="A88" i="8"/>
  <c r="A87" i="15" s="1"/>
  <c r="A90" i="8"/>
  <c r="A89" i="15" s="1"/>
  <c r="A92" i="8"/>
  <c r="A91" i="15" s="1"/>
  <c r="A94" i="8"/>
  <c r="A93" i="15" s="1"/>
  <c r="A96" i="8"/>
  <c r="A95" i="15" s="1"/>
  <c r="A98" i="8"/>
  <c r="A97" i="15" s="1"/>
  <c r="A100" i="8"/>
  <c r="A99" i="15" s="1"/>
  <c r="A102" i="8"/>
  <c r="A101" i="15" s="1"/>
  <c r="A104" i="8"/>
  <c r="A103" i="15" s="1"/>
  <c r="A106" i="8"/>
  <c r="A105" i="15" s="1"/>
  <c r="A108" i="8"/>
  <c r="A107" i="15" s="1"/>
  <c r="A110" i="8"/>
  <c r="A109" i="15" s="1"/>
  <c r="A112" i="8"/>
  <c r="A111" i="15" s="1"/>
  <c r="A114" i="8"/>
  <c r="A113" i="15" s="1"/>
  <c r="A116" i="8"/>
  <c r="A115" i="15" s="1"/>
  <c r="A118" i="8"/>
  <c r="A117" i="15" s="1"/>
  <c r="A120" i="8"/>
  <c r="A119" i="15" s="1"/>
  <c r="A122" i="8"/>
  <c r="A121" i="15" s="1"/>
  <c r="A124" i="8"/>
  <c r="A123" i="15" s="1"/>
  <c r="A126" i="8"/>
  <c r="A125" i="15" s="1"/>
  <c r="A128" i="8"/>
  <c r="A127" i="15" s="1"/>
  <c r="A130" i="8"/>
  <c r="A129" i="15" s="1"/>
  <c r="A132" i="8"/>
  <c r="A131" i="15" s="1"/>
  <c r="A134" i="8"/>
  <c r="A133" i="15" s="1"/>
  <c r="A136" i="8"/>
  <c r="A135" i="15" s="1"/>
  <c r="A138" i="8"/>
  <c r="A137" i="15" s="1"/>
  <c r="A140" i="8"/>
  <c r="A139" i="15" s="1"/>
  <c r="A142" i="8"/>
  <c r="A141" i="15" s="1"/>
  <c r="A144" i="8"/>
  <c r="A143" i="15" s="1"/>
  <c r="A146" i="8"/>
  <c r="A145" i="15" s="1"/>
  <c r="A148" i="8"/>
  <c r="A147" i="15" s="1"/>
  <c r="A150" i="8"/>
  <c r="A149" i="15" s="1"/>
  <c r="A152" i="8"/>
  <c r="A151" i="15" s="1"/>
  <c r="A154" i="8"/>
  <c r="A153" i="15" s="1"/>
  <c r="A156" i="8"/>
  <c r="A155" i="15" s="1"/>
  <c r="A158" i="8"/>
  <c r="A157" i="15" s="1"/>
  <c r="A160" i="8"/>
  <c r="A159" i="15" s="1"/>
  <c r="A162" i="8"/>
  <c r="A161" i="15" s="1"/>
  <c r="A164" i="8"/>
  <c r="A163" i="15" s="1"/>
  <c r="A166" i="8"/>
  <c r="A165" i="15" s="1"/>
  <c r="A168" i="8"/>
  <c r="A167" i="15" s="1"/>
  <c r="A170" i="8"/>
  <c r="A169" i="15" s="1"/>
  <c r="A172" i="8"/>
  <c r="A171" i="15" s="1"/>
  <c r="A174" i="8"/>
  <c r="A173" i="15" s="1"/>
  <c r="A176" i="8"/>
  <c r="A175" i="15" s="1"/>
  <c r="A178" i="8"/>
  <c r="A177" i="15" s="1"/>
  <c r="A180" i="8"/>
  <c r="A179" i="15" s="1"/>
  <c r="A182" i="8"/>
  <c r="A181" i="15" s="1"/>
  <c r="A184" i="8"/>
  <c r="A183" i="15" s="1"/>
  <c r="A186" i="8"/>
  <c r="A185" i="15" s="1"/>
  <c r="A188" i="8"/>
  <c r="A187" i="15" s="1"/>
  <c r="A190" i="8"/>
  <c r="A189" i="15" s="1"/>
  <c r="A192" i="8"/>
  <c r="A191" i="15" s="1"/>
  <c r="A194" i="8"/>
  <c r="A193" i="15" s="1"/>
  <c r="A196" i="8"/>
  <c r="A195" i="15" s="1"/>
  <c r="A198" i="8"/>
  <c r="A197" i="15" s="1"/>
  <c r="A200" i="8"/>
  <c r="A199" i="15" s="1"/>
  <c r="A202" i="8"/>
  <c r="A201" i="15" s="1"/>
  <c r="A204" i="8"/>
  <c r="A203" i="15" s="1"/>
  <c r="A206" i="8"/>
  <c r="A205" i="15" s="1"/>
  <c r="A10" i="8"/>
  <c r="A9" i="15" s="1"/>
  <c r="A8" i="8"/>
  <c r="A7" i="15" s="1"/>
  <c r="G2" i="10" l="1"/>
  <c r="I1" i="14"/>
  <c r="F3" i="15"/>
  <c r="B1" i="14"/>
  <c r="J1" i="15"/>
  <c r="N1" i="14"/>
  <c r="A3" i="15"/>
  <c r="A3" i="14"/>
  <c r="A1" i="14"/>
  <c r="C1" i="14"/>
  <c r="D1" i="14"/>
  <c r="F1" i="14"/>
  <c r="G1" i="14"/>
  <c r="H1" i="14"/>
  <c r="M1" i="14"/>
  <c r="A2" i="14"/>
  <c r="B2" i="14"/>
  <c r="C2" i="14"/>
  <c r="D2" i="14"/>
  <c r="E2" i="14"/>
  <c r="F2" i="14"/>
  <c r="G2" i="14"/>
  <c r="H2" i="14"/>
  <c r="I2" i="14"/>
  <c r="J2" i="14"/>
  <c r="K2" i="14"/>
  <c r="L2" i="14"/>
  <c r="B3" i="14"/>
  <c r="C3" i="14"/>
  <c r="D3" i="14"/>
  <c r="E3" i="14"/>
  <c r="F3" i="14"/>
  <c r="G3" i="14"/>
  <c r="H3" i="14"/>
  <c r="I3" i="14"/>
  <c r="J3" i="14"/>
  <c r="K3" i="14"/>
  <c r="L3" i="14"/>
  <c r="A4" i="14"/>
  <c r="B4" i="14"/>
  <c r="C4" i="14"/>
  <c r="D4" i="14"/>
  <c r="E4" i="14"/>
  <c r="F4" i="14"/>
  <c r="G4" i="14"/>
  <c r="H4" i="14"/>
  <c r="I4" i="14"/>
  <c r="J4" i="14"/>
  <c r="K4" i="14"/>
  <c r="L4" i="14"/>
  <c r="A5" i="14"/>
  <c r="B5" i="14"/>
  <c r="C5" i="14"/>
  <c r="D5" i="14"/>
  <c r="E5" i="14"/>
  <c r="F5" i="14"/>
  <c r="G5" i="14"/>
  <c r="H5" i="14"/>
  <c r="I5" i="14"/>
  <c r="J5" i="14"/>
  <c r="K5" i="14"/>
  <c r="L5" i="14"/>
  <c r="A6" i="14"/>
  <c r="B6" i="14"/>
  <c r="C6" i="14"/>
  <c r="D6" i="14"/>
  <c r="E6" i="14"/>
  <c r="F6" i="14"/>
  <c r="G6" i="14"/>
  <c r="H6" i="14"/>
  <c r="I6" i="14"/>
  <c r="J6" i="14"/>
  <c r="K6" i="14"/>
  <c r="L6" i="14"/>
  <c r="A8" i="14"/>
  <c r="D8" i="14"/>
  <c r="F8" i="14"/>
  <c r="H8" i="14"/>
  <c r="J8" i="14"/>
  <c r="K8" i="14"/>
  <c r="L8" i="14"/>
  <c r="A10" i="14"/>
  <c r="D10" i="14"/>
  <c r="F10" i="14"/>
  <c r="H10" i="14"/>
  <c r="J10" i="14"/>
  <c r="K10" i="14"/>
  <c r="L10" i="14"/>
  <c r="A12" i="14"/>
  <c r="D12" i="14"/>
  <c r="F12" i="14"/>
  <c r="H12" i="14"/>
  <c r="J12" i="14"/>
  <c r="K12" i="14"/>
  <c r="L12" i="14"/>
  <c r="A14" i="14"/>
  <c r="D14" i="14"/>
  <c r="F14" i="14"/>
  <c r="H14" i="14"/>
  <c r="J14" i="14"/>
  <c r="K14" i="14"/>
  <c r="L14" i="14"/>
  <c r="A16" i="14"/>
  <c r="D16" i="14"/>
  <c r="F16" i="14"/>
  <c r="H16" i="14"/>
  <c r="J16" i="14"/>
  <c r="K16" i="14"/>
  <c r="L16" i="14"/>
  <c r="A18" i="14"/>
  <c r="D18" i="14"/>
  <c r="F18" i="14"/>
  <c r="H18" i="14"/>
  <c r="J18" i="14"/>
  <c r="K18" i="14"/>
  <c r="L18" i="14"/>
  <c r="A20" i="14"/>
  <c r="D20" i="14"/>
  <c r="F20" i="14"/>
  <c r="H20" i="14"/>
  <c r="J20" i="14"/>
  <c r="K20" i="14"/>
  <c r="L20" i="14"/>
  <c r="A22" i="14"/>
  <c r="D22" i="14"/>
  <c r="F22" i="14"/>
  <c r="H22" i="14"/>
  <c r="J22" i="14"/>
  <c r="K22" i="14"/>
  <c r="L22" i="14"/>
  <c r="A24" i="14"/>
  <c r="D24" i="14"/>
  <c r="F24" i="14"/>
  <c r="H24" i="14"/>
  <c r="J24" i="14"/>
  <c r="K24" i="14"/>
  <c r="L24" i="14"/>
  <c r="A26" i="14"/>
  <c r="D26" i="14"/>
  <c r="F26" i="14"/>
  <c r="H26" i="14"/>
  <c r="J26" i="14"/>
  <c r="K26" i="14"/>
  <c r="L26" i="14"/>
  <c r="A28" i="14"/>
  <c r="D28" i="14"/>
  <c r="F28" i="14"/>
  <c r="H28" i="14"/>
  <c r="J28" i="14"/>
  <c r="K28" i="14"/>
  <c r="L28" i="14"/>
  <c r="A30" i="14"/>
  <c r="D30" i="14"/>
  <c r="F30" i="14"/>
  <c r="H30" i="14"/>
  <c r="J30" i="14"/>
  <c r="K30" i="14"/>
  <c r="L30" i="14"/>
  <c r="A32" i="14"/>
  <c r="D32" i="14"/>
  <c r="F32" i="14"/>
  <c r="H32" i="14"/>
  <c r="J32" i="14"/>
  <c r="K32" i="14"/>
  <c r="L32" i="14"/>
  <c r="A34" i="14"/>
  <c r="D34" i="14"/>
  <c r="F34" i="14"/>
  <c r="H34" i="14"/>
  <c r="J34" i="14"/>
  <c r="K34" i="14"/>
  <c r="L34" i="14"/>
  <c r="A36" i="14"/>
  <c r="D36" i="14"/>
  <c r="F36" i="14"/>
  <c r="H36" i="14"/>
  <c r="J36" i="14"/>
  <c r="K36" i="14"/>
  <c r="L36" i="14"/>
  <c r="A38" i="14"/>
  <c r="D38" i="14"/>
  <c r="F38" i="14"/>
  <c r="H38" i="14"/>
  <c r="J38" i="14"/>
  <c r="K38" i="14"/>
  <c r="L38" i="14"/>
  <c r="A40" i="14"/>
  <c r="D40" i="14"/>
  <c r="F40" i="14"/>
  <c r="H40" i="14"/>
  <c r="J40" i="14"/>
  <c r="K40" i="14"/>
  <c r="L40" i="14"/>
  <c r="A42" i="14"/>
  <c r="D42" i="14"/>
  <c r="F42" i="14"/>
  <c r="H42" i="14"/>
  <c r="J42" i="14"/>
  <c r="K42" i="14"/>
  <c r="L42" i="14"/>
  <c r="A44" i="14"/>
  <c r="D44" i="14"/>
  <c r="F44" i="14"/>
  <c r="H44" i="14"/>
  <c r="J44" i="14"/>
  <c r="K44" i="14"/>
  <c r="L44" i="14"/>
  <c r="A46" i="14"/>
  <c r="D46" i="14"/>
  <c r="F46" i="14"/>
  <c r="H46" i="14"/>
  <c r="J46" i="14"/>
  <c r="K46" i="14"/>
  <c r="L46" i="14"/>
  <c r="A48" i="14"/>
  <c r="D48" i="14"/>
  <c r="F48" i="14"/>
  <c r="H48" i="14"/>
  <c r="J48" i="14"/>
  <c r="K48" i="14"/>
  <c r="L48" i="14"/>
  <c r="A50" i="14"/>
  <c r="D50" i="14"/>
  <c r="F50" i="14"/>
  <c r="H50" i="14"/>
  <c r="J50" i="14"/>
  <c r="K50" i="14"/>
  <c r="L50" i="14"/>
  <c r="A52" i="14"/>
  <c r="D52" i="14"/>
  <c r="F52" i="14"/>
  <c r="H52" i="14"/>
  <c r="J52" i="14"/>
  <c r="K52" i="14"/>
  <c r="L52" i="14"/>
  <c r="A54" i="14"/>
  <c r="D54" i="14"/>
  <c r="F54" i="14"/>
  <c r="H54" i="14"/>
  <c r="J54" i="14"/>
  <c r="K54" i="14"/>
  <c r="L54" i="14"/>
  <c r="A56" i="14"/>
  <c r="D56" i="14"/>
  <c r="F56" i="14"/>
  <c r="H56" i="14"/>
  <c r="J56" i="14"/>
  <c r="K56" i="14"/>
  <c r="L56" i="14"/>
  <c r="A58" i="14"/>
  <c r="D58" i="14"/>
  <c r="F58" i="14"/>
  <c r="H58" i="14"/>
  <c r="J58" i="14"/>
  <c r="K58" i="14"/>
  <c r="L58" i="14"/>
  <c r="A60" i="14"/>
  <c r="D60" i="14"/>
  <c r="F60" i="14"/>
  <c r="H60" i="14"/>
  <c r="J60" i="14"/>
  <c r="K60" i="14"/>
  <c r="L60" i="14"/>
  <c r="A62" i="14"/>
  <c r="D62" i="14"/>
  <c r="F62" i="14"/>
  <c r="H62" i="14"/>
  <c r="J62" i="14"/>
  <c r="K62" i="14"/>
  <c r="L62" i="14"/>
  <c r="A64" i="14"/>
  <c r="D64" i="14"/>
  <c r="F64" i="14"/>
  <c r="H64" i="14"/>
  <c r="J64" i="14"/>
  <c r="K64" i="14"/>
  <c r="L64" i="14"/>
  <c r="A66" i="14"/>
  <c r="D66" i="14"/>
  <c r="F66" i="14"/>
  <c r="H66" i="14"/>
  <c r="J66" i="14"/>
  <c r="K66" i="14"/>
  <c r="L66" i="14"/>
  <c r="A68" i="14"/>
  <c r="D68" i="14"/>
  <c r="F68" i="14"/>
  <c r="H68" i="14"/>
  <c r="J68" i="14"/>
  <c r="K68" i="14"/>
  <c r="L68" i="14"/>
  <c r="A70" i="14"/>
  <c r="D70" i="14"/>
  <c r="F70" i="14"/>
  <c r="H70" i="14"/>
  <c r="J70" i="14"/>
  <c r="K70" i="14"/>
  <c r="L70" i="14"/>
  <c r="A72" i="14"/>
  <c r="D72" i="14"/>
  <c r="F72" i="14"/>
  <c r="H72" i="14"/>
  <c r="J72" i="14"/>
  <c r="K72" i="14"/>
  <c r="L72" i="14"/>
  <c r="A74" i="14"/>
  <c r="D74" i="14"/>
  <c r="F74" i="14"/>
  <c r="H74" i="14"/>
  <c r="J74" i="14"/>
  <c r="K74" i="14"/>
  <c r="L74" i="14"/>
  <c r="A76" i="14"/>
  <c r="D76" i="14"/>
  <c r="F76" i="14"/>
  <c r="H76" i="14"/>
  <c r="J76" i="14"/>
  <c r="K76" i="14"/>
  <c r="L76" i="14"/>
  <c r="A78" i="14"/>
  <c r="D78" i="14"/>
  <c r="F78" i="14"/>
  <c r="H78" i="14"/>
  <c r="J78" i="14"/>
  <c r="K78" i="14"/>
  <c r="L78" i="14"/>
  <c r="A80" i="14"/>
  <c r="D80" i="14"/>
  <c r="F80" i="14"/>
  <c r="H80" i="14"/>
  <c r="J80" i="14"/>
  <c r="K80" i="14"/>
  <c r="L80" i="14"/>
  <c r="A82" i="14"/>
  <c r="D82" i="14"/>
  <c r="F82" i="14"/>
  <c r="H82" i="14"/>
  <c r="J82" i="14"/>
  <c r="K82" i="14"/>
  <c r="L82" i="14"/>
  <c r="A84" i="14"/>
  <c r="D84" i="14"/>
  <c r="F84" i="14"/>
  <c r="H84" i="14"/>
  <c r="J84" i="14"/>
  <c r="K84" i="14"/>
  <c r="L84" i="14"/>
  <c r="A86" i="14"/>
  <c r="D86" i="14"/>
  <c r="F86" i="14"/>
  <c r="H86" i="14"/>
  <c r="J86" i="14"/>
  <c r="K86" i="14"/>
  <c r="L86" i="14"/>
  <c r="A88" i="14"/>
  <c r="D88" i="14"/>
  <c r="F88" i="14"/>
  <c r="H88" i="14"/>
  <c r="J88" i="14"/>
  <c r="K88" i="14"/>
  <c r="L88" i="14"/>
  <c r="A90" i="14"/>
  <c r="D90" i="14"/>
  <c r="F90" i="14"/>
  <c r="H90" i="14"/>
  <c r="J90" i="14"/>
  <c r="K90" i="14"/>
  <c r="L90" i="14"/>
  <c r="A92" i="14"/>
  <c r="D92" i="14"/>
  <c r="F92" i="14"/>
  <c r="H92" i="14"/>
  <c r="J92" i="14"/>
  <c r="K92" i="14"/>
  <c r="L92" i="14"/>
  <c r="A94" i="14"/>
  <c r="D94" i="14"/>
  <c r="F94" i="14"/>
  <c r="H94" i="14"/>
  <c r="J94" i="14"/>
  <c r="K94" i="14"/>
  <c r="L94" i="14"/>
  <c r="A96" i="14"/>
  <c r="D96" i="14"/>
  <c r="F96" i="14"/>
  <c r="H96" i="14"/>
  <c r="J96" i="14"/>
  <c r="K96" i="14"/>
  <c r="L96" i="14"/>
  <c r="A98" i="14"/>
  <c r="D98" i="14"/>
  <c r="F98" i="14"/>
  <c r="H98" i="14"/>
  <c r="J98" i="14"/>
  <c r="K98" i="14"/>
  <c r="L98" i="14"/>
  <c r="A100" i="14"/>
  <c r="D100" i="14"/>
  <c r="F100" i="14"/>
  <c r="H100" i="14"/>
  <c r="J100" i="14"/>
  <c r="K100" i="14"/>
  <c r="L100" i="14"/>
  <c r="A102" i="14"/>
  <c r="D102" i="14"/>
  <c r="F102" i="14"/>
  <c r="H102" i="14"/>
  <c r="J102" i="14"/>
  <c r="K102" i="14"/>
  <c r="L102" i="14"/>
  <c r="A104" i="14"/>
  <c r="D104" i="14"/>
  <c r="F104" i="14"/>
  <c r="H104" i="14"/>
  <c r="J104" i="14"/>
  <c r="K104" i="14"/>
  <c r="L104" i="14"/>
  <c r="A106" i="14"/>
  <c r="D106" i="14"/>
  <c r="F106" i="14"/>
  <c r="H106" i="14"/>
  <c r="J106" i="14"/>
  <c r="K106" i="14"/>
  <c r="L106" i="14"/>
  <c r="A108" i="14"/>
  <c r="D108" i="14"/>
  <c r="F108" i="14"/>
  <c r="H108" i="14"/>
  <c r="J108" i="14"/>
  <c r="K108" i="14"/>
  <c r="L108" i="14"/>
  <c r="A110" i="14"/>
  <c r="D110" i="14"/>
  <c r="F110" i="14"/>
  <c r="H110" i="14"/>
  <c r="J110" i="14"/>
  <c r="K110" i="14"/>
  <c r="L110" i="14"/>
  <c r="A112" i="14"/>
  <c r="D112" i="14"/>
  <c r="F112" i="14"/>
  <c r="H112" i="14"/>
  <c r="J112" i="14"/>
  <c r="K112" i="14"/>
  <c r="L112" i="14"/>
  <c r="A114" i="14"/>
  <c r="D114" i="14"/>
  <c r="F114" i="14"/>
  <c r="H114" i="14"/>
  <c r="J114" i="14"/>
  <c r="K114" i="14"/>
  <c r="L114" i="14"/>
  <c r="A116" i="14"/>
  <c r="D116" i="14"/>
  <c r="F116" i="14"/>
  <c r="H116" i="14"/>
  <c r="J116" i="14"/>
  <c r="K116" i="14"/>
  <c r="L116" i="14"/>
  <c r="A118" i="14"/>
  <c r="D118" i="14"/>
  <c r="F118" i="14"/>
  <c r="H118" i="14"/>
  <c r="J118" i="14"/>
  <c r="K118" i="14"/>
  <c r="L118" i="14"/>
  <c r="A120" i="14"/>
  <c r="D120" i="14"/>
  <c r="F120" i="14"/>
  <c r="H120" i="14"/>
  <c r="J120" i="14"/>
  <c r="K120" i="14"/>
  <c r="L120" i="14"/>
  <c r="A122" i="14"/>
  <c r="D122" i="14"/>
  <c r="F122" i="14"/>
  <c r="H122" i="14"/>
  <c r="J122" i="14"/>
  <c r="K122" i="14"/>
  <c r="L122" i="14"/>
  <c r="A124" i="14"/>
  <c r="D124" i="14"/>
  <c r="F124" i="14"/>
  <c r="H124" i="14"/>
  <c r="J124" i="14"/>
  <c r="K124" i="14"/>
  <c r="L124" i="14"/>
  <c r="A126" i="14"/>
  <c r="D126" i="14"/>
  <c r="F126" i="14"/>
  <c r="H126" i="14"/>
  <c r="J126" i="14"/>
  <c r="K126" i="14"/>
  <c r="L126" i="14"/>
  <c r="A128" i="14"/>
  <c r="D128" i="14"/>
  <c r="F128" i="14"/>
  <c r="H128" i="14"/>
  <c r="J128" i="14"/>
  <c r="K128" i="14"/>
  <c r="L128" i="14"/>
  <c r="A130" i="14"/>
  <c r="D130" i="14"/>
  <c r="F130" i="14"/>
  <c r="H130" i="14"/>
  <c r="J130" i="14"/>
  <c r="K130" i="14"/>
  <c r="L130" i="14"/>
  <c r="A132" i="14"/>
  <c r="D132" i="14"/>
  <c r="F132" i="14"/>
  <c r="H132" i="14"/>
  <c r="J132" i="14"/>
  <c r="K132" i="14"/>
  <c r="L132" i="14"/>
  <c r="A134" i="14"/>
  <c r="D134" i="14"/>
  <c r="F134" i="14"/>
  <c r="H134" i="14"/>
  <c r="J134" i="14"/>
  <c r="K134" i="14"/>
  <c r="L134" i="14"/>
  <c r="A136" i="14"/>
  <c r="D136" i="14"/>
  <c r="F136" i="14"/>
  <c r="H136" i="14"/>
  <c r="J136" i="14"/>
  <c r="K136" i="14"/>
  <c r="L136" i="14"/>
  <c r="A138" i="14"/>
  <c r="D138" i="14"/>
  <c r="F138" i="14"/>
  <c r="H138" i="14"/>
  <c r="J138" i="14"/>
  <c r="K138" i="14"/>
  <c r="L138" i="14"/>
  <c r="A140" i="14"/>
  <c r="D140" i="14"/>
  <c r="F140" i="14"/>
  <c r="H140" i="14"/>
  <c r="J140" i="14"/>
  <c r="K140" i="14"/>
  <c r="L140" i="14"/>
  <c r="A142" i="14"/>
  <c r="D142" i="14"/>
  <c r="F142" i="14"/>
  <c r="H142" i="14"/>
  <c r="J142" i="14"/>
  <c r="K142" i="14"/>
  <c r="L142" i="14"/>
  <c r="A144" i="14"/>
  <c r="D144" i="14"/>
  <c r="F144" i="14"/>
  <c r="H144" i="14"/>
  <c r="J144" i="14"/>
  <c r="K144" i="14"/>
  <c r="L144" i="14"/>
  <c r="A146" i="14"/>
  <c r="D146" i="14"/>
  <c r="F146" i="14"/>
  <c r="H146" i="14"/>
  <c r="J146" i="14"/>
  <c r="K146" i="14"/>
  <c r="L146" i="14"/>
  <c r="A148" i="14"/>
  <c r="D148" i="14"/>
  <c r="F148" i="14"/>
  <c r="H148" i="14"/>
  <c r="J148" i="14"/>
  <c r="K148" i="14"/>
  <c r="L148" i="14"/>
  <c r="A150" i="14"/>
  <c r="D150" i="14"/>
  <c r="F150" i="14"/>
  <c r="H150" i="14"/>
  <c r="J150" i="14"/>
  <c r="K150" i="14"/>
  <c r="L150" i="14"/>
  <c r="A152" i="14"/>
  <c r="D152" i="14"/>
  <c r="F152" i="14"/>
  <c r="H152" i="14"/>
  <c r="J152" i="14"/>
  <c r="K152" i="14"/>
  <c r="L152" i="14"/>
  <c r="A154" i="14"/>
  <c r="D154" i="14"/>
  <c r="F154" i="14"/>
  <c r="H154" i="14"/>
  <c r="J154" i="14"/>
  <c r="K154" i="14"/>
  <c r="L154" i="14"/>
  <c r="A156" i="14"/>
  <c r="D156" i="14"/>
  <c r="F156" i="14"/>
  <c r="H156" i="14"/>
  <c r="J156" i="14"/>
  <c r="K156" i="14"/>
  <c r="L156" i="14"/>
  <c r="A158" i="14"/>
  <c r="D158" i="14"/>
  <c r="F158" i="14"/>
  <c r="H158" i="14"/>
  <c r="J158" i="14"/>
  <c r="K158" i="14"/>
  <c r="L158" i="14"/>
  <c r="A160" i="14"/>
  <c r="D160" i="14"/>
  <c r="F160" i="14"/>
  <c r="H160" i="14"/>
  <c r="J160" i="14"/>
  <c r="K160" i="14"/>
  <c r="L160" i="14"/>
  <c r="A162" i="14"/>
  <c r="D162" i="14"/>
  <c r="F162" i="14"/>
  <c r="H162" i="14"/>
  <c r="J162" i="14"/>
  <c r="K162" i="14"/>
  <c r="L162" i="14"/>
  <c r="A164" i="14"/>
  <c r="D164" i="14"/>
  <c r="F164" i="14"/>
  <c r="H164" i="14"/>
  <c r="J164" i="14"/>
  <c r="K164" i="14"/>
  <c r="L164" i="14"/>
  <c r="A166" i="14"/>
  <c r="D166" i="14"/>
  <c r="F166" i="14"/>
  <c r="H166" i="14"/>
  <c r="J166" i="14"/>
  <c r="K166" i="14"/>
  <c r="L166" i="14"/>
  <c r="A168" i="14"/>
  <c r="D168" i="14"/>
  <c r="F168" i="14"/>
  <c r="H168" i="14"/>
  <c r="J168" i="14"/>
  <c r="K168" i="14"/>
  <c r="L168" i="14"/>
  <c r="A170" i="14"/>
  <c r="D170" i="14"/>
  <c r="F170" i="14"/>
  <c r="H170" i="14"/>
  <c r="J170" i="14"/>
  <c r="K170" i="14"/>
  <c r="L170" i="14"/>
  <c r="A172" i="14"/>
  <c r="D172" i="14"/>
  <c r="F172" i="14"/>
  <c r="H172" i="14"/>
  <c r="J172" i="14"/>
  <c r="K172" i="14"/>
  <c r="L172" i="14"/>
  <c r="A174" i="14"/>
  <c r="D174" i="14"/>
  <c r="F174" i="14"/>
  <c r="H174" i="14"/>
  <c r="J174" i="14"/>
  <c r="K174" i="14"/>
  <c r="L174" i="14"/>
  <c r="A176" i="14"/>
  <c r="D176" i="14"/>
  <c r="F176" i="14"/>
  <c r="H176" i="14"/>
  <c r="J176" i="14"/>
  <c r="K176" i="14"/>
  <c r="L176" i="14"/>
  <c r="A178" i="14"/>
  <c r="D178" i="14"/>
  <c r="F178" i="14"/>
  <c r="H178" i="14"/>
  <c r="J178" i="14"/>
  <c r="K178" i="14"/>
  <c r="L178" i="14"/>
  <c r="A180" i="14"/>
  <c r="D180" i="14"/>
  <c r="F180" i="14"/>
  <c r="H180" i="14"/>
  <c r="J180" i="14"/>
  <c r="K180" i="14"/>
  <c r="L180" i="14"/>
  <c r="A182" i="14"/>
  <c r="D182" i="14"/>
  <c r="F182" i="14"/>
  <c r="H182" i="14"/>
  <c r="J182" i="14"/>
  <c r="K182" i="14"/>
  <c r="L182" i="14"/>
  <c r="A184" i="14"/>
  <c r="D184" i="14"/>
  <c r="F184" i="14"/>
  <c r="H184" i="14"/>
  <c r="J184" i="14"/>
  <c r="K184" i="14"/>
  <c r="L184" i="14"/>
  <c r="A186" i="14"/>
  <c r="D186" i="14"/>
  <c r="F186" i="14"/>
  <c r="H186" i="14"/>
  <c r="J186" i="14"/>
  <c r="K186" i="14"/>
  <c r="L186" i="14"/>
  <c r="A188" i="14"/>
  <c r="D188" i="14"/>
  <c r="F188" i="14"/>
  <c r="H188" i="14"/>
  <c r="J188" i="14"/>
  <c r="K188" i="14"/>
  <c r="L188" i="14"/>
  <c r="A190" i="14"/>
  <c r="D190" i="14"/>
  <c r="F190" i="14"/>
  <c r="H190" i="14"/>
  <c r="J190" i="14"/>
  <c r="K190" i="14"/>
  <c r="L190" i="14"/>
  <c r="A192" i="14"/>
  <c r="D192" i="14"/>
  <c r="F192" i="14"/>
  <c r="H192" i="14"/>
  <c r="J192" i="14"/>
  <c r="K192" i="14"/>
  <c r="L192" i="14"/>
  <c r="A194" i="14"/>
  <c r="D194" i="14"/>
  <c r="F194" i="14"/>
  <c r="H194" i="14"/>
  <c r="J194" i="14"/>
  <c r="K194" i="14"/>
  <c r="L194" i="14"/>
  <c r="A196" i="14"/>
  <c r="D196" i="14"/>
  <c r="F196" i="14"/>
  <c r="H196" i="14"/>
  <c r="J196" i="14"/>
  <c r="K196" i="14"/>
  <c r="L196" i="14"/>
  <c r="A198" i="14"/>
  <c r="D198" i="14"/>
  <c r="F198" i="14"/>
  <c r="H198" i="14"/>
  <c r="J198" i="14"/>
  <c r="K198" i="14"/>
  <c r="L198" i="14"/>
  <c r="A200" i="14"/>
  <c r="D200" i="14"/>
  <c r="F200" i="14"/>
  <c r="H200" i="14"/>
  <c r="J200" i="14"/>
  <c r="K200" i="14"/>
  <c r="L200" i="14"/>
  <c r="A202" i="14"/>
  <c r="D202" i="14"/>
  <c r="F202" i="14"/>
  <c r="H202" i="14"/>
  <c r="J202" i="14"/>
  <c r="K202" i="14"/>
  <c r="L202" i="14"/>
  <c r="A204" i="14"/>
  <c r="D204" i="14"/>
  <c r="F204" i="14"/>
  <c r="H204" i="14"/>
  <c r="J204" i="14"/>
  <c r="K204" i="14"/>
  <c r="L204" i="14"/>
  <c r="A206" i="14"/>
  <c r="D206" i="14"/>
  <c r="F206" i="14"/>
  <c r="H206" i="14"/>
  <c r="J206" i="14"/>
  <c r="K206" i="14"/>
  <c r="L206" i="14"/>
  <c r="I14" i="10" l="1"/>
  <c r="AE208" i="1" l="1"/>
  <c r="A2" i="10" s="1"/>
  <c r="C8" i="1" l="1"/>
  <c r="C10" i="1"/>
  <c r="C12" i="1"/>
  <c r="C14" i="1"/>
  <c r="C16" i="1"/>
  <c r="C18" i="1"/>
  <c r="C20" i="1"/>
  <c r="C22" i="1"/>
  <c r="C24" i="1"/>
  <c r="C26" i="1"/>
  <c r="C28" i="1"/>
  <c r="C30" i="1"/>
  <c r="C32" i="1"/>
  <c r="C34" i="1"/>
  <c r="C36" i="1"/>
  <c r="C38" i="1"/>
  <c r="C40" i="1"/>
  <c r="C42" i="1"/>
  <c r="C44" i="1"/>
  <c r="C46" i="1"/>
  <c r="C48" i="1"/>
  <c r="C50" i="1"/>
  <c r="C52" i="1"/>
  <c r="C54" i="1"/>
  <c r="C56" i="1"/>
  <c r="C58" i="1"/>
  <c r="C60" i="1"/>
  <c r="C62" i="1"/>
  <c r="C64" i="1"/>
  <c r="C66" i="1"/>
  <c r="C68" i="1"/>
  <c r="C70" i="1"/>
  <c r="C72" i="1"/>
  <c r="C74" i="1"/>
  <c r="C76" i="1"/>
  <c r="C78" i="1"/>
  <c r="C80" i="1"/>
  <c r="C82" i="1"/>
  <c r="C84" i="1"/>
  <c r="C86" i="1"/>
  <c r="C88" i="1"/>
  <c r="C90" i="1"/>
  <c r="C92" i="1"/>
  <c r="C94" i="1"/>
  <c r="C96" i="1"/>
  <c r="C98" i="1"/>
  <c r="C100" i="1"/>
  <c r="C102" i="1"/>
  <c r="C104" i="1"/>
  <c r="C106" i="1"/>
  <c r="C108" i="1"/>
  <c r="C110" i="1"/>
  <c r="C112" i="1"/>
  <c r="C114" i="1"/>
  <c r="C116" i="1"/>
  <c r="C118" i="1"/>
  <c r="C120" i="1"/>
  <c r="C122" i="1"/>
  <c r="C124" i="1"/>
  <c r="C126" i="1"/>
  <c r="C128" i="1"/>
  <c r="C130" i="1"/>
  <c r="C132" i="1"/>
  <c r="C134" i="1"/>
  <c r="C136" i="1"/>
  <c r="C138" i="1"/>
  <c r="C140" i="1"/>
  <c r="C142" i="1"/>
  <c r="C144" i="1"/>
  <c r="C146" i="1"/>
  <c r="C148" i="1"/>
  <c r="C150" i="1"/>
  <c r="C152" i="1"/>
  <c r="C154" i="1"/>
  <c r="C156" i="1"/>
  <c r="C158" i="1"/>
  <c r="C160" i="1"/>
  <c r="C162" i="1"/>
  <c r="C164" i="1"/>
  <c r="C166" i="1"/>
  <c r="C168" i="1"/>
  <c r="C170" i="1"/>
  <c r="C172" i="1"/>
  <c r="C174" i="1"/>
  <c r="C176" i="1"/>
  <c r="C178" i="1"/>
  <c r="C180" i="1"/>
  <c r="C182" i="1"/>
  <c r="C184" i="1"/>
  <c r="C186" i="1"/>
  <c r="C188" i="1"/>
  <c r="C190" i="1"/>
  <c r="C192" i="1"/>
  <c r="C194" i="1"/>
  <c r="C196" i="1"/>
  <c r="C198" i="1"/>
  <c r="C200" i="1"/>
  <c r="C202" i="1"/>
  <c r="C204" i="1"/>
  <c r="C206" i="1"/>
  <c r="B206" i="1"/>
  <c r="B206" i="8" s="1"/>
  <c r="B205" i="15" s="1"/>
  <c r="B204" i="1"/>
  <c r="B204" i="8" s="1"/>
  <c r="B203" i="15" s="1"/>
  <c r="B202" i="1"/>
  <c r="B202" i="8" s="1"/>
  <c r="B201" i="15" s="1"/>
  <c r="B200" i="1"/>
  <c r="B200" i="8" s="1"/>
  <c r="B199" i="15" s="1"/>
  <c r="B198" i="1"/>
  <c r="B198" i="8" s="1"/>
  <c r="B197" i="15" s="1"/>
  <c r="B196" i="1"/>
  <c r="B196" i="8" s="1"/>
  <c r="B195" i="15" s="1"/>
  <c r="B194" i="1"/>
  <c r="B194" i="8" s="1"/>
  <c r="B193" i="15" s="1"/>
  <c r="B192" i="1"/>
  <c r="B192" i="8" s="1"/>
  <c r="B191" i="15" s="1"/>
  <c r="B190" i="1"/>
  <c r="B190" i="8" s="1"/>
  <c r="B189" i="15" s="1"/>
  <c r="B188" i="1"/>
  <c r="B188" i="8" s="1"/>
  <c r="B187" i="15" s="1"/>
  <c r="B186" i="1"/>
  <c r="B186" i="8" s="1"/>
  <c r="B185" i="15" s="1"/>
  <c r="B184" i="1"/>
  <c r="B184" i="8" s="1"/>
  <c r="B183" i="15" s="1"/>
  <c r="B182" i="1"/>
  <c r="B182" i="8" s="1"/>
  <c r="B181" i="15" s="1"/>
  <c r="B180" i="1"/>
  <c r="B180" i="8" s="1"/>
  <c r="B179" i="15" s="1"/>
  <c r="B178" i="1"/>
  <c r="B178" i="8" s="1"/>
  <c r="B177" i="15" s="1"/>
  <c r="B176" i="1"/>
  <c r="B176" i="8" s="1"/>
  <c r="B175" i="15" s="1"/>
  <c r="B174" i="1"/>
  <c r="B174" i="8" s="1"/>
  <c r="B173" i="15" s="1"/>
  <c r="B172" i="1"/>
  <c r="B172" i="8" s="1"/>
  <c r="B171" i="15" s="1"/>
  <c r="B170" i="1"/>
  <c r="B170" i="8" s="1"/>
  <c r="B169" i="15" s="1"/>
  <c r="B168" i="1"/>
  <c r="B168" i="8" s="1"/>
  <c r="B167" i="15" s="1"/>
  <c r="B166" i="1"/>
  <c r="B166" i="8" s="1"/>
  <c r="B165" i="15" s="1"/>
  <c r="B164" i="1"/>
  <c r="B164" i="8" s="1"/>
  <c r="B163" i="15" s="1"/>
  <c r="B162" i="1"/>
  <c r="B162" i="8" s="1"/>
  <c r="B161" i="15" s="1"/>
  <c r="B160" i="1"/>
  <c r="B160" i="8" s="1"/>
  <c r="B159" i="15" s="1"/>
  <c r="B158" i="1"/>
  <c r="B158" i="8" s="1"/>
  <c r="B157" i="15" s="1"/>
  <c r="B156" i="1"/>
  <c r="B156" i="8" s="1"/>
  <c r="B155" i="15" s="1"/>
  <c r="B154" i="1"/>
  <c r="B154" i="8" s="1"/>
  <c r="B153" i="15" s="1"/>
  <c r="B152" i="1"/>
  <c r="B152" i="8" s="1"/>
  <c r="B151" i="15" s="1"/>
  <c r="B150" i="1"/>
  <c r="B150" i="8" s="1"/>
  <c r="B149" i="15" s="1"/>
  <c r="B148" i="1"/>
  <c r="B148" i="8" s="1"/>
  <c r="B147" i="15" s="1"/>
  <c r="B146" i="1"/>
  <c r="B146" i="8" s="1"/>
  <c r="B145" i="15" s="1"/>
  <c r="B144" i="1"/>
  <c r="B144" i="8" s="1"/>
  <c r="B143" i="15" s="1"/>
  <c r="B142" i="1"/>
  <c r="B142" i="8" s="1"/>
  <c r="B141" i="15" s="1"/>
  <c r="B140" i="1"/>
  <c r="B140" i="8" s="1"/>
  <c r="B139" i="15" s="1"/>
  <c r="B138" i="1"/>
  <c r="B138" i="8" s="1"/>
  <c r="B137" i="15" s="1"/>
  <c r="B136" i="1"/>
  <c r="B136" i="8" s="1"/>
  <c r="B135" i="15" s="1"/>
  <c r="B134" i="1"/>
  <c r="B134" i="8" s="1"/>
  <c r="B133" i="15" s="1"/>
  <c r="B132" i="1"/>
  <c r="B132" i="8" s="1"/>
  <c r="B131" i="15" s="1"/>
  <c r="B130" i="1"/>
  <c r="B130" i="8" s="1"/>
  <c r="B129" i="15" s="1"/>
  <c r="B128" i="1"/>
  <c r="B128" i="8" s="1"/>
  <c r="B127" i="15" s="1"/>
  <c r="B126" i="1"/>
  <c r="B126" i="8" s="1"/>
  <c r="B125" i="15" s="1"/>
  <c r="B124" i="1"/>
  <c r="B124" i="8" s="1"/>
  <c r="B123" i="15" s="1"/>
  <c r="B122" i="1"/>
  <c r="B122" i="8" s="1"/>
  <c r="B121" i="15" s="1"/>
  <c r="B120" i="1"/>
  <c r="B120" i="8" s="1"/>
  <c r="B119" i="15" s="1"/>
  <c r="B118" i="1"/>
  <c r="B118" i="8" s="1"/>
  <c r="B117" i="15" s="1"/>
  <c r="B116" i="1"/>
  <c r="B116" i="8" s="1"/>
  <c r="B115" i="15" s="1"/>
  <c r="B114" i="1"/>
  <c r="B114" i="8" s="1"/>
  <c r="B113" i="15" s="1"/>
  <c r="B112" i="1"/>
  <c r="B112" i="8" s="1"/>
  <c r="B111" i="15" s="1"/>
  <c r="B110" i="1"/>
  <c r="B110" i="8" s="1"/>
  <c r="B109" i="15" s="1"/>
  <c r="B108" i="1"/>
  <c r="B108" i="8" s="1"/>
  <c r="B107" i="15" s="1"/>
  <c r="B106" i="1"/>
  <c r="B106" i="8" s="1"/>
  <c r="B105" i="15" s="1"/>
  <c r="B104" i="1"/>
  <c r="B104" i="8" s="1"/>
  <c r="B103" i="15" s="1"/>
  <c r="B102" i="1"/>
  <c r="B102" i="8" s="1"/>
  <c r="B101" i="15" s="1"/>
  <c r="B100" i="1"/>
  <c r="B100" i="8" s="1"/>
  <c r="B99" i="15" s="1"/>
  <c r="B98" i="1"/>
  <c r="B98" i="8" s="1"/>
  <c r="B97" i="15" s="1"/>
  <c r="B96" i="1"/>
  <c r="B96" i="8" s="1"/>
  <c r="B95" i="15" s="1"/>
  <c r="B94" i="1"/>
  <c r="B94" i="8" s="1"/>
  <c r="B93" i="15" s="1"/>
  <c r="B92" i="1"/>
  <c r="B92" i="8" s="1"/>
  <c r="B91" i="15" s="1"/>
  <c r="B90" i="1"/>
  <c r="B90" i="8" s="1"/>
  <c r="B89" i="15" s="1"/>
  <c r="B88" i="1"/>
  <c r="B88" i="8" s="1"/>
  <c r="B87" i="15" s="1"/>
  <c r="B86" i="1"/>
  <c r="B86" i="8" s="1"/>
  <c r="B85" i="15" s="1"/>
  <c r="B84" i="1"/>
  <c r="B84" i="8" s="1"/>
  <c r="B83" i="15" s="1"/>
  <c r="B82" i="1"/>
  <c r="B82" i="8" s="1"/>
  <c r="B81" i="15" s="1"/>
  <c r="B80" i="1"/>
  <c r="B80" i="8" s="1"/>
  <c r="B79" i="15" s="1"/>
  <c r="B78" i="1"/>
  <c r="B78" i="8" s="1"/>
  <c r="B77" i="15" s="1"/>
  <c r="B76" i="1"/>
  <c r="B76" i="8" s="1"/>
  <c r="B75" i="15" s="1"/>
  <c r="B74" i="1"/>
  <c r="B74" i="8" s="1"/>
  <c r="B73" i="15" s="1"/>
  <c r="B72" i="1"/>
  <c r="B72" i="8" s="1"/>
  <c r="B71" i="15" s="1"/>
  <c r="B70" i="1"/>
  <c r="B70" i="8" s="1"/>
  <c r="B69" i="15" s="1"/>
  <c r="B68" i="1"/>
  <c r="B68" i="8" s="1"/>
  <c r="B67" i="15" s="1"/>
  <c r="B66" i="1"/>
  <c r="B66" i="8" s="1"/>
  <c r="B65" i="15" s="1"/>
  <c r="B64" i="1"/>
  <c r="B64" i="8" s="1"/>
  <c r="B63" i="15" s="1"/>
  <c r="B62" i="1"/>
  <c r="B62" i="8" s="1"/>
  <c r="B61" i="15" s="1"/>
  <c r="B60" i="1"/>
  <c r="B60" i="8" s="1"/>
  <c r="B59" i="15" s="1"/>
  <c r="B58" i="1"/>
  <c r="B58" i="8" s="1"/>
  <c r="B57" i="15" s="1"/>
  <c r="B56" i="1"/>
  <c r="B56" i="8" s="1"/>
  <c r="B55" i="15" s="1"/>
  <c r="B54" i="1"/>
  <c r="B54" i="8" s="1"/>
  <c r="B53" i="15" s="1"/>
  <c r="B52" i="1"/>
  <c r="B52" i="8" s="1"/>
  <c r="B51" i="15" s="1"/>
  <c r="B50" i="1"/>
  <c r="B50" i="8" s="1"/>
  <c r="B49" i="15" s="1"/>
  <c r="B48" i="1"/>
  <c r="B48" i="8" s="1"/>
  <c r="B47" i="15" s="1"/>
  <c r="B46" i="1"/>
  <c r="B46" i="8" s="1"/>
  <c r="B45" i="15" s="1"/>
  <c r="D12" i="8" l="1"/>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69" i="8"/>
  <c r="D170" i="8"/>
  <c r="D171" i="8"/>
  <c r="D172" i="8"/>
  <c r="D173" i="8"/>
  <c r="D174" i="8"/>
  <c r="D175" i="8"/>
  <c r="D176" i="8"/>
  <c r="D177" i="8"/>
  <c r="D178" i="8"/>
  <c r="D179" i="8"/>
  <c r="D180" i="8"/>
  <c r="D181" i="8"/>
  <c r="D182" i="8"/>
  <c r="D183" i="8"/>
  <c r="D184" i="8"/>
  <c r="D185" i="8"/>
  <c r="D186" i="8"/>
  <c r="D187" i="8"/>
  <c r="D188" i="8"/>
  <c r="D189" i="8"/>
  <c r="D190" i="8"/>
  <c r="D191" i="8"/>
  <c r="D192" i="8"/>
  <c r="D193" i="8"/>
  <c r="D194" i="8"/>
  <c r="D195" i="8"/>
  <c r="D196" i="8"/>
  <c r="D197" i="8"/>
  <c r="D198" i="8"/>
  <c r="D199" i="8"/>
  <c r="D200" i="8"/>
  <c r="D201" i="8"/>
  <c r="D202" i="8"/>
  <c r="D203" i="8"/>
  <c r="D204" i="8"/>
  <c r="D205" i="8"/>
  <c r="D206" i="8"/>
  <c r="D207" i="8"/>
  <c r="D10" i="8"/>
  <c r="D11" i="8"/>
  <c r="B10" i="14" l="1"/>
  <c r="D10" i="15"/>
  <c r="B206" i="14"/>
  <c r="D206" i="15"/>
  <c r="B202" i="14"/>
  <c r="D202" i="15"/>
  <c r="B198" i="14"/>
  <c r="D198" i="15"/>
  <c r="B194" i="14"/>
  <c r="D194" i="15"/>
  <c r="B190" i="14"/>
  <c r="D190" i="15"/>
  <c r="B186" i="14"/>
  <c r="D186" i="15"/>
  <c r="B182" i="14"/>
  <c r="D182" i="15"/>
  <c r="B178" i="14"/>
  <c r="D178" i="15"/>
  <c r="B174" i="14"/>
  <c r="D174" i="15"/>
  <c r="B170" i="14"/>
  <c r="D170" i="15"/>
  <c r="B166" i="14"/>
  <c r="D166" i="15"/>
  <c r="B162" i="14"/>
  <c r="D162" i="15"/>
  <c r="B158" i="14"/>
  <c r="D158" i="15"/>
  <c r="B154" i="14"/>
  <c r="D154" i="15"/>
  <c r="B150" i="14"/>
  <c r="D150" i="15"/>
  <c r="B146" i="14"/>
  <c r="D146" i="15"/>
  <c r="B142" i="14"/>
  <c r="D142" i="15"/>
  <c r="B138" i="14"/>
  <c r="D138" i="15"/>
  <c r="B134" i="14"/>
  <c r="D134" i="15"/>
  <c r="B130" i="14"/>
  <c r="D130" i="15"/>
  <c r="B126" i="14"/>
  <c r="D126" i="15"/>
  <c r="B122" i="14"/>
  <c r="D122" i="15"/>
  <c r="B118" i="14"/>
  <c r="D118" i="15"/>
  <c r="B114" i="14"/>
  <c r="D114" i="15"/>
  <c r="B110" i="14"/>
  <c r="D110" i="15"/>
  <c r="B106" i="14"/>
  <c r="D106" i="15"/>
  <c r="B102" i="14"/>
  <c r="D102" i="15"/>
  <c r="B98" i="14"/>
  <c r="D98" i="15"/>
  <c r="B94" i="14"/>
  <c r="D94" i="15"/>
  <c r="B90" i="14"/>
  <c r="D90" i="15"/>
  <c r="B86" i="14"/>
  <c r="D86" i="15"/>
  <c r="B82" i="14"/>
  <c r="D82" i="15"/>
  <c r="B78" i="14"/>
  <c r="D78" i="15"/>
  <c r="B74" i="14"/>
  <c r="D74" i="15"/>
  <c r="B70" i="14"/>
  <c r="D70" i="15"/>
  <c r="B66" i="14"/>
  <c r="D66" i="15"/>
  <c r="B62" i="14"/>
  <c r="D62" i="15"/>
  <c r="B58" i="14"/>
  <c r="D58" i="15"/>
  <c r="B54" i="14"/>
  <c r="D54" i="15"/>
  <c r="B50" i="14"/>
  <c r="D50" i="15"/>
  <c r="B46" i="14"/>
  <c r="D46" i="15"/>
  <c r="B42" i="14"/>
  <c r="D42" i="15"/>
  <c r="B38" i="14"/>
  <c r="D38" i="15"/>
  <c r="B34" i="14"/>
  <c r="D34" i="15"/>
  <c r="B30" i="14"/>
  <c r="D30" i="15"/>
  <c r="B26" i="14"/>
  <c r="D26" i="15"/>
  <c r="B22" i="14"/>
  <c r="D22" i="15"/>
  <c r="B18" i="14"/>
  <c r="D18" i="15"/>
  <c r="B14" i="14"/>
  <c r="D14" i="15"/>
  <c r="B205" i="14"/>
  <c r="D205" i="15"/>
  <c r="B201" i="14"/>
  <c r="D201" i="15"/>
  <c r="B197" i="14"/>
  <c r="D197" i="15"/>
  <c r="B193" i="14"/>
  <c r="D193" i="15"/>
  <c r="B189" i="14"/>
  <c r="D189" i="15"/>
  <c r="B185" i="14"/>
  <c r="D185" i="15"/>
  <c r="B181" i="14"/>
  <c r="D181" i="15"/>
  <c r="B177" i="14"/>
  <c r="D177" i="15"/>
  <c r="B173" i="14"/>
  <c r="D173" i="15"/>
  <c r="B169" i="14"/>
  <c r="D169" i="15"/>
  <c r="B165" i="14"/>
  <c r="D165" i="15"/>
  <c r="B161" i="14"/>
  <c r="D161" i="15"/>
  <c r="B157" i="14"/>
  <c r="D157" i="15"/>
  <c r="B153" i="14"/>
  <c r="D153" i="15"/>
  <c r="B149" i="14"/>
  <c r="D149" i="15"/>
  <c r="B145" i="14"/>
  <c r="D145" i="15"/>
  <c r="B141" i="14"/>
  <c r="D141" i="15"/>
  <c r="B137" i="14"/>
  <c r="D137" i="15"/>
  <c r="B133" i="14"/>
  <c r="D133" i="15"/>
  <c r="B129" i="14"/>
  <c r="D129" i="15"/>
  <c r="B125" i="14"/>
  <c r="D125" i="15"/>
  <c r="B121" i="14"/>
  <c r="D121" i="15"/>
  <c r="B117" i="14"/>
  <c r="D117" i="15"/>
  <c r="B113" i="14"/>
  <c r="D113" i="15"/>
  <c r="B109" i="14"/>
  <c r="D109" i="15"/>
  <c r="B105" i="14"/>
  <c r="D105" i="15"/>
  <c r="B101" i="14"/>
  <c r="D101" i="15"/>
  <c r="B97" i="14"/>
  <c r="D97" i="15"/>
  <c r="B93" i="14"/>
  <c r="D93" i="15"/>
  <c r="B89" i="14"/>
  <c r="D89" i="15"/>
  <c r="B85" i="14"/>
  <c r="D85" i="15"/>
  <c r="B81" i="14"/>
  <c r="D81" i="15"/>
  <c r="B77" i="14"/>
  <c r="D77" i="15"/>
  <c r="B73" i="14"/>
  <c r="D73" i="15"/>
  <c r="B69" i="14"/>
  <c r="D69" i="15"/>
  <c r="B65" i="14"/>
  <c r="D65" i="15"/>
  <c r="B61" i="14"/>
  <c r="D61" i="15"/>
  <c r="B57" i="14"/>
  <c r="D57" i="15"/>
  <c r="B53" i="14"/>
  <c r="D53" i="15"/>
  <c r="B49" i="14"/>
  <c r="D49" i="15"/>
  <c r="B45" i="14"/>
  <c r="D45" i="15"/>
  <c r="B41" i="14"/>
  <c r="D41" i="15"/>
  <c r="B37" i="14"/>
  <c r="D37" i="15"/>
  <c r="B33" i="14"/>
  <c r="D33" i="15"/>
  <c r="B29" i="14"/>
  <c r="D29" i="15"/>
  <c r="B25" i="14"/>
  <c r="D25" i="15"/>
  <c r="B21" i="14"/>
  <c r="D21" i="15"/>
  <c r="B17" i="14"/>
  <c r="D17" i="15"/>
  <c r="B13" i="14"/>
  <c r="D13" i="15"/>
  <c r="B204" i="14"/>
  <c r="D204" i="15"/>
  <c r="B200" i="14"/>
  <c r="D200" i="15"/>
  <c r="B196" i="14"/>
  <c r="D196" i="15"/>
  <c r="B192" i="14"/>
  <c r="D192" i="15"/>
  <c r="B188" i="14"/>
  <c r="D188" i="15"/>
  <c r="B184" i="14"/>
  <c r="D184" i="15"/>
  <c r="B180" i="14"/>
  <c r="D180" i="15"/>
  <c r="B176" i="14"/>
  <c r="D176" i="15"/>
  <c r="B172" i="14"/>
  <c r="D172" i="15"/>
  <c r="B168" i="14"/>
  <c r="D168" i="15"/>
  <c r="B164" i="14"/>
  <c r="D164" i="15"/>
  <c r="B160" i="14"/>
  <c r="D160" i="15"/>
  <c r="B156" i="14"/>
  <c r="D156" i="15"/>
  <c r="B152" i="14"/>
  <c r="D152" i="15"/>
  <c r="B148" i="14"/>
  <c r="D148" i="15"/>
  <c r="B144" i="14"/>
  <c r="D144" i="15"/>
  <c r="B140" i="14"/>
  <c r="D140" i="15"/>
  <c r="B136" i="14"/>
  <c r="D136" i="15"/>
  <c r="B132" i="14"/>
  <c r="D132" i="15"/>
  <c r="B128" i="14"/>
  <c r="D128" i="15"/>
  <c r="B124" i="14"/>
  <c r="D124" i="15"/>
  <c r="B120" i="14"/>
  <c r="D120" i="15"/>
  <c r="B116" i="14"/>
  <c r="D116" i="15"/>
  <c r="B112" i="14"/>
  <c r="D112" i="15"/>
  <c r="B108" i="14"/>
  <c r="D108" i="15"/>
  <c r="B104" i="14"/>
  <c r="D104" i="15"/>
  <c r="B100" i="14"/>
  <c r="D100" i="15"/>
  <c r="B96" i="14"/>
  <c r="D96" i="15"/>
  <c r="B92" i="14"/>
  <c r="D92" i="15"/>
  <c r="B88" i="14"/>
  <c r="D88" i="15"/>
  <c r="B84" i="14"/>
  <c r="D84" i="15"/>
  <c r="B80" i="14"/>
  <c r="D80" i="15"/>
  <c r="B76" i="14"/>
  <c r="D76" i="15"/>
  <c r="B72" i="14"/>
  <c r="D72" i="15"/>
  <c r="B68" i="14"/>
  <c r="D68" i="15"/>
  <c r="B64" i="14"/>
  <c r="D64" i="15"/>
  <c r="B60" i="14"/>
  <c r="D60" i="15"/>
  <c r="B56" i="14"/>
  <c r="D56" i="15"/>
  <c r="B52" i="14"/>
  <c r="D52" i="15"/>
  <c r="B48" i="14"/>
  <c r="D48" i="15"/>
  <c r="B44" i="14"/>
  <c r="D44" i="15"/>
  <c r="B40" i="14"/>
  <c r="D40" i="15"/>
  <c r="B36" i="14"/>
  <c r="D36" i="15"/>
  <c r="B32" i="14"/>
  <c r="D32" i="15"/>
  <c r="B28" i="14"/>
  <c r="D28" i="15"/>
  <c r="B24" i="14"/>
  <c r="D24" i="15"/>
  <c r="B20" i="14"/>
  <c r="D20" i="15"/>
  <c r="B16" i="14"/>
  <c r="D16" i="15"/>
  <c r="B12" i="14"/>
  <c r="D12" i="15"/>
  <c r="B9" i="14"/>
  <c r="D9" i="15"/>
  <c r="B203" i="14"/>
  <c r="D203" i="15"/>
  <c r="B199" i="14"/>
  <c r="D199" i="15"/>
  <c r="B195" i="14"/>
  <c r="D195" i="15"/>
  <c r="B191" i="14"/>
  <c r="D191" i="15"/>
  <c r="B187" i="14"/>
  <c r="D187" i="15"/>
  <c r="B183" i="14"/>
  <c r="D183" i="15"/>
  <c r="B179" i="14"/>
  <c r="D179" i="15"/>
  <c r="B175" i="14"/>
  <c r="D175" i="15"/>
  <c r="B171" i="14"/>
  <c r="D171" i="15"/>
  <c r="B167" i="14"/>
  <c r="D167" i="15"/>
  <c r="B163" i="14"/>
  <c r="D163" i="15"/>
  <c r="B159" i="14"/>
  <c r="D159" i="15"/>
  <c r="B155" i="14"/>
  <c r="D155" i="15"/>
  <c r="B151" i="14"/>
  <c r="D151" i="15"/>
  <c r="B147" i="14"/>
  <c r="D147" i="15"/>
  <c r="B143" i="14"/>
  <c r="D143" i="15"/>
  <c r="B139" i="14"/>
  <c r="D139" i="15"/>
  <c r="B135" i="14"/>
  <c r="D135" i="15"/>
  <c r="B131" i="14"/>
  <c r="D131" i="15"/>
  <c r="B127" i="14"/>
  <c r="D127" i="15"/>
  <c r="B123" i="14"/>
  <c r="D123" i="15"/>
  <c r="B119" i="14"/>
  <c r="D119" i="15"/>
  <c r="B115" i="14"/>
  <c r="D115" i="15"/>
  <c r="B111" i="14"/>
  <c r="D111" i="15"/>
  <c r="B107" i="14"/>
  <c r="D107" i="15"/>
  <c r="B103" i="14"/>
  <c r="D103" i="15"/>
  <c r="B99" i="14"/>
  <c r="D99" i="15"/>
  <c r="B95" i="14"/>
  <c r="D95" i="15"/>
  <c r="B91" i="14"/>
  <c r="D91" i="15"/>
  <c r="B87" i="14"/>
  <c r="D87" i="15"/>
  <c r="B83" i="14"/>
  <c r="D83" i="15"/>
  <c r="B79" i="14"/>
  <c r="D79" i="15"/>
  <c r="B75" i="14"/>
  <c r="D75" i="15"/>
  <c r="B71" i="14"/>
  <c r="D71" i="15"/>
  <c r="B67" i="14"/>
  <c r="D67" i="15"/>
  <c r="B63" i="14"/>
  <c r="D63" i="15"/>
  <c r="B59" i="14"/>
  <c r="D59" i="15"/>
  <c r="B55" i="14"/>
  <c r="D55" i="15"/>
  <c r="B51" i="14"/>
  <c r="D51" i="15"/>
  <c r="B47" i="14"/>
  <c r="D47" i="15"/>
  <c r="B43" i="14"/>
  <c r="D43" i="15"/>
  <c r="B39" i="14"/>
  <c r="D39" i="15"/>
  <c r="B35" i="14"/>
  <c r="D35" i="15"/>
  <c r="B31" i="14"/>
  <c r="D31" i="15"/>
  <c r="B27" i="14"/>
  <c r="D27" i="15"/>
  <c r="B23" i="14"/>
  <c r="D23" i="15"/>
  <c r="B19" i="14"/>
  <c r="D19" i="15"/>
  <c r="B15" i="14"/>
  <c r="D15" i="15"/>
  <c r="B11" i="14"/>
  <c r="D11" i="15"/>
  <c r="D9" i="8"/>
  <c r="D8" i="8"/>
  <c r="C45" i="6"/>
  <c r="D45" i="6"/>
  <c r="E45" i="6"/>
  <c r="F45" i="6"/>
  <c r="G45" i="6"/>
  <c r="J45" i="6"/>
  <c r="K45" i="6"/>
  <c r="L45" i="6"/>
  <c r="M45" i="6"/>
  <c r="P45" i="6"/>
  <c r="Q45" i="6"/>
  <c r="R45" i="6"/>
  <c r="S45" i="6"/>
  <c r="V45" i="6"/>
  <c r="W45" i="6"/>
  <c r="X45" i="6"/>
  <c r="Y45" i="6"/>
  <c r="C46" i="6"/>
  <c r="C47" i="6"/>
  <c r="D47" i="6"/>
  <c r="E47" i="6"/>
  <c r="F47" i="6"/>
  <c r="G47" i="6"/>
  <c r="J47" i="6"/>
  <c r="K47" i="6"/>
  <c r="L47" i="6"/>
  <c r="M47" i="6"/>
  <c r="P47" i="6"/>
  <c r="Q47" i="6"/>
  <c r="R47" i="6"/>
  <c r="S47" i="6"/>
  <c r="V47" i="6"/>
  <c r="W47" i="6"/>
  <c r="X47" i="6"/>
  <c r="Y47" i="6"/>
  <c r="C48" i="6"/>
  <c r="C49" i="6"/>
  <c r="D49" i="6"/>
  <c r="E49" i="6"/>
  <c r="F49" i="6"/>
  <c r="G49" i="6"/>
  <c r="J49" i="6"/>
  <c r="K49" i="6"/>
  <c r="L49" i="6"/>
  <c r="M49" i="6"/>
  <c r="P49" i="6"/>
  <c r="Q49" i="6"/>
  <c r="R49" i="6"/>
  <c r="S49" i="6"/>
  <c r="V49" i="6"/>
  <c r="W49" i="6"/>
  <c r="X49" i="6"/>
  <c r="Y49" i="6"/>
  <c r="C50" i="6"/>
  <c r="C51" i="6"/>
  <c r="D51" i="6"/>
  <c r="E51" i="6"/>
  <c r="F51" i="6"/>
  <c r="G51" i="6"/>
  <c r="J51" i="6"/>
  <c r="K51" i="6"/>
  <c r="L51" i="6"/>
  <c r="M51" i="6"/>
  <c r="P51" i="6"/>
  <c r="Q51" i="6"/>
  <c r="R51" i="6"/>
  <c r="S51" i="6"/>
  <c r="V51" i="6"/>
  <c r="W51" i="6"/>
  <c r="X51" i="6"/>
  <c r="Y51" i="6"/>
  <c r="C52" i="6"/>
  <c r="C53" i="6"/>
  <c r="D53" i="6"/>
  <c r="E53" i="6"/>
  <c r="F53" i="6"/>
  <c r="G53" i="6"/>
  <c r="J53" i="6"/>
  <c r="K53" i="6"/>
  <c r="L53" i="6"/>
  <c r="M53" i="6"/>
  <c r="P53" i="6"/>
  <c r="Q53" i="6"/>
  <c r="R53" i="6"/>
  <c r="S53" i="6"/>
  <c r="V53" i="6"/>
  <c r="W53" i="6"/>
  <c r="X53" i="6"/>
  <c r="Y53" i="6"/>
  <c r="C54" i="6"/>
  <c r="C55" i="6"/>
  <c r="D55" i="6"/>
  <c r="E55" i="6"/>
  <c r="F55" i="6"/>
  <c r="G55" i="6"/>
  <c r="J55" i="6"/>
  <c r="K55" i="6"/>
  <c r="L55" i="6"/>
  <c r="M55" i="6"/>
  <c r="P55" i="6"/>
  <c r="Q55" i="6"/>
  <c r="R55" i="6"/>
  <c r="S55" i="6"/>
  <c r="V55" i="6"/>
  <c r="W55" i="6"/>
  <c r="X55" i="6"/>
  <c r="Y55" i="6"/>
  <c r="C56" i="6"/>
  <c r="C57" i="6"/>
  <c r="D57" i="6"/>
  <c r="E57" i="6"/>
  <c r="F57" i="6"/>
  <c r="G57" i="6"/>
  <c r="J57" i="6"/>
  <c r="K57" i="6"/>
  <c r="L57" i="6"/>
  <c r="M57" i="6"/>
  <c r="P57" i="6"/>
  <c r="Q57" i="6"/>
  <c r="R57" i="6"/>
  <c r="S57" i="6"/>
  <c r="V57" i="6"/>
  <c r="W57" i="6"/>
  <c r="X57" i="6"/>
  <c r="Y57" i="6"/>
  <c r="C58" i="6"/>
  <c r="C59" i="6"/>
  <c r="D59" i="6"/>
  <c r="E59" i="6"/>
  <c r="F59" i="6"/>
  <c r="G59" i="6"/>
  <c r="J59" i="6"/>
  <c r="K59" i="6"/>
  <c r="L59" i="6"/>
  <c r="M59" i="6"/>
  <c r="P59" i="6"/>
  <c r="Q59" i="6"/>
  <c r="R59" i="6"/>
  <c r="S59" i="6"/>
  <c r="V59" i="6"/>
  <c r="W59" i="6"/>
  <c r="X59" i="6"/>
  <c r="Y59" i="6"/>
  <c r="C60" i="6"/>
  <c r="C61" i="6"/>
  <c r="D61" i="6"/>
  <c r="E61" i="6"/>
  <c r="F61" i="6"/>
  <c r="G61" i="6"/>
  <c r="J61" i="6"/>
  <c r="K61" i="6"/>
  <c r="L61" i="6"/>
  <c r="M61" i="6"/>
  <c r="P61" i="6"/>
  <c r="Q61" i="6"/>
  <c r="R61" i="6"/>
  <c r="S61" i="6"/>
  <c r="V61" i="6"/>
  <c r="W61" i="6"/>
  <c r="X61" i="6"/>
  <c r="Y61" i="6"/>
  <c r="C62" i="6"/>
  <c r="C63" i="6"/>
  <c r="D63" i="6"/>
  <c r="E63" i="6"/>
  <c r="F63" i="6"/>
  <c r="G63" i="6"/>
  <c r="J63" i="6"/>
  <c r="K63" i="6"/>
  <c r="L63" i="6"/>
  <c r="M63" i="6"/>
  <c r="P63" i="6"/>
  <c r="Q63" i="6"/>
  <c r="R63" i="6"/>
  <c r="S63" i="6"/>
  <c r="V63" i="6"/>
  <c r="W63" i="6"/>
  <c r="X63" i="6"/>
  <c r="Y63" i="6"/>
  <c r="C64" i="6"/>
  <c r="C65" i="6"/>
  <c r="D65" i="6"/>
  <c r="E65" i="6"/>
  <c r="F65" i="6"/>
  <c r="G65" i="6"/>
  <c r="J65" i="6"/>
  <c r="K65" i="6"/>
  <c r="L65" i="6"/>
  <c r="M65" i="6"/>
  <c r="P65" i="6"/>
  <c r="Q65" i="6"/>
  <c r="R65" i="6"/>
  <c r="S65" i="6"/>
  <c r="V65" i="6"/>
  <c r="W65" i="6"/>
  <c r="X65" i="6"/>
  <c r="Y65" i="6"/>
  <c r="C66" i="6"/>
  <c r="C67" i="6"/>
  <c r="D67" i="6"/>
  <c r="E67" i="6"/>
  <c r="F67" i="6"/>
  <c r="G67" i="6"/>
  <c r="J67" i="6"/>
  <c r="K67" i="6"/>
  <c r="L67" i="6"/>
  <c r="M67" i="6"/>
  <c r="P67" i="6"/>
  <c r="Q67" i="6"/>
  <c r="R67" i="6"/>
  <c r="S67" i="6"/>
  <c r="V67" i="6"/>
  <c r="W67" i="6"/>
  <c r="X67" i="6"/>
  <c r="Y67" i="6"/>
  <c r="C68" i="6"/>
  <c r="C69" i="6"/>
  <c r="D69" i="6"/>
  <c r="E69" i="6"/>
  <c r="F69" i="6"/>
  <c r="G69" i="6"/>
  <c r="J69" i="6"/>
  <c r="K69" i="6"/>
  <c r="L69" i="6"/>
  <c r="M69" i="6"/>
  <c r="P69" i="6"/>
  <c r="Q69" i="6"/>
  <c r="R69" i="6"/>
  <c r="S69" i="6"/>
  <c r="V69" i="6"/>
  <c r="W69" i="6"/>
  <c r="X69" i="6"/>
  <c r="Y69" i="6"/>
  <c r="C70" i="6"/>
  <c r="C71" i="6"/>
  <c r="D71" i="6"/>
  <c r="E71" i="6"/>
  <c r="F71" i="6"/>
  <c r="G71" i="6"/>
  <c r="J71" i="6"/>
  <c r="K71" i="6"/>
  <c r="L71" i="6"/>
  <c r="M71" i="6"/>
  <c r="P71" i="6"/>
  <c r="Q71" i="6"/>
  <c r="R71" i="6"/>
  <c r="S71" i="6"/>
  <c r="V71" i="6"/>
  <c r="W71" i="6"/>
  <c r="X71" i="6"/>
  <c r="Y71" i="6"/>
  <c r="C72" i="6"/>
  <c r="C73" i="6"/>
  <c r="D73" i="6"/>
  <c r="E73" i="6"/>
  <c r="F73" i="6"/>
  <c r="G73" i="6"/>
  <c r="J73" i="6"/>
  <c r="K73" i="6"/>
  <c r="L73" i="6"/>
  <c r="M73" i="6"/>
  <c r="P73" i="6"/>
  <c r="Q73" i="6"/>
  <c r="R73" i="6"/>
  <c r="S73" i="6"/>
  <c r="V73" i="6"/>
  <c r="W73" i="6"/>
  <c r="X73" i="6"/>
  <c r="Y73" i="6"/>
  <c r="C74" i="6"/>
  <c r="C75" i="6"/>
  <c r="D75" i="6"/>
  <c r="E75" i="6"/>
  <c r="F75" i="6"/>
  <c r="G75" i="6"/>
  <c r="J75" i="6"/>
  <c r="K75" i="6"/>
  <c r="L75" i="6"/>
  <c r="M75" i="6"/>
  <c r="P75" i="6"/>
  <c r="Q75" i="6"/>
  <c r="R75" i="6"/>
  <c r="S75" i="6"/>
  <c r="V75" i="6"/>
  <c r="W75" i="6"/>
  <c r="X75" i="6"/>
  <c r="Y75" i="6"/>
  <c r="C76" i="6"/>
  <c r="C77" i="6"/>
  <c r="D77" i="6"/>
  <c r="E77" i="6"/>
  <c r="F77" i="6"/>
  <c r="G77" i="6"/>
  <c r="J77" i="6"/>
  <c r="K77" i="6"/>
  <c r="L77" i="6"/>
  <c r="M77" i="6"/>
  <c r="P77" i="6"/>
  <c r="Q77" i="6"/>
  <c r="R77" i="6"/>
  <c r="S77" i="6"/>
  <c r="V77" i="6"/>
  <c r="W77" i="6"/>
  <c r="X77" i="6"/>
  <c r="Y77" i="6"/>
  <c r="C78" i="6"/>
  <c r="C79" i="6"/>
  <c r="D79" i="6"/>
  <c r="E79" i="6"/>
  <c r="F79" i="6"/>
  <c r="G79" i="6"/>
  <c r="J79" i="6"/>
  <c r="K79" i="6"/>
  <c r="L79" i="6"/>
  <c r="M79" i="6"/>
  <c r="P79" i="6"/>
  <c r="Q79" i="6"/>
  <c r="R79" i="6"/>
  <c r="S79" i="6"/>
  <c r="V79" i="6"/>
  <c r="W79" i="6"/>
  <c r="X79" i="6"/>
  <c r="Y79" i="6"/>
  <c r="C80" i="6"/>
  <c r="C81" i="6"/>
  <c r="D81" i="6"/>
  <c r="E81" i="6"/>
  <c r="F81" i="6"/>
  <c r="G81" i="6"/>
  <c r="J81" i="6"/>
  <c r="K81" i="6"/>
  <c r="L81" i="6"/>
  <c r="M81" i="6"/>
  <c r="P81" i="6"/>
  <c r="Q81" i="6"/>
  <c r="R81" i="6"/>
  <c r="S81" i="6"/>
  <c r="V81" i="6"/>
  <c r="W81" i="6"/>
  <c r="X81" i="6"/>
  <c r="Y81" i="6"/>
  <c r="C82" i="6"/>
  <c r="C83" i="6"/>
  <c r="D83" i="6"/>
  <c r="E83" i="6"/>
  <c r="F83" i="6"/>
  <c r="G83" i="6"/>
  <c r="J83" i="6"/>
  <c r="K83" i="6"/>
  <c r="L83" i="6"/>
  <c r="M83" i="6"/>
  <c r="P83" i="6"/>
  <c r="Q83" i="6"/>
  <c r="R83" i="6"/>
  <c r="S83" i="6"/>
  <c r="V83" i="6"/>
  <c r="W83" i="6"/>
  <c r="X83" i="6"/>
  <c r="Y83" i="6"/>
  <c r="C84" i="6"/>
  <c r="C85" i="6"/>
  <c r="D85" i="6"/>
  <c r="E85" i="6"/>
  <c r="F85" i="6"/>
  <c r="G85" i="6"/>
  <c r="J85" i="6"/>
  <c r="K85" i="6"/>
  <c r="L85" i="6"/>
  <c r="M85" i="6"/>
  <c r="P85" i="6"/>
  <c r="Q85" i="6"/>
  <c r="R85" i="6"/>
  <c r="S85" i="6"/>
  <c r="V85" i="6"/>
  <c r="W85" i="6"/>
  <c r="X85" i="6"/>
  <c r="Y85" i="6"/>
  <c r="C86" i="6"/>
  <c r="C87" i="6"/>
  <c r="D87" i="6"/>
  <c r="E87" i="6"/>
  <c r="F87" i="6"/>
  <c r="G87" i="6"/>
  <c r="J87" i="6"/>
  <c r="K87" i="6"/>
  <c r="L87" i="6"/>
  <c r="M87" i="6"/>
  <c r="P87" i="6"/>
  <c r="Q87" i="6"/>
  <c r="R87" i="6"/>
  <c r="S87" i="6"/>
  <c r="V87" i="6"/>
  <c r="W87" i="6"/>
  <c r="X87" i="6"/>
  <c r="Y87" i="6"/>
  <c r="C88" i="6"/>
  <c r="C89" i="6"/>
  <c r="D89" i="6"/>
  <c r="E89" i="6"/>
  <c r="F89" i="6"/>
  <c r="G89" i="6"/>
  <c r="J89" i="6"/>
  <c r="K89" i="6"/>
  <c r="L89" i="6"/>
  <c r="M89" i="6"/>
  <c r="P89" i="6"/>
  <c r="Q89" i="6"/>
  <c r="R89" i="6"/>
  <c r="S89" i="6"/>
  <c r="V89" i="6"/>
  <c r="W89" i="6"/>
  <c r="X89" i="6"/>
  <c r="Y89" i="6"/>
  <c r="C90" i="6"/>
  <c r="C91" i="6"/>
  <c r="D91" i="6"/>
  <c r="E91" i="6"/>
  <c r="F91" i="6"/>
  <c r="G91" i="6"/>
  <c r="J91" i="6"/>
  <c r="K91" i="6"/>
  <c r="L91" i="6"/>
  <c r="M91" i="6"/>
  <c r="P91" i="6"/>
  <c r="Q91" i="6"/>
  <c r="R91" i="6"/>
  <c r="S91" i="6"/>
  <c r="V91" i="6"/>
  <c r="W91" i="6"/>
  <c r="X91" i="6"/>
  <c r="Y91" i="6"/>
  <c r="C92" i="6"/>
  <c r="C93" i="6"/>
  <c r="D93" i="6"/>
  <c r="E93" i="6"/>
  <c r="F93" i="6"/>
  <c r="G93" i="6"/>
  <c r="J93" i="6"/>
  <c r="K93" i="6"/>
  <c r="L93" i="6"/>
  <c r="M93" i="6"/>
  <c r="P93" i="6"/>
  <c r="Q93" i="6"/>
  <c r="R93" i="6"/>
  <c r="S93" i="6"/>
  <c r="V93" i="6"/>
  <c r="W93" i="6"/>
  <c r="X93" i="6"/>
  <c r="Y93" i="6"/>
  <c r="C94" i="6"/>
  <c r="C95" i="6"/>
  <c r="D95" i="6"/>
  <c r="E95" i="6"/>
  <c r="F95" i="6"/>
  <c r="G95" i="6"/>
  <c r="J95" i="6"/>
  <c r="K95" i="6"/>
  <c r="L95" i="6"/>
  <c r="M95" i="6"/>
  <c r="P95" i="6"/>
  <c r="Q95" i="6"/>
  <c r="R95" i="6"/>
  <c r="S95" i="6"/>
  <c r="V95" i="6"/>
  <c r="W95" i="6"/>
  <c r="X95" i="6"/>
  <c r="Y95" i="6"/>
  <c r="C96" i="6"/>
  <c r="C97" i="6"/>
  <c r="D97" i="6"/>
  <c r="E97" i="6"/>
  <c r="F97" i="6"/>
  <c r="G97" i="6"/>
  <c r="J97" i="6"/>
  <c r="K97" i="6"/>
  <c r="L97" i="6"/>
  <c r="M97" i="6"/>
  <c r="P97" i="6"/>
  <c r="Q97" i="6"/>
  <c r="R97" i="6"/>
  <c r="S97" i="6"/>
  <c r="V97" i="6"/>
  <c r="W97" i="6"/>
  <c r="X97" i="6"/>
  <c r="Y97" i="6"/>
  <c r="C98" i="6"/>
  <c r="C99" i="6"/>
  <c r="D99" i="6"/>
  <c r="E99" i="6"/>
  <c r="F99" i="6"/>
  <c r="G99" i="6"/>
  <c r="J99" i="6"/>
  <c r="K99" i="6"/>
  <c r="L99" i="6"/>
  <c r="M99" i="6"/>
  <c r="P99" i="6"/>
  <c r="Q99" i="6"/>
  <c r="R99" i="6"/>
  <c r="S99" i="6"/>
  <c r="V99" i="6"/>
  <c r="W99" i="6"/>
  <c r="X99" i="6"/>
  <c r="Y99" i="6"/>
  <c r="C100" i="6"/>
  <c r="C101" i="6"/>
  <c r="D101" i="6"/>
  <c r="E101" i="6"/>
  <c r="F101" i="6"/>
  <c r="G101" i="6"/>
  <c r="J101" i="6"/>
  <c r="K101" i="6"/>
  <c r="L101" i="6"/>
  <c r="M101" i="6"/>
  <c r="P101" i="6"/>
  <c r="Q101" i="6"/>
  <c r="R101" i="6"/>
  <c r="S101" i="6"/>
  <c r="V101" i="6"/>
  <c r="W101" i="6"/>
  <c r="X101" i="6"/>
  <c r="Y101" i="6"/>
  <c r="C102" i="6"/>
  <c r="C103" i="6"/>
  <c r="D103" i="6"/>
  <c r="E103" i="6"/>
  <c r="F103" i="6"/>
  <c r="G103" i="6"/>
  <c r="J103" i="6"/>
  <c r="K103" i="6"/>
  <c r="L103" i="6"/>
  <c r="M103" i="6"/>
  <c r="P103" i="6"/>
  <c r="Q103" i="6"/>
  <c r="R103" i="6"/>
  <c r="S103" i="6"/>
  <c r="V103" i="6"/>
  <c r="W103" i="6"/>
  <c r="X103" i="6"/>
  <c r="Y103" i="6"/>
  <c r="C104" i="6"/>
  <c r="C105" i="6"/>
  <c r="D105" i="6"/>
  <c r="E105" i="6"/>
  <c r="F105" i="6"/>
  <c r="G105" i="6"/>
  <c r="J105" i="6"/>
  <c r="K105" i="6"/>
  <c r="L105" i="6"/>
  <c r="M105" i="6"/>
  <c r="P105" i="6"/>
  <c r="Q105" i="6"/>
  <c r="R105" i="6"/>
  <c r="S105" i="6"/>
  <c r="V105" i="6"/>
  <c r="W105" i="6"/>
  <c r="X105" i="6"/>
  <c r="Y105" i="6"/>
  <c r="C106" i="6"/>
  <c r="C107" i="6"/>
  <c r="D107" i="6"/>
  <c r="E107" i="6"/>
  <c r="F107" i="6"/>
  <c r="G107" i="6"/>
  <c r="J107" i="6"/>
  <c r="K107" i="6"/>
  <c r="L107" i="6"/>
  <c r="M107" i="6"/>
  <c r="P107" i="6"/>
  <c r="Q107" i="6"/>
  <c r="R107" i="6"/>
  <c r="S107" i="6"/>
  <c r="V107" i="6"/>
  <c r="W107" i="6"/>
  <c r="X107" i="6"/>
  <c r="Y107" i="6"/>
  <c r="C108" i="6"/>
  <c r="C109" i="6"/>
  <c r="D109" i="6"/>
  <c r="E109" i="6"/>
  <c r="F109" i="6"/>
  <c r="G109" i="6"/>
  <c r="J109" i="6"/>
  <c r="K109" i="6"/>
  <c r="L109" i="6"/>
  <c r="M109" i="6"/>
  <c r="P109" i="6"/>
  <c r="Q109" i="6"/>
  <c r="R109" i="6"/>
  <c r="S109" i="6"/>
  <c r="V109" i="6"/>
  <c r="W109" i="6"/>
  <c r="X109" i="6"/>
  <c r="Y109" i="6"/>
  <c r="C110" i="6"/>
  <c r="C111" i="6"/>
  <c r="D111" i="6"/>
  <c r="E111" i="6"/>
  <c r="F111" i="6"/>
  <c r="G111" i="6"/>
  <c r="J111" i="6"/>
  <c r="K111" i="6"/>
  <c r="L111" i="6"/>
  <c r="M111" i="6"/>
  <c r="P111" i="6"/>
  <c r="Q111" i="6"/>
  <c r="R111" i="6"/>
  <c r="S111" i="6"/>
  <c r="V111" i="6"/>
  <c r="W111" i="6"/>
  <c r="X111" i="6"/>
  <c r="Y111" i="6"/>
  <c r="C112" i="6"/>
  <c r="C113" i="6"/>
  <c r="D113" i="6"/>
  <c r="E113" i="6"/>
  <c r="F113" i="6"/>
  <c r="G113" i="6"/>
  <c r="J113" i="6"/>
  <c r="K113" i="6"/>
  <c r="L113" i="6"/>
  <c r="M113" i="6"/>
  <c r="P113" i="6"/>
  <c r="Q113" i="6"/>
  <c r="R113" i="6"/>
  <c r="S113" i="6"/>
  <c r="V113" i="6"/>
  <c r="W113" i="6"/>
  <c r="X113" i="6"/>
  <c r="Y113" i="6"/>
  <c r="C114" i="6"/>
  <c r="C115" i="6"/>
  <c r="D115" i="6"/>
  <c r="E115" i="6"/>
  <c r="F115" i="6"/>
  <c r="G115" i="6"/>
  <c r="J115" i="6"/>
  <c r="K115" i="6"/>
  <c r="L115" i="6"/>
  <c r="M115" i="6"/>
  <c r="P115" i="6"/>
  <c r="Q115" i="6"/>
  <c r="R115" i="6"/>
  <c r="S115" i="6"/>
  <c r="V115" i="6"/>
  <c r="W115" i="6"/>
  <c r="X115" i="6"/>
  <c r="Y115" i="6"/>
  <c r="C116" i="6"/>
  <c r="C117" i="6"/>
  <c r="D117" i="6"/>
  <c r="E117" i="6"/>
  <c r="F117" i="6"/>
  <c r="G117" i="6"/>
  <c r="J117" i="6"/>
  <c r="K117" i="6"/>
  <c r="L117" i="6"/>
  <c r="M117" i="6"/>
  <c r="P117" i="6"/>
  <c r="Q117" i="6"/>
  <c r="R117" i="6"/>
  <c r="S117" i="6"/>
  <c r="V117" i="6"/>
  <c r="W117" i="6"/>
  <c r="X117" i="6"/>
  <c r="Y117" i="6"/>
  <c r="C118" i="6"/>
  <c r="C119" i="6"/>
  <c r="D119" i="6"/>
  <c r="E119" i="6"/>
  <c r="F119" i="6"/>
  <c r="G119" i="6"/>
  <c r="J119" i="6"/>
  <c r="K119" i="6"/>
  <c r="L119" i="6"/>
  <c r="M119" i="6"/>
  <c r="P119" i="6"/>
  <c r="Q119" i="6"/>
  <c r="R119" i="6"/>
  <c r="S119" i="6"/>
  <c r="V119" i="6"/>
  <c r="W119" i="6"/>
  <c r="X119" i="6"/>
  <c r="Y119" i="6"/>
  <c r="C120" i="6"/>
  <c r="C121" i="6"/>
  <c r="D121" i="6"/>
  <c r="E121" i="6"/>
  <c r="F121" i="6"/>
  <c r="G121" i="6"/>
  <c r="J121" i="6"/>
  <c r="K121" i="6"/>
  <c r="L121" i="6"/>
  <c r="M121" i="6"/>
  <c r="P121" i="6"/>
  <c r="Q121" i="6"/>
  <c r="R121" i="6"/>
  <c r="S121" i="6"/>
  <c r="V121" i="6"/>
  <c r="W121" i="6"/>
  <c r="X121" i="6"/>
  <c r="Y121" i="6"/>
  <c r="C122" i="6"/>
  <c r="C123" i="6"/>
  <c r="D123" i="6"/>
  <c r="E123" i="6"/>
  <c r="F123" i="6"/>
  <c r="G123" i="6"/>
  <c r="J123" i="6"/>
  <c r="K123" i="6"/>
  <c r="L123" i="6"/>
  <c r="M123" i="6"/>
  <c r="P123" i="6"/>
  <c r="Q123" i="6"/>
  <c r="R123" i="6"/>
  <c r="S123" i="6"/>
  <c r="V123" i="6"/>
  <c r="W123" i="6"/>
  <c r="X123" i="6"/>
  <c r="Y123" i="6"/>
  <c r="C124" i="6"/>
  <c r="C125" i="6"/>
  <c r="D125" i="6"/>
  <c r="E125" i="6"/>
  <c r="F125" i="6"/>
  <c r="G125" i="6"/>
  <c r="J125" i="6"/>
  <c r="K125" i="6"/>
  <c r="L125" i="6"/>
  <c r="M125" i="6"/>
  <c r="P125" i="6"/>
  <c r="Q125" i="6"/>
  <c r="R125" i="6"/>
  <c r="S125" i="6"/>
  <c r="V125" i="6"/>
  <c r="W125" i="6"/>
  <c r="X125" i="6"/>
  <c r="Y125" i="6"/>
  <c r="C126" i="6"/>
  <c r="C127" i="6"/>
  <c r="D127" i="6"/>
  <c r="E127" i="6"/>
  <c r="F127" i="6"/>
  <c r="G127" i="6"/>
  <c r="J127" i="6"/>
  <c r="K127" i="6"/>
  <c r="L127" i="6"/>
  <c r="M127" i="6"/>
  <c r="P127" i="6"/>
  <c r="Q127" i="6"/>
  <c r="R127" i="6"/>
  <c r="S127" i="6"/>
  <c r="V127" i="6"/>
  <c r="W127" i="6"/>
  <c r="X127" i="6"/>
  <c r="Y127" i="6"/>
  <c r="C128" i="6"/>
  <c r="C129" i="6"/>
  <c r="D129" i="6"/>
  <c r="E129" i="6"/>
  <c r="F129" i="6"/>
  <c r="G129" i="6"/>
  <c r="J129" i="6"/>
  <c r="K129" i="6"/>
  <c r="L129" i="6"/>
  <c r="M129" i="6"/>
  <c r="P129" i="6"/>
  <c r="Q129" i="6"/>
  <c r="R129" i="6"/>
  <c r="S129" i="6"/>
  <c r="V129" i="6"/>
  <c r="W129" i="6"/>
  <c r="X129" i="6"/>
  <c r="Y129" i="6"/>
  <c r="C130" i="6"/>
  <c r="C131" i="6"/>
  <c r="D131" i="6"/>
  <c r="E131" i="6"/>
  <c r="F131" i="6"/>
  <c r="G131" i="6"/>
  <c r="J131" i="6"/>
  <c r="K131" i="6"/>
  <c r="L131" i="6"/>
  <c r="M131" i="6"/>
  <c r="P131" i="6"/>
  <c r="Q131" i="6"/>
  <c r="R131" i="6"/>
  <c r="S131" i="6"/>
  <c r="V131" i="6"/>
  <c r="W131" i="6"/>
  <c r="X131" i="6"/>
  <c r="Y131" i="6"/>
  <c r="C132" i="6"/>
  <c r="C133" i="6"/>
  <c r="D133" i="6"/>
  <c r="E133" i="6"/>
  <c r="F133" i="6"/>
  <c r="G133" i="6"/>
  <c r="J133" i="6"/>
  <c r="K133" i="6"/>
  <c r="L133" i="6"/>
  <c r="M133" i="6"/>
  <c r="P133" i="6"/>
  <c r="Q133" i="6"/>
  <c r="R133" i="6"/>
  <c r="S133" i="6"/>
  <c r="V133" i="6"/>
  <c r="W133" i="6"/>
  <c r="X133" i="6"/>
  <c r="Y133" i="6"/>
  <c r="C134" i="6"/>
  <c r="C135" i="6"/>
  <c r="D135" i="6"/>
  <c r="E135" i="6"/>
  <c r="F135" i="6"/>
  <c r="G135" i="6"/>
  <c r="J135" i="6"/>
  <c r="K135" i="6"/>
  <c r="L135" i="6"/>
  <c r="M135" i="6"/>
  <c r="P135" i="6"/>
  <c r="Q135" i="6"/>
  <c r="R135" i="6"/>
  <c r="S135" i="6"/>
  <c r="V135" i="6"/>
  <c r="W135" i="6"/>
  <c r="X135" i="6"/>
  <c r="Y135" i="6"/>
  <c r="C136" i="6"/>
  <c r="C137" i="6"/>
  <c r="D137" i="6"/>
  <c r="E137" i="6"/>
  <c r="F137" i="6"/>
  <c r="G137" i="6"/>
  <c r="J137" i="6"/>
  <c r="K137" i="6"/>
  <c r="L137" i="6"/>
  <c r="M137" i="6"/>
  <c r="P137" i="6"/>
  <c r="Q137" i="6"/>
  <c r="R137" i="6"/>
  <c r="S137" i="6"/>
  <c r="V137" i="6"/>
  <c r="W137" i="6"/>
  <c r="X137" i="6"/>
  <c r="Y137" i="6"/>
  <c r="C138" i="6"/>
  <c r="C139" i="6"/>
  <c r="D139" i="6"/>
  <c r="E139" i="6"/>
  <c r="F139" i="6"/>
  <c r="G139" i="6"/>
  <c r="J139" i="6"/>
  <c r="K139" i="6"/>
  <c r="L139" i="6"/>
  <c r="M139" i="6"/>
  <c r="P139" i="6"/>
  <c r="Q139" i="6"/>
  <c r="R139" i="6"/>
  <c r="S139" i="6"/>
  <c r="V139" i="6"/>
  <c r="W139" i="6"/>
  <c r="X139" i="6"/>
  <c r="Y139" i="6"/>
  <c r="C140" i="6"/>
  <c r="C141" i="6"/>
  <c r="D141" i="6"/>
  <c r="E141" i="6"/>
  <c r="F141" i="6"/>
  <c r="G141" i="6"/>
  <c r="J141" i="6"/>
  <c r="K141" i="6"/>
  <c r="L141" i="6"/>
  <c r="M141" i="6"/>
  <c r="P141" i="6"/>
  <c r="Q141" i="6"/>
  <c r="R141" i="6"/>
  <c r="S141" i="6"/>
  <c r="V141" i="6"/>
  <c r="W141" i="6"/>
  <c r="X141" i="6"/>
  <c r="Y141" i="6"/>
  <c r="C142" i="6"/>
  <c r="C143" i="6"/>
  <c r="D143" i="6"/>
  <c r="E143" i="6"/>
  <c r="F143" i="6"/>
  <c r="G143" i="6"/>
  <c r="J143" i="6"/>
  <c r="K143" i="6"/>
  <c r="L143" i="6"/>
  <c r="M143" i="6"/>
  <c r="P143" i="6"/>
  <c r="Q143" i="6"/>
  <c r="R143" i="6"/>
  <c r="S143" i="6"/>
  <c r="V143" i="6"/>
  <c r="W143" i="6"/>
  <c r="X143" i="6"/>
  <c r="Y143" i="6"/>
  <c r="C144" i="6"/>
  <c r="C145" i="6"/>
  <c r="D145" i="6"/>
  <c r="E145" i="6"/>
  <c r="F145" i="6"/>
  <c r="G145" i="6"/>
  <c r="J145" i="6"/>
  <c r="K145" i="6"/>
  <c r="L145" i="6"/>
  <c r="M145" i="6"/>
  <c r="P145" i="6"/>
  <c r="Q145" i="6"/>
  <c r="R145" i="6"/>
  <c r="S145" i="6"/>
  <c r="V145" i="6"/>
  <c r="W145" i="6"/>
  <c r="X145" i="6"/>
  <c r="Y145" i="6"/>
  <c r="C146" i="6"/>
  <c r="C147" i="6"/>
  <c r="D147" i="6"/>
  <c r="E147" i="6"/>
  <c r="F147" i="6"/>
  <c r="G147" i="6"/>
  <c r="J147" i="6"/>
  <c r="K147" i="6"/>
  <c r="L147" i="6"/>
  <c r="M147" i="6"/>
  <c r="P147" i="6"/>
  <c r="Q147" i="6"/>
  <c r="R147" i="6"/>
  <c r="S147" i="6"/>
  <c r="V147" i="6"/>
  <c r="W147" i="6"/>
  <c r="X147" i="6"/>
  <c r="Y147" i="6"/>
  <c r="C148" i="6"/>
  <c r="C149" i="6"/>
  <c r="D149" i="6"/>
  <c r="E149" i="6"/>
  <c r="F149" i="6"/>
  <c r="G149" i="6"/>
  <c r="J149" i="6"/>
  <c r="K149" i="6"/>
  <c r="L149" i="6"/>
  <c r="M149" i="6"/>
  <c r="P149" i="6"/>
  <c r="Q149" i="6"/>
  <c r="R149" i="6"/>
  <c r="S149" i="6"/>
  <c r="V149" i="6"/>
  <c r="W149" i="6"/>
  <c r="X149" i="6"/>
  <c r="Y149" i="6"/>
  <c r="C150" i="6"/>
  <c r="C151" i="6"/>
  <c r="D151" i="6"/>
  <c r="E151" i="6"/>
  <c r="F151" i="6"/>
  <c r="G151" i="6"/>
  <c r="J151" i="6"/>
  <c r="K151" i="6"/>
  <c r="L151" i="6"/>
  <c r="M151" i="6"/>
  <c r="P151" i="6"/>
  <c r="Q151" i="6"/>
  <c r="R151" i="6"/>
  <c r="S151" i="6"/>
  <c r="V151" i="6"/>
  <c r="W151" i="6"/>
  <c r="X151" i="6"/>
  <c r="Y151" i="6"/>
  <c r="C152" i="6"/>
  <c r="C153" i="6"/>
  <c r="D153" i="6"/>
  <c r="E153" i="6"/>
  <c r="F153" i="6"/>
  <c r="G153" i="6"/>
  <c r="J153" i="6"/>
  <c r="K153" i="6"/>
  <c r="L153" i="6"/>
  <c r="M153" i="6"/>
  <c r="P153" i="6"/>
  <c r="Q153" i="6"/>
  <c r="R153" i="6"/>
  <c r="S153" i="6"/>
  <c r="V153" i="6"/>
  <c r="W153" i="6"/>
  <c r="X153" i="6"/>
  <c r="Y153" i="6"/>
  <c r="C154" i="6"/>
  <c r="C155" i="6"/>
  <c r="D155" i="6"/>
  <c r="E155" i="6"/>
  <c r="F155" i="6"/>
  <c r="G155" i="6"/>
  <c r="J155" i="6"/>
  <c r="K155" i="6"/>
  <c r="L155" i="6"/>
  <c r="M155" i="6"/>
  <c r="P155" i="6"/>
  <c r="Q155" i="6"/>
  <c r="R155" i="6"/>
  <c r="S155" i="6"/>
  <c r="V155" i="6"/>
  <c r="W155" i="6"/>
  <c r="X155" i="6"/>
  <c r="Y155" i="6"/>
  <c r="C156" i="6"/>
  <c r="C157" i="6"/>
  <c r="D157" i="6"/>
  <c r="E157" i="6"/>
  <c r="F157" i="6"/>
  <c r="G157" i="6"/>
  <c r="J157" i="6"/>
  <c r="K157" i="6"/>
  <c r="L157" i="6"/>
  <c r="M157" i="6"/>
  <c r="P157" i="6"/>
  <c r="Q157" i="6"/>
  <c r="R157" i="6"/>
  <c r="S157" i="6"/>
  <c r="V157" i="6"/>
  <c r="W157" i="6"/>
  <c r="X157" i="6"/>
  <c r="Y157" i="6"/>
  <c r="C158" i="6"/>
  <c r="C159" i="6"/>
  <c r="D159" i="6"/>
  <c r="E159" i="6"/>
  <c r="F159" i="6"/>
  <c r="G159" i="6"/>
  <c r="J159" i="6"/>
  <c r="K159" i="6"/>
  <c r="L159" i="6"/>
  <c r="M159" i="6"/>
  <c r="P159" i="6"/>
  <c r="Q159" i="6"/>
  <c r="R159" i="6"/>
  <c r="S159" i="6"/>
  <c r="V159" i="6"/>
  <c r="W159" i="6"/>
  <c r="X159" i="6"/>
  <c r="Y159" i="6"/>
  <c r="C160" i="6"/>
  <c r="C161" i="6"/>
  <c r="D161" i="6"/>
  <c r="E161" i="6"/>
  <c r="F161" i="6"/>
  <c r="G161" i="6"/>
  <c r="J161" i="6"/>
  <c r="K161" i="6"/>
  <c r="L161" i="6"/>
  <c r="M161" i="6"/>
  <c r="P161" i="6"/>
  <c r="Q161" i="6"/>
  <c r="R161" i="6"/>
  <c r="S161" i="6"/>
  <c r="V161" i="6"/>
  <c r="W161" i="6"/>
  <c r="X161" i="6"/>
  <c r="Y161" i="6"/>
  <c r="C162" i="6"/>
  <c r="C163" i="6"/>
  <c r="D163" i="6"/>
  <c r="E163" i="6"/>
  <c r="F163" i="6"/>
  <c r="G163" i="6"/>
  <c r="J163" i="6"/>
  <c r="K163" i="6"/>
  <c r="L163" i="6"/>
  <c r="M163" i="6"/>
  <c r="P163" i="6"/>
  <c r="Q163" i="6"/>
  <c r="R163" i="6"/>
  <c r="S163" i="6"/>
  <c r="V163" i="6"/>
  <c r="W163" i="6"/>
  <c r="X163" i="6"/>
  <c r="Y163" i="6"/>
  <c r="C164" i="6"/>
  <c r="C165" i="6"/>
  <c r="D165" i="6"/>
  <c r="E165" i="6"/>
  <c r="F165" i="6"/>
  <c r="G165" i="6"/>
  <c r="J165" i="6"/>
  <c r="K165" i="6"/>
  <c r="L165" i="6"/>
  <c r="M165" i="6"/>
  <c r="P165" i="6"/>
  <c r="Q165" i="6"/>
  <c r="R165" i="6"/>
  <c r="S165" i="6"/>
  <c r="V165" i="6"/>
  <c r="W165" i="6"/>
  <c r="X165" i="6"/>
  <c r="Y165" i="6"/>
  <c r="C166" i="6"/>
  <c r="C167" i="6"/>
  <c r="D167" i="6"/>
  <c r="E167" i="6"/>
  <c r="F167" i="6"/>
  <c r="G167" i="6"/>
  <c r="J167" i="6"/>
  <c r="K167" i="6"/>
  <c r="L167" i="6"/>
  <c r="M167" i="6"/>
  <c r="P167" i="6"/>
  <c r="Q167" i="6"/>
  <c r="R167" i="6"/>
  <c r="S167" i="6"/>
  <c r="V167" i="6"/>
  <c r="W167" i="6"/>
  <c r="X167" i="6"/>
  <c r="Y167" i="6"/>
  <c r="C168" i="6"/>
  <c r="C169" i="6"/>
  <c r="D169" i="6"/>
  <c r="E169" i="6"/>
  <c r="F169" i="6"/>
  <c r="G169" i="6"/>
  <c r="J169" i="6"/>
  <c r="K169" i="6"/>
  <c r="L169" i="6"/>
  <c r="M169" i="6"/>
  <c r="P169" i="6"/>
  <c r="Q169" i="6"/>
  <c r="R169" i="6"/>
  <c r="S169" i="6"/>
  <c r="V169" i="6"/>
  <c r="W169" i="6"/>
  <c r="X169" i="6"/>
  <c r="Y169" i="6"/>
  <c r="C170" i="6"/>
  <c r="C171" i="6"/>
  <c r="D171" i="6"/>
  <c r="E171" i="6"/>
  <c r="F171" i="6"/>
  <c r="G171" i="6"/>
  <c r="J171" i="6"/>
  <c r="K171" i="6"/>
  <c r="L171" i="6"/>
  <c r="M171" i="6"/>
  <c r="P171" i="6"/>
  <c r="Q171" i="6"/>
  <c r="R171" i="6"/>
  <c r="S171" i="6"/>
  <c r="V171" i="6"/>
  <c r="W171" i="6"/>
  <c r="X171" i="6"/>
  <c r="Y171" i="6"/>
  <c r="C172" i="6"/>
  <c r="C173" i="6"/>
  <c r="D173" i="6"/>
  <c r="E173" i="6"/>
  <c r="F173" i="6"/>
  <c r="G173" i="6"/>
  <c r="J173" i="6"/>
  <c r="K173" i="6"/>
  <c r="L173" i="6"/>
  <c r="M173" i="6"/>
  <c r="P173" i="6"/>
  <c r="Q173" i="6"/>
  <c r="R173" i="6"/>
  <c r="S173" i="6"/>
  <c r="V173" i="6"/>
  <c r="W173" i="6"/>
  <c r="X173" i="6"/>
  <c r="Y173" i="6"/>
  <c r="C174" i="6"/>
  <c r="C175" i="6"/>
  <c r="D175" i="6"/>
  <c r="E175" i="6"/>
  <c r="F175" i="6"/>
  <c r="G175" i="6"/>
  <c r="J175" i="6"/>
  <c r="K175" i="6"/>
  <c r="L175" i="6"/>
  <c r="M175" i="6"/>
  <c r="P175" i="6"/>
  <c r="Q175" i="6"/>
  <c r="R175" i="6"/>
  <c r="S175" i="6"/>
  <c r="V175" i="6"/>
  <c r="W175" i="6"/>
  <c r="X175" i="6"/>
  <c r="Y175" i="6"/>
  <c r="C176" i="6"/>
  <c r="C177" i="6"/>
  <c r="D177" i="6"/>
  <c r="E177" i="6"/>
  <c r="F177" i="6"/>
  <c r="G177" i="6"/>
  <c r="J177" i="6"/>
  <c r="K177" i="6"/>
  <c r="L177" i="6"/>
  <c r="M177" i="6"/>
  <c r="P177" i="6"/>
  <c r="Q177" i="6"/>
  <c r="R177" i="6"/>
  <c r="S177" i="6"/>
  <c r="V177" i="6"/>
  <c r="W177" i="6"/>
  <c r="X177" i="6"/>
  <c r="Y177" i="6"/>
  <c r="C178" i="6"/>
  <c r="C179" i="6"/>
  <c r="D179" i="6"/>
  <c r="E179" i="6"/>
  <c r="F179" i="6"/>
  <c r="G179" i="6"/>
  <c r="J179" i="6"/>
  <c r="K179" i="6"/>
  <c r="L179" i="6"/>
  <c r="M179" i="6"/>
  <c r="P179" i="6"/>
  <c r="Q179" i="6"/>
  <c r="R179" i="6"/>
  <c r="S179" i="6"/>
  <c r="V179" i="6"/>
  <c r="W179" i="6"/>
  <c r="X179" i="6"/>
  <c r="Y179" i="6"/>
  <c r="C180" i="6"/>
  <c r="C181" i="6"/>
  <c r="D181" i="6"/>
  <c r="E181" i="6"/>
  <c r="F181" i="6"/>
  <c r="G181" i="6"/>
  <c r="J181" i="6"/>
  <c r="K181" i="6"/>
  <c r="L181" i="6"/>
  <c r="M181" i="6"/>
  <c r="P181" i="6"/>
  <c r="Q181" i="6"/>
  <c r="R181" i="6"/>
  <c r="S181" i="6"/>
  <c r="V181" i="6"/>
  <c r="W181" i="6"/>
  <c r="X181" i="6"/>
  <c r="Y181" i="6"/>
  <c r="C182" i="6"/>
  <c r="C183" i="6"/>
  <c r="D183" i="6"/>
  <c r="E183" i="6"/>
  <c r="F183" i="6"/>
  <c r="G183" i="6"/>
  <c r="J183" i="6"/>
  <c r="K183" i="6"/>
  <c r="L183" i="6"/>
  <c r="M183" i="6"/>
  <c r="P183" i="6"/>
  <c r="Q183" i="6"/>
  <c r="R183" i="6"/>
  <c r="S183" i="6"/>
  <c r="V183" i="6"/>
  <c r="W183" i="6"/>
  <c r="X183" i="6"/>
  <c r="Y183" i="6"/>
  <c r="C184" i="6"/>
  <c r="C185" i="6"/>
  <c r="D185" i="6"/>
  <c r="E185" i="6"/>
  <c r="F185" i="6"/>
  <c r="G185" i="6"/>
  <c r="J185" i="6"/>
  <c r="K185" i="6"/>
  <c r="L185" i="6"/>
  <c r="M185" i="6"/>
  <c r="P185" i="6"/>
  <c r="Q185" i="6"/>
  <c r="R185" i="6"/>
  <c r="S185" i="6"/>
  <c r="V185" i="6"/>
  <c r="W185" i="6"/>
  <c r="X185" i="6"/>
  <c r="Y185" i="6"/>
  <c r="C186" i="6"/>
  <c r="C187" i="6"/>
  <c r="D187" i="6"/>
  <c r="E187" i="6"/>
  <c r="F187" i="6"/>
  <c r="G187" i="6"/>
  <c r="J187" i="6"/>
  <c r="K187" i="6"/>
  <c r="L187" i="6"/>
  <c r="M187" i="6"/>
  <c r="P187" i="6"/>
  <c r="Q187" i="6"/>
  <c r="R187" i="6"/>
  <c r="S187" i="6"/>
  <c r="V187" i="6"/>
  <c r="W187" i="6"/>
  <c r="X187" i="6"/>
  <c r="Y187" i="6"/>
  <c r="C188" i="6"/>
  <c r="C189" i="6"/>
  <c r="D189" i="6"/>
  <c r="E189" i="6"/>
  <c r="F189" i="6"/>
  <c r="G189" i="6"/>
  <c r="J189" i="6"/>
  <c r="K189" i="6"/>
  <c r="L189" i="6"/>
  <c r="M189" i="6"/>
  <c r="P189" i="6"/>
  <c r="Q189" i="6"/>
  <c r="R189" i="6"/>
  <c r="S189" i="6"/>
  <c r="V189" i="6"/>
  <c r="W189" i="6"/>
  <c r="X189" i="6"/>
  <c r="Y189" i="6"/>
  <c r="C190" i="6"/>
  <c r="C191" i="6"/>
  <c r="D191" i="6"/>
  <c r="E191" i="6"/>
  <c r="F191" i="6"/>
  <c r="G191" i="6"/>
  <c r="J191" i="6"/>
  <c r="K191" i="6"/>
  <c r="L191" i="6"/>
  <c r="M191" i="6"/>
  <c r="P191" i="6"/>
  <c r="Q191" i="6"/>
  <c r="R191" i="6"/>
  <c r="S191" i="6"/>
  <c r="V191" i="6"/>
  <c r="W191" i="6"/>
  <c r="X191" i="6"/>
  <c r="Y191" i="6"/>
  <c r="C192" i="6"/>
  <c r="C193" i="6"/>
  <c r="D193" i="6"/>
  <c r="E193" i="6"/>
  <c r="F193" i="6"/>
  <c r="G193" i="6"/>
  <c r="J193" i="6"/>
  <c r="K193" i="6"/>
  <c r="L193" i="6"/>
  <c r="M193" i="6"/>
  <c r="P193" i="6"/>
  <c r="Q193" i="6"/>
  <c r="R193" i="6"/>
  <c r="S193" i="6"/>
  <c r="V193" i="6"/>
  <c r="W193" i="6"/>
  <c r="X193" i="6"/>
  <c r="Y193" i="6"/>
  <c r="C194" i="6"/>
  <c r="C195" i="6"/>
  <c r="D195" i="6"/>
  <c r="E195" i="6"/>
  <c r="F195" i="6"/>
  <c r="G195" i="6"/>
  <c r="J195" i="6"/>
  <c r="K195" i="6"/>
  <c r="L195" i="6"/>
  <c r="M195" i="6"/>
  <c r="P195" i="6"/>
  <c r="Q195" i="6"/>
  <c r="R195" i="6"/>
  <c r="S195" i="6"/>
  <c r="V195" i="6"/>
  <c r="W195" i="6"/>
  <c r="X195" i="6"/>
  <c r="Y195" i="6"/>
  <c r="C196" i="6"/>
  <c r="C197" i="6"/>
  <c r="D197" i="6"/>
  <c r="E197" i="6"/>
  <c r="F197" i="6"/>
  <c r="G197" i="6"/>
  <c r="J197" i="6"/>
  <c r="K197" i="6"/>
  <c r="L197" i="6"/>
  <c r="M197" i="6"/>
  <c r="P197" i="6"/>
  <c r="Q197" i="6"/>
  <c r="R197" i="6"/>
  <c r="S197" i="6"/>
  <c r="V197" i="6"/>
  <c r="W197" i="6"/>
  <c r="X197" i="6"/>
  <c r="Y197" i="6"/>
  <c r="C198" i="6"/>
  <c r="C199" i="6"/>
  <c r="D199" i="6"/>
  <c r="E199" i="6"/>
  <c r="F199" i="6"/>
  <c r="G199" i="6"/>
  <c r="J199" i="6"/>
  <c r="K199" i="6"/>
  <c r="L199" i="6"/>
  <c r="M199" i="6"/>
  <c r="P199" i="6"/>
  <c r="Q199" i="6"/>
  <c r="R199" i="6"/>
  <c r="S199" i="6"/>
  <c r="V199" i="6"/>
  <c r="W199" i="6"/>
  <c r="X199" i="6"/>
  <c r="Y199" i="6"/>
  <c r="C200" i="6"/>
  <c r="C201" i="6"/>
  <c r="D201" i="6"/>
  <c r="E201" i="6"/>
  <c r="F201" i="6"/>
  <c r="G201" i="6"/>
  <c r="J201" i="6"/>
  <c r="K201" i="6"/>
  <c r="L201" i="6"/>
  <c r="M201" i="6"/>
  <c r="P201" i="6"/>
  <c r="Q201" i="6"/>
  <c r="R201" i="6"/>
  <c r="S201" i="6"/>
  <c r="V201" i="6"/>
  <c r="W201" i="6"/>
  <c r="X201" i="6"/>
  <c r="Y201" i="6"/>
  <c r="C202" i="6"/>
  <c r="C203" i="6"/>
  <c r="D203" i="6"/>
  <c r="E203" i="6"/>
  <c r="F203" i="6"/>
  <c r="G203" i="6"/>
  <c r="J203" i="6"/>
  <c r="K203" i="6"/>
  <c r="L203" i="6"/>
  <c r="M203" i="6"/>
  <c r="P203" i="6"/>
  <c r="Q203" i="6"/>
  <c r="R203" i="6"/>
  <c r="S203" i="6"/>
  <c r="V203" i="6"/>
  <c r="W203" i="6"/>
  <c r="X203" i="6"/>
  <c r="Y203" i="6"/>
  <c r="C204" i="6"/>
  <c r="C205" i="6"/>
  <c r="D205" i="6"/>
  <c r="E205" i="6"/>
  <c r="F205" i="6"/>
  <c r="G205" i="6"/>
  <c r="J205" i="6"/>
  <c r="K205" i="6"/>
  <c r="L205" i="6"/>
  <c r="M205" i="6"/>
  <c r="P205" i="6"/>
  <c r="Q205" i="6"/>
  <c r="R205" i="6"/>
  <c r="S205" i="6"/>
  <c r="V205" i="6"/>
  <c r="W205" i="6"/>
  <c r="X205" i="6"/>
  <c r="Y205" i="6"/>
  <c r="C206" i="6"/>
  <c r="E201" i="1"/>
  <c r="F201" i="1"/>
  <c r="G201" i="1"/>
  <c r="H201" i="1"/>
  <c r="K201" i="1"/>
  <c r="L201" i="1"/>
  <c r="M201" i="1"/>
  <c r="N201" i="1"/>
  <c r="Q201" i="1"/>
  <c r="R201" i="1"/>
  <c r="S201" i="1"/>
  <c r="T201" i="1"/>
  <c r="W201" i="1"/>
  <c r="X201" i="1"/>
  <c r="Y201" i="1"/>
  <c r="Z201" i="1"/>
  <c r="E203" i="1"/>
  <c r="F203" i="1"/>
  <c r="G203" i="1"/>
  <c r="H203" i="1"/>
  <c r="K203" i="1"/>
  <c r="L203" i="1"/>
  <c r="M203" i="1"/>
  <c r="N203" i="1"/>
  <c r="Q203" i="1"/>
  <c r="R203" i="1"/>
  <c r="S203" i="1"/>
  <c r="T203" i="1"/>
  <c r="W203" i="1"/>
  <c r="X203" i="1"/>
  <c r="Y203" i="1"/>
  <c r="Z203" i="1"/>
  <c r="B203" i="6"/>
  <c r="E205" i="1"/>
  <c r="F205" i="1"/>
  <c r="G205" i="1"/>
  <c r="H205" i="1"/>
  <c r="K205" i="1"/>
  <c r="L205" i="1"/>
  <c r="M205" i="1"/>
  <c r="N205" i="1"/>
  <c r="Q205" i="1"/>
  <c r="R205" i="1"/>
  <c r="S205" i="1"/>
  <c r="T205" i="1"/>
  <c r="W205" i="1"/>
  <c r="X205" i="1"/>
  <c r="Y205" i="1"/>
  <c r="Z205" i="1"/>
  <c r="E207" i="1"/>
  <c r="F207" i="1"/>
  <c r="G207" i="1"/>
  <c r="H207" i="1"/>
  <c r="K207" i="1"/>
  <c r="L207" i="1"/>
  <c r="M207" i="1"/>
  <c r="N207" i="1"/>
  <c r="Q207" i="1"/>
  <c r="R207" i="1"/>
  <c r="S207" i="1"/>
  <c r="T207" i="1"/>
  <c r="W207" i="1"/>
  <c r="X207" i="1"/>
  <c r="Y207" i="1"/>
  <c r="Z207" i="1"/>
  <c r="E47" i="1"/>
  <c r="F47" i="1"/>
  <c r="G47" i="1"/>
  <c r="H47" i="1"/>
  <c r="K47" i="1"/>
  <c r="L47" i="1"/>
  <c r="M47" i="1"/>
  <c r="N47" i="1"/>
  <c r="Q47" i="1"/>
  <c r="R47" i="1"/>
  <c r="S47" i="1"/>
  <c r="T47" i="1"/>
  <c r="W47" i="1"/>
  <c r="X47" i="1"/>
  <c r="Y47" i="1"/>
  <c r="Z47" i="1"/>
  <c r="E49" i="1"/>
  <c r="F49" i="1"/>
  <c r="G49" i="1"/>
  <c r="H49" i="1"/>
  <c r="K49" i="1"/>
  <c r="L49" i="1"/>
  <c r="M49" i="1"/>
  <c r="N49" i="1"/>
  <c r="Q49" i="1"/>
  <c r="R49" i="1"/>
  <c r="S49" i="1"/>
  <c r="T49" i="1"/>
  <c r="W49" i="1"/>
  <c r="X49" i="1"/>
  <c r="Y49" i="1"/>
  <c r="Z49" i="1"/>
  <c r="E51" i="1"/>
  <c r="F51" i="1"/>
  <c r="G51" i="1"/>
  <c r="H51" i="1"/>
  <c r="K51" i="1"/>
  <c r="L51" i="1"/>
  <c r="M51" i="1"/>
  <c r="N51" i="1"/>
  <c r="Q51" i="1"/>
  <c r="R51" i="1"/>
  <c r="S51" i="1"/>
  <c r="T51" i="1"/>
  <c r="W51" i="1"/>
  <c r="X51" i="1"/>
  <c r="Y51" i="1"/>
  <c r="Z51" i="1"/>
  <c r="E53" i="1"/>
  <c r="F53" i="1"/>
  <c r="G53" i="1"/>
  <c r="H53" i="1"/>
  <c r="K53" i="1"/>
  <c r="L53" i="1"/>
  <c r="M53" i="1"/>
  <c r="N53" i="1"/>
  <c r="Q53" i="1"/>
  <c r="R53" i="1"/>
  <c r="S53" i="1"/>
  <c r="T53" i="1"/>
  <c r="W53" i="1"/>
  <c r="X53" i="1"/>
  <c r="Y53" i="1"/>
  <c r="Z53" i="1"/>
  <c r="C54" i="8"/>
  <c r="E55" i="1"/>
  <c r="F55" i="1"/>
  <c r="G55" i="1"/>
  <c r="H55" i="1"/>
  <c r="K55" i="1"/>
  <c r="L55" i="1"/>
  <c r="M55" i="1"/>
  <c r="N55" i="1"/>
  <c r="Q55" i="1"/>
  <c r="R55" i="1"/>
  <c r="S55" i="1"/>
  <c r="T55" i="1"/>
  <c r="W55" i="1"/>
  <c r="X55" i="1"/>
  <c r="Y55" i="1"/>
  <c r="Z55" i="1"/>
  <c r="E57" i="1"/>
  <c r="F57" i="1"/>
  <c r="G57" i="1"/>
  <c r="H57" i="1"/>
  <c r="K57" i="1"/>
  <c r="L57" i="1"/>
  <c r="M57" i="1"/>
  <c r="N57" i="1"/>
  <c r="Q57" i="1"/>
  <c r="R57" i="1"/>
  <c r="S57" i="1"/>
  <c r="T57" i="1"/>
  <c r="W57" i="1"/>
  <c r="X57" i="1"/>
  <c r="Y57" i="1"/>
  <c r="Z57" i="1"/>
  <c r="E59" i="1"/>
  <c r="F59" i="1"/>
  <c r="G59" i="1"/>
  <c r="H59" i="1"/>
  <c r="K59" i="1"/>
  <c r="L59" i="1"/>
  <c r="M59" i="1"/>
  <c r="N59" i="1"/>
  <c r="Q59" i="1"/>
  <c r="R59" i="1"/>
  <c r="S59" i="1"/>
  <c r="T59" i="1"/>
  <c r="W59" i="1"/>
  <c r="X59" i="1"/>
  <c r="Y59" i="1"/>
  <c r="Z59" i="1"/>
  <c r="E61" i="1"/>
  <c r="F61" i="1"/>
  <c r="G61" i="1"/>
  <c r="H61" i="1"/>
  <c r="K61" i="1"/>
  <c r="L61" i="1"/>
  <c r="M61" i="1"/>
  <c r="N61" i="1"/>
  <c r="Q61" i="1"/>
  <c r="R61" i="1"/>
  <c r="S61" i="1"/>
  <c r="T61" i="1"/>
  <c r="W61" i="1"/>
  <c r="X61" i="1"/>
  <c r="Y61" i="1"/>
  <c r="Z61" i="1"/>
  <c r="E63" i="1"/>
  <c r="F63" i="1"/>
  <c r="G63" i="1"/>
  <c r="H63" i="1"/>
  <c r="K63" i="1"/>
  <c r="L63" i="1"/>
  <c r="M63" i="1"/>
  <c r="N63" i="1"/>
  <c r="Q63" i="1"/>
  <c r="R63" i="1"/>
  <c r="S63" i="1"/>
  <c r="T63" i="1"/>
  <c r="W63" i="1"/>
  <c r="X63" i="1"/>
  <c r="Y63" i="1"/>
  <c r="Z63" i="1"/>
  <c r="E65" i="1"/>
  <c r="F65" i="1"/>
  <c r="G65" i="1"/>
  <c r="H65" i="1"/>
  <c r="K65" i="1"/>
  <c r="L65" i="1"/>
  <c r="M65" i="1"/>
  <c r="N65" i="1"/>
  <c r="Q65" i="1"/>
  <c r="R65" i="1"/>
  <c r="S65" i="1"/>
  <c r="T65" i="1"/>
  <c r="W65" i="1"/>
  <c r="X65" i="1"/>
  <c r="Y65" i="1"/>
  <c r="Z65" i="1"/>
  <c r="E67" i="1"/>
  <c r="F67" i="1"/>
  <c r="G67" i="1"/>
  <c r="H67" i="1"/>
  <c r="K67" i="1"/>
  <c r="L67" i="1"/>
  <c r="M67" i="1"/>
  <c r="N67" i="1"/>
  <c r="Q67" i="1"/>
  <c r="R67" i="1"/>
  <c r="S67" i="1"/>
  <c r="T67" i="1"/>
  <c r="W67" i="1"/>
  <c r="X67" i="1"/>
  <c r="Y67" i="1"/>
  <c r="Z67" i="1"/>
  <c r="E69" i="1"/>
  <c r="F69" i="1"/>
  <c r="G69" i="1"/>
  <c r="H69" i="1"/>
  <c r="K69" i="1"/>
  <c r="L69" i="1"/>
  <c r="M69" i="1"/>
  <c r="N69" i="1"/>
  <c r="Q69" i="1"/>
  <c r="R69" i="1"/>
  <c r="S69" i="1"/>
  <c r="T69" i="1"/>
  <c r="W69" i="1"/>
  <c r="X69" i="1"/>
  <c r="Y69" i="1"/>
  <c r="Z69" i="1"/>
  <c r="C70" i="8"/>
  <c r="E71" i="1"/>
  <c r="F71" i="1"/>
  <c r="G71" i="1"/>
  <c r="H71" i="1"/>
  <c r="K71" i="1"/>
  <c r="L71" i="1"/>
  <c r="M71" i="1"/>
  <c r="N71" i="1"/>
  <c r="Q71" i="1"/>
  <c r="R71" i="1"/>
  <c r="S71" i="1"/>
  <c r="T71" i="1"/>
  <c r="W71" i="1"/>
  <c r="X71" i="1"/>
  <c r="Y71" i="1"/>
  <c r="Z71" i="1"/>
  <c r="E73" i="1"/>
  <c r="F73" i="1"/>
  <c r="G73" i="1"/>
  <c r="H73" i="1"/>
  <c r="K73" i="1"/>
  <c r="L73" i="1"/>
  <c r="M73" i="1"/>
  <c r="N73" i="1"/>
  <c r="Q73" i="1"/>
  <c r="R73" i="1"/>
  <c r="S73" i="1"/>
  <c r="T73" i="1"/>
  <c r="W73" i="1"/>
  <c r="X73" i="1"/>
  <c r="Y73" i="1"/>
  <c r="Z73" i="1"/>
  <c r="E75" i="1"/>
  <c r="F75" i="1"/>
  <c r="G75" i="1"/>
  <c r="H75" i="1"/>
  <c r="K75" i="1"/>
  <c r="L75" i="1"/>
  <c r="M75" i="1"/>
  <c r="N75" i="1"/>
  <c r="Q75" i="1"/>
  <c r="R75" i="1"/>
  <c r="S75" i="1"/>
  <c r="T75" i="1"/>
  <c r="W75" i="1"/>
  <c r="X75" i="1"/>
  <c r="Y75" i="1"/>
  <c r="Z75" i="1"/>
  <c r="E77" i="1"/>
  <c r="F77" i="1"/>
  <c r="G77" i="1"/>
  <c r="H77" i="1"/>
  <c r="K77" i="1"/>
  <c r="L77" i="1"/>
  <c r="M77" i="1"/>
  <c r="N77" i="1"/>
  <c r="Q77" i="1"/>
  <c r="R77" i="1"/>
  <c r="S77" i="1"/>
  <c r="T77" i="1"/>
  <c r="W77" i="1"/>
  <c r="X77" i="1"/>
  <c r="Y77" i="1"/>
  <c r="Z77" i="1"/>
  <c r="E79" i="1"/>
  <c r="F79" i="1"/>
  <c r="G79" i="1"/>
  <c r="H79" i="1"/>
  <c r="K79" i="1"/>
  <c r="L79" i="1"/>
  <c r="M79" i="1"/>
  <c r="N79" i="1"/>
  <c r="Q79" i="1"/>
  <c r="R79" i="1"/>
  <c r="S79" i="1"/>
  <c r="T79" i="1"/>
  <c r="W79" i="1"/>
  <c r="X79" i="1"/>
  <c r="Y79" i="1"/>
  <c r="Z79" i="1"/>
  <c r="E81" i="1"/>
  <c r="F81" i="1"/>
  <c r="G81" i="1"/>
  <c r="H81" i="1"/>
  <c r="K81" i="1"/>
  <c r="L81" i="1"/>
  <c r="M81" i="1"/>
  <c r="N81" i="1"/>
  <c r="Q81" i="1"/>
  <c r="R81" i="1"/>
  <c r="S81" i="1"/>
  <c r="T81" i="1"/>
  <c r="W81" i="1"/>
  <c r="X81" i="1"/>
  <c r="Y81" i="1"/>
  <c r="Z81" i="1"/>
  <c r="E83" i="1"/>
  <c r="F83" i="1"/>
  <c r="G83" i="1"/>
  <c r="H83" i="1"/>
  <c r="K83" i="1"/>
  <c r="L83" i="1"/>
  <c r="M83" i="1"/>
  <c r="N83" i="1"/>
  <c r="Q83" i="1"/>
  <c r="R83" i="1"/>
  <c r="S83" i="1"/>
  <c r="T83" i="1"/>
  <c r="W83" i="1"/>
  <c r="X83" i="1"/>
  <c r="Y83" i="1"/>
  <c r="Z83" i="1"/>
  <c r="E85" i="1"/>
  <c r="F85" i="1"/>
  <c r="G85" i="1"/>
  <c r="H85" i="1"/>
  <c r="K85" i="1"/>
  <c r="L85" i="1"/>
  <c r="M85" i="1"/>
  <c r="N85" i="1"/>
  <c r="Q85" i="1"/>
  <c r="R85" i="1"/>
  <c r="S85" i="1"/>
  <c r="T85" i="1"/>
  <c r="W85" i="1"/>
  <c r="X85" i="1"/>
  <c r="Y85" i="1"/>
  <c r="Z85" i="1"/>
  <c r="C86" i="8"/>
  <c r="E87" i="1"/>
  <c r="F87" i="1"/>
  <c r="G87" i="1"/>
  <c r="H87" i="1"/>
  <c r="K87" i="1"/>
  <c r="L87" i="1"/>
  <c r="M87" i="1"/>
  <c r="N87" i="1"/>
  <c r="Q87" i="1"/>
  <c r="R87" i="1"/>
  <c r="S87" i="1"/>
  <c r="T87" i="1"/>
  <c r="W87" i="1"/>
  <c r="X87" i="1"/>
  <c r="Y87" i="1"/>
  <c r="Z87" i="1"/>
  <c r="E89" i="1"/>
  <c r="F89" i="1"/>
  <c r="G89" i="1"/>
  <c r="H89" i="1"/>
  <c r="K89" i="1"/>
  <c r="L89" i="1"/>
  <c r="M89" i="1"/>
  <c r="N89" i="1"/>
  <c r="Q89" i="1"/>
  <c r="R89" i="1"/>
  <c r="S89" i="1"/>
  <c r="T89" i="1"/>
  <c r="W89" i="1"/>
  <c r="X89" i="1"/>
  <c r="Y89" i="1"/>
  <c r="Z89" i="1"/>
  <c r="E91" i="1"/>
  <c r="F91" i="1"/>
  <c r="G91" i="1"/>
  <c r="H91" i="1"/>
  <c r="K91" i="1"/>
  <c r="L91" i="1"/>
  <c r="M91" i="1"/>
  <c r="N91" i="1"/>
  <c r="Q91" i="1"/>
  <c r="R91" i="1"/>
  <c r="S91" i="1"/>
  <c r="T91" i="1"/>
  <c r="W91" i="1"/>
  <c r="X91" i="1"/>
  <c r="Y91" i="1"/>
  <c r="Z91" i="1"/>
  <c r="E93" i="1"/>
  <c r="F93" i="1"/>
  <c r="G93" i="1"/>
  <c r="H93" i="1"/>
  <c r="K93" i="1"/>
  <c r="L93" i="1"/>
  <c r="M93" i="1"/>
  <c r="N93" i="1"/>
  <c r="Q93" i="1"/>
  <c r="R93" i="1"/>
  <c r="S93" i="1"/>
  <c r="T93" i="1"/>
  <c r="W93" i="1"/>
  <c r="X93" i="1"/>
  <c r="Y93" i="1"/>
  <c r="Z93" i="1"/>
  <c r="E95" i="1"/>
  <c r="F95" i="1"/>
  <c r="G95" i="1"/>
  <c r="H95" i="1"/>
  <c r="K95" i="1"/>
  <c r="L95" i="1"/>
  <c r="M95" i="1"/>
  <c r="N95" i="1"/>
  <c r="Q95" i="1"/>
  <c r="R95" i="1"/>
  <c r="S95" i="1"/>
  <c r="T95" i="1"/>
  <c r="W95" i="1"/>
  <c r="X95" i="1"/>
  <c r="Y95" i="1"/>
  <c r="Z95" i="1"/>
  <c r="E97" i="1"/>
  <c r="F97" i="1"/>
  <c r="G97" i="1"/>
  <c r="H97" i="1"/>
  <c r="K97" i="1"/>
  <c r="L97" i="1"/>
  <c r="M97" i="1"/>
  <c r="N97" i="1"/>
  <c r="Q97" i="1"/>
  <c r="R97" i="1"/>
  <c r="S97" i="1"/>
  <c r="T97" i="1"/>
  <c r="W97" i="1"/>
  <c r="X97" i="1"/>
  <c r="Y97" i="1"/>
  <c r="Z97" i="1"/>
  <c r="E99" i="1"/>
  <c r="F99" i="1"/>
  <c r="G99" i="1"/>
  <c r="H99" i="1"/>
  <c r="K99" i="1"/>
  <c r="L99" i="1"/>
  <c r="M99" i="1"/>
  <c r="N99" i="1"/>
  <c r="Q99" i="1"/>
  <c r="R99" i="1"/>
  <c r="S99" i="1"/>
  <c r="T99" i="1"/>
  <c r="W99" i="1"/>
  <c r="X99" i="1"/>
  <c r="Y99" i="1"/>
  <c r="Z99" i="1"/>
  <c r="E101" i="1"/>
  <c r="F101" i="1"/>
  <c r="G101" i="1"/>
  <c r="H101" i="1"/>
  <c r="K101" i="1"/>
  <c r="L101" i="1"/>
  <c r="M101" i="1"/>
  <c r="N101" i="1"/>
  <c r="Q101" i="1"/>
  <c r="R101" i="1"/>
  <c r="S101" i="1"/>
  <c r="T101" i="1"/>
  <c r="W101" i="1"/>
  <c r="X101" i="1"/>
  <c r="Y101" i="1"/>
  <c r="Z101" i="1"/>
  <c r="C102" i="8"/>
  <c r="E103" i="1"/>
  <c r="F103" i="1"/>
  <c r="G103" i="1"/>
  <c r="H103" i="1"/>
  <c r="K103" i="1"/>
  <c r="L103" i="1"/>
  <c r="M103" i="1"/>
  <c r="N103" i="1"/>
  <c r="Q103" i="1"/>
  <c r="R103" i="1"/>
  <c r="S103" i="1"/>
  <c r="T103" i="1"/>
  <c r="W103" i="1"/>
  <c r="X103" i="1"/>
  <c r="Y103" i="1"/>
  <c r="Z103" i="1"/>
  <c r="E105" i="1"/>
  <c r="F105" i="1"/>
  <c r="G105" i="1"/>
  <c r="H105" i="1"/>
  <c r="K105" i="1"/>
  <c r="L105" i="1"/>
  <c r="M105" i="1"/>
  <c r="N105" i="1"/>
  <c r="Q105" i="1"/>
  <c r="R105" i="1"/>
  <c r="S105" i="1"/>
  <c r="T105" i="1"/>
  <c r="W105" i="1"/>
  <c r="X105" i="1"/>
  <c r="Y105" i="1"/>
  <c r="Z105" i="1"/>
  <c r="E107" i="1"/>
  <c r="F107" i="1"/>
  <c r="G107" i="1"/>
  <c r="H107" i="1"/>
  <c r="K107" i="1"/>
  <c r="L107" i="1"/>
  <c r="M107" i="1"/>
  <c r="N107" i="1"/>
  <c r="Q107" i="1"/>
  <c r="R107" i="1"/>
  <c r="S107" i="1"/>
  <c r="T107" i="1"/>
  <c r="W107" i="1"/>
  <c r="X107" i="1"/>
  <c r="Y107" i="1"/>
  <c r="Z107" i="1"/>
  <c r="E109" i="1"/>
  <c r="F109" i="1"/>
  <c r="G109" i="1"/>
  <c r="H109" i="1"/>
  <c r="K109" i="1"/>
  <c r="L109" i="1"/>
  <c r="M109" i="1"/>
  <c r="N109" i="1"/>
  <c r="Q109" i="1"/>
  <c r="R109" i="1"/>
  <c r="S109" i="1"/>
  <c r="T109" i="1"/>
  <c r="W109" i="1"/>
  <c r="X109" i="1"/>
  <c r="Y109" i="1"/>
  <c r="Z109" i="1"/>
  <c r="E111" i="1"/>
  <c r="F111" i="1"/>
  <c r="G111" i="1"/>
  <c r="H111" i="1"/>
  <c r="K111" i="1"/>
  <c r="L111" i="1"/>
  <c r="M111" i="1"/>
  <c r="N111" i="1"/>
  <c r="Q111" i="1"/>
  <c r="R111" i="1"/>
  <c r="S111" i="1"/>
  <c r="T111" i="1"/>
  <c r="W111" i="1"/>
  <c r="X111" i="1"/>
  <c r="Y111" i="1"/>
  <c r="Z111" i="1"/>
  <c r="E113" i="1"/>
  <c r="F113" i="1"/>
  <c r="G113" i="1"/>
  <c r="H113" i="1"/>
  <c r="K113" i="1"/>
  <c r="L113" i="1"/>
  <c r="M113" i="1"/>
  <c r="N113" i="1"/>
  <c r="Q113" i="1"/>
  <c r="R113" i="1"/>
  <c r="S113" i="1"/>
  <c r="T113" i="1"/>
  <c r="W113" i="1"/>
  <c r="X113" i="1"/>
  <c r="Y113" i="1"/>
  <c r="Z113" i="1"/>
  <c r="E115" i="1"/>
  <c r="F115" i="1"/>
  <c r="G115" i="1"/>
  <c r="H115" i="1"/>
  <c r="K115" i="1"/>
  <c r="L115" i="1"/>
  <c r="M115" i="1"/>
  <c r="N115" i="1"/>
  <c r="Q115" i="1"/>
  <c r="R115" i="1"/>
  <c r="S115" i="1"/>
  <c r="T115" i="1"/>
  <c r="W115" i="1"/>
  <c r="X115" i="1"/>
  <c r="Y115" i="1"/>
  <c r="Z115" i="1"/>
  <c r="E117" i="1"/>
  <c r="F117" i="1"/>
  <c r="G117" i="1"/>
  <c r="H117" i="1"/>
  <c r="K117" i="1"/>
  <c r="L117" i="1"/>
  <c r="M117" i="1"/>
  <c r="N117" i="1"/>
  <c r="Q117" i="1"/>
  <c r="R117" i="1"/>
  <c r="S117" i="1"/>
  <c r="T117" i="1"/>
  <c r="W117" i="1"/>
  <c r="X117" i="1"/>
  <c r="Y117" i="1"/>
  <c r="Z117" i="1"/>
  <c r="C118" i="8"/>
  <c r="E119" i="1"/>
  <c r="F119" i="1"/>
  <c r="G119" i="1"/>
  <c r="H119" i="1"/>
  <c r="K119" i="1"/>
  <c r="L119" i="1"/>
  <c r="M119" i="1"/>
  <c r="N119" i="1"/>
  <c r="Q119" i="1"/>
  <c r="R119" i="1"/>
  <c r="S119" i="1"/>
  <c r="T119" i="1"/>
  <c r="W119" i="1"/>
  <c r="X119" i="1"/>
  <c r="Y119" i="1"/>
  <c r="Z119" i="1"/>
  <c r="E121" i="1"/>
  <c r="F121" i="1"/>
  <c r="G121" i="1"/>
  <c r="H121" i="1"/>
  <c r="K121" i="1"/>
  <c r="L121" i="1"/>
  <c r="M121" i="1"/>
  <c r="N121" i="1"/>
  <c r="Q121" i="1"/>
  <c r="R121" i="1"/>
  <c r="S121" i="1"/>
  <c r="T121" i="1"/>
  <c r="W121" i="1"/>
  <c r="X121" i="1"/>
  <c r="Y121" i="1"/>
  <c r="Z121" i="1"/>
  <c r="E123" i="1"/>
  <c r="F123" i="1"/>
  <c r="G123" i="1"/>
  <c r="H123" i="1"/>
  <c r="K123" i="1"/>
  <c r="L123" i="1"/>
  <c r="M123" i="1"/>
  <c r="N123" i="1"/>
  <c r="Q123" i="1"/>
  <c r="R123" i="1"/>
  <c r="S123" i="1"/>
  <c r="T123" i="1"/>
  <c r="W123" i="1"/>
  <c r="X123" i="1"/>
  <c r="Y123" i="1"/>
  <c r="Z123" i="1"/>
  <c r="E125" i="1"/>
  <c r="F125" i="1"/>
  <c r="G125" i="1"/>
  <c r="H125" i="1"/>
  <c r="K125" i="1"/>
  <c r="L125" i="1"/>
  <c r="M125" i="1"/>
  <c r="N125" i="1"/>
  <c r="Q125" i="1"/>
  <c r="R125" i="1"/>
  <c r="S125" i="1"/>
  <c r="T125" i="1"/>
  <c r="W125" i="1"/>
  <c r="X125" i="1"/>
  <c r="Y125" i="1"/>
  <c r="Z125" i="1"/>
  <c r="E127" i="1"/>
  <c r="F127" i="1"/>
  <c r="G127" i="1"/>
  <c r="H127" i="1"/>
  <c r="K127" i="1"/>
  <c r="L127" i="1"/>
  <c r="M127" i="1"/>
  <c r="N127" i="1"/>
  <c r="Q127" i="1"/>
  <c r="R127" i="1"/>
  <c r="S127" i="1"/>
  <c r="T127" i="1"/>
  <c r="W127" i="1"/>
  <c r="X127" i="1"/>
  <c r="Y127" i="1"/>
  <c r="Z127" i="1"/>
  <c r="E129" i="1"/>
  <c r="F129" i="1"/>
  <c r="G129" i="1"/>
  <c r="H129" i="1"/>
  <c r="K129" i="1"/>
  <c r="L129" i="1"/>
  <c r="M129" i="1"/>
  <c r="N129" i="1"/>
  <c r="Q129" i="1"/>
  <c r="R129" i="1"/>
  <c r="S129" i="1"/>
  <c r="T129" i="1"/>
  <c r="W129" i="1"/>
  <c r="X129" i="1"/>
  <c r="Y129" i="1"/>
  <c r="Z129" i="1"/>
  <c r="E131" i="1"/>
  <c r="F131" i="1"/>
  <c r="G131" i="1"/>
  <c r="H131" i="1"/>
  <c r="K131" i="1"/>
  <c r="L131" i="1"/>
  <c r="M131" i="1"/>
  <c r="N131" i="1"/>
  <c r="Q131" i="1"/>
  <c r="R131" i="1"/>
  <c r="S131" i="1"/>
  <c r="T131" i="1"/>
  <c r="W131" i="1"/>
  <c r="X131" i="1"/>
  <c r="Y131" i="1"/>
  <c r="Z131" i="1"/>
  <c r="E133" i="1"/>
  <c r="F133" i="1"/>
  <c r="G133" i="1"/>
  <c r="H133" i="1"/>
  <c r="K133" i="1"/>
  <c r="L133" i="1"/>
  <c r="M133" i="1"/>
  <c r="N133" i="1"/>
  <c r="Q133" i="1"/>
  <c r="R133" i="1"/>
  <c r="S133" i="1"/>
  <c r="T133" i="1"/>
  <c r="W133" i="1"/>
  <c r="X133" i="1"/>
  <c r="Y133" i="1"/>
  <c r="Z133" i="1"/>
  <c r="C134" i="8"/>
  <c r="E135" i="1"/>
  <c r="F135" i="1"/>
  <c r="G135" i="1"/>
  <c r="H135" i="1"/>
  <c r="K135" i="1"/>
  <c r="L135" i="1"/>
  <c r="M135" i="1"/>
  <c r="N135" i="1"/>
  <c r="Q135" i="1"/>
  <c r="R135" i="1"/>
  <c r="S135" i="1"/>
  <c r="T135" i="1"/>
  <c r="W135" i="1"/>
  <c r="X135" i="1"/>
  <c r="Y135" i="1"/>
  <c r="Z135" i="1"/>
  <c r="E137" i="1"/>
  <c r="F137" i="1"/>
  <c r="G137" i="1"/>
  <c r="H137" i="1"/>
  <c r="K137" i="1"/>
  <c r="L137" i="1"/>
  <c r="M137" i="1"/>
  <c r="N137" i="1"/>
  <c r="Q137" i="1"/>
  <c r="R137" i="1"/>
  <c r="S137" i="1"/>
  <c r="T137" i="1"/>
  <c r="W137" i="1"/>
  <c r="X137" i="1"/>
  <c r="Y137" i="1"/>
  <c r="Z137" i="1"/>
  <c r="E139" i="1"/>
  <c r="F139" i="1"/>
  <c r="G139" i="1"/>
  <c r="H139" i="1"/>
  <c r="K139" i="1"/>
  <c r="L139" i="1"/>
  <c r="M139" i="1"/>
  <c r="N139" i="1"/>
  <c r="Q139" i="1"/>
  <c r="R139" i="1"/>
  <c r="S139" i="1"/>
  <c r="T139" i="1"/>
  <c r="W139" i="1"/>
  <c r="X139" i="1"/>
  <c r="Y139" i="1"/>
  <c r="Z139" i="1"/>
  <c r="E141" i="1"/>
  <c r="F141" i="1"/>
  <c r="G141" i="1"/>
  <c r="H141" i="1"/>
  <c r="K141" i="1"/>
  <c r="L141" i="1"/>
  <c r="M141" i="1"/>
  <c r="N141" i="1"/>
  <c r="Q141" i="1"/>
  <c r="R141" i="1"/>
  <c r="S141" i="1"/>
  <c r="T141" i="1"/>
  <c r="W141" i="1"/>
  <c r="X141" i="1"/>
  <c r="Y141" i="1"/>
  <c r="Z141" i="1"/>
  <c r="E143" i="1"/>
  <c r="F143" i="1"/>
  <c r="G143" i="1"/>
  <c r="H143" i="1"/>
  <c r="K143" i="1"/>
  <c r="L143" i="1"/>
  <c r="M143" i="1"/>
  <c r="N143" i="1"/>
  <c r="Q143" i="1"/>
  <c r="R143" i="1"/>
  <c r="S143" i="1"/>
  <c r="T143" i="1"/>
  <c r="W143" i="1"/>
  <c r="X143" i="1"/>
  <c r="Y143" i="1"/>
  <c r="Z143" i="1"/>
  <c r="E145" i="1"/>
  <c r="F145" i="1"/>
  <c r="G145" i="1"/>
  <c r="H145" i="1"/>
  <c r="K145" i="1"/>
  <c r="L145" i="1"/>
  <c r="M145" i="1"/>
  <c r="N145" i="1"/>
  <c r="Q145" i="1"/>
  <c r="R145" i="1"/>
  <c r="S145" i="1"/>
  <c r="T145" i="1"/>
  <c r="W145" i="1"/>
  <c r="X145" i="1"/>
  <c r="Y145" i="1"/>
  <c r="Z145" i="1"/>
  <c r="E147" i="1"/>
  <c r="F147" i="1"/>
  <c r="G147" i="1"/>
  <c r="H147" i="1"/>
  <c r="K147" i="1"/>
  <c r="L147" i="1"/>
  <c r="M147" i="1"/>
  <c r="N147" i="1"/>
  <c r="Q147" i="1"/>
  <c r="R147" i="1"/>
  <c r="S147" i="1"/>
  <c r="T147" i="1"/>
  <c r="W147" i="1"/>
  <c r="X147" i="1"/>
  <c r="Y147" i="1"/>
  <c r="Z147" i="1"/>
  <c r="E149" i="1"/>
  <c r="F149" i="1"/>
  <c r="G149" i="1"/>
  <c r="H149" i="1"/>
  <c r="K149" i="1"/>
  <c r="L149" i="1"/>
  <c r="M149" i="1"/>
  <c r="N149" i="1"/>
  <c r="Q149" i="1"/>
  <c r="R149" i="1"/>
  <c r="S149" i="1"/>
  <c r="T149" i="1"/>
  <c r="W149" i="1"/>
  <c r="X149" i="1"/>
  <c r="Y149" i="1"/>
  <c r="Z149" i="1"/>
  <c r="C150" i="8"/>
  <c r="E151" i="1"/>
  <c r="F151" i="1"/>
  <c r="G151" i="1"/>
  <c r="H151" i="1"/>
  <c r="K151" i="1"/>
  <c r="L151" i="1"/>
  <c r="M151" i="1"/>
  <c r="N151" i="1"/>
  <c r="Q151" i="1"/>
  <c r="R151" i="1"/>
  <c r="S151" i="1"/>
  <c r="T151" i="1"/>
  <c r="W151" i="1"/>
  <c r="X151" i="1"/>
  <c r="Y151" i="1"/>
  <c r="Z151" i="1"/>
  <c r="E153" i="1"/>
  <c r="F153" i="1"/>
  <c r="G153" i="1"/>
  <c r="H153" i="1"/>
  <c r="K153" i="1"/>
  <c r="L153" i="1"/>
  <c r="M153" i="1"/>
  <c r="N153" i="1"/>
  <c r="Q153" i="1"/>
  <c r="R153" i="1"/>
  <c r="S153" i="1"/>
  <c r="T153" i="1"/>
  <c r="W153" i="1"/>
  <c r="X153" i="1"/>
  <c r="Y153" i="1"/>
  <c r="Z153" i="1"/>
  <c r="E155" i="1"/>
  <c r="F155" i="1"/>
  <c r="G155" i="1"/>
  <c r="H155" i="1"/>
  <c r="K155" i="1"/>
  <c r="L155" i="1"/>
  <c r="M155" i="1"/>
  <c r="N155" i="1"/>
  <c r="Q155" i="1"/>
  <c r="R155" i="1"/>
  <c r="S155" i="1"/>
  <c r="T155" i="1"/>
  <c r="W155" i="1"/>
  <c r="X155" i="1"/>
  <c r="Y155" i="1"/>
  <c r="Z155" i="1"/>
  <c r="E157" i="1"/>
  <c r="F157" i="1"/>
  <c r="G157" i="1"/>
  <c r="H157" i="1"/>
  <c r="K157" i="1"/>
  <c r="L157" i="1"/>
  <c r="M157" i="1"/>
  <c r="N157" i="1"/>
  <c r="Q157" i="1"/>
  <c r="R157" i="1"/>
  <c r="S157" i="1"/>
  <c r="T157" i="1"/>
  <c r="W157" i="1"/>
  <c r="X157" i="1"/>
  <c r="Y157" i="1"/>
  <c r="Z157" i="1"/>
  <c r="E159" i="1"/>
  <c r="F159" i="1"/>
  <c r="G159" i="1"/>
  <c r="H159" i="1"/>
  <c r="K159" i="1"/>
  <c r="L159" i="1"/>
  <c r="M159" i="1"/>
  <c r="N159" i="1"/>
  <c r="Q159" i="1"/>
  <c r="R159" i="1"/>
  <c r="S159" i="1"/>
  <c r="T159" i="1"/>
  <c r="W159" i="1"/>
  <c r="X159" i="1"/>
  <c r="Y159" i="1"/>
  <c r="Z159" i="1"/>
  <c r="E161" i="1"/>
  <c r="F161" i="1"/>
  <c r="G161" i="1"/>
  <c r="H161" i="1"/>
  <c r="K161" i="1"/>
  <c r="L161" i="1"/>
  <c r="M161" i="1"/>
  <c r="N161" i="1"/>
  <c r="Q161" i="1"/>
  <c r="R161" i="1"/>
  <c r="S161" i="1"/>
  <c r="T161" i="1"/>
  <c r="W161" i="1"/>
  <c r="X161" i="1"/>
  <c r="Y161" i="1"/>
  <c r="Z161" i="1"/>
  <c r="E163" i="1"/>
  <c r="F163" i="1"/>
  <c r="G163" i="1"/>
  <c r="H163" i="1"/>
  <c r="K163" i="1"/>
  <c r="L163" i="1"/>
  <c r="M163" i="1"/>
  <c r="N163" i="1"/>
  <c r="Q163" i="1"/>
  <c r="R163" i="1"/>
  <c r="S163" i="1"/>
  <c r="T163" i="1"/>
  <c r="W163" i="1"/>
  <c r="X163" i="1"/>
  <c r="Y163" i="1"/>
  <c r="Z163" i="1"/>
  <c r="E165" i="1"/>
  <c r="F165" i="1"/>
  <c r="G165" i="1"/>
  <c r="H165" i="1"/>
  <c r="K165" i="1"/>
  <c r="L165" i="1"/>
  <c r="M165" i="1"/>
  <c r="N165" i="1"/>
  <c r="Q165" i="1"/>
  <c r="R165" i="1"/>
  <c r="S165" i="1"/>
  <c r="T165" i="1"/>
  <c r="W165" i="1"/>
  <c r="X165" i="1"/>
  <c r="Y165" i="1"/>
  <c r="Z165" i="1"/>
  <c r="C166" i="8"/>
  <c r="E167" i="1"/>
  <c r="F167" i="1"/>
  <c r="G167" i="1"/>
  <c r="H167" i="1"/>
  <c r="K167" i="1"/>
  <c r="L167" i="1"/>
  <c r="M167" i="1"/>
  <c r="N167" i="1"/>
  <c r="Q167" i="1"/>
  <c r="R167" i="1"/>
  <c r="S167" i="1"/>
  <c r="T167" i="1"/>
  <c r="W167" i="1"/>
  <c r="X167" i="1"/>
  <c r="Y167" i="1"/>
  <c r="Z167" i="1"/>
  <c r="E169" i="1"/>
  <c r="F169" i="1"/>
  <c r="G169" i="1"/>
  <c r="H169" i="1"/>
  <c r="K169" i="1"/>
  <c r="L169" i="1"/>
  <c r="M169" i="1"/>
  <c r="N169" i="1"/>
  <c r="Q169" i="1"/>
  <c r="R169" i="1"/>
  <c r="S169" i="1"/>
  <c r="T169" i="1"/>
  <c r="W169" i="1"/>
  <c r="X169" i="1"/>
  <c r="Y169" i="1"/>
  <c r="Z169" i="1"/>
  <c r="E171" i="1"/>
  <c r="F171" i="1"/>
  <c r="G171" i="1"/>
  <c r="H171" i="1"/>
  <c r="K171" i="1"/>
  <c r="L171" i="1"/>
  <c r="M171" i="1"/>
  <c r="N171" i="1"/>
  <c r="Q171" i="1"/>
  <c r="R171" i="1"/>
  <c r="S171" i="1"/>
  <c r="T171" i="1"/>
  <c r="W171" i="1"/>
  <c r="X171" i="1"/>
  <c r="Y171" i="1"/>
  <c r="Z171" i="1"/>
  <c r="E173" i="1"/>
  <c r="F173" i="1"/>
  <c r="G173" i="1"/>
  <c r="H173" i="1"/>
  <c r="K173" i="1"/>
  <c r="L173" i="1"/>
  <c r="M173" i="1"/>
  <c r="N173" i="1"/>
  <c r="Q173" i="1"/>
  <c r="R173" i="1"/>
  <c r="S173" i="1"/>
  <c r="T173" i="1"/>
  <c r="W173" i="1"/>
  <c r="X173" i="1"/>
  <c r="Y173" i="1"/>
  <c r="Z173" i="1"/>
  <c r="E175" i="1"/>
  <c r="F175" i="1"/>
  <c r="G175" i="1"/>
  <c r="H175" i="1"/>
  <c r="K175" i="1"/>
  <c r="L175" i="1"/>
  <c r="M175" i="1"/>
  <c r="N175" i="1"/>
  <c r="Q175" i="1"/>
  <c r="R175" i="1"/>
  <c r="S175" i="1"/>
  <c r="T175" i="1"/>
  <c r="W175" i="1"/>
  <c r="X175" i="1"/>
  <c r="Y175" i="1"/>
  <c r="Z175" i="1"/>
  <c r="E177" i="1"/>
  <c r="F177" i="1"/>
  <c r="G177" i="1"/>
  <c r="H177" i="1"/>
  <c r="K177" i="1"/>
  <c r="L177" i="1"/>
  <c r="M177" i="1"/>
  <c r="N177" i="1"/>
  <c r="Q177" i="1"/>
  <c r="R177" i="1"/>
  <c r="S177" i="1"/>
  <c r="T177" i="1"/>
  <c r="W177" i="1"/>
  <c r="X177" i="1"/>
  <c r="Y177" i="1"/>
  <c r="Z177" i="1"/>
  <c r="E179" i="1"/>
  <c r="F179" i="1"/>
  <c r="G179" i="1"/>
  <c r="H179" i="1"/>
  <c r="K179" i="1"/>
  <c r="L179" i="1"/>
  <c r="M179" i="1"/>
  <c r="N179" i="1"/>
  <c r="Q179" i="1"/>
  <c r="R179" i="1"/>
  <c r="S179" i="1"/>
  <c r="T179" i="1"/>
  <c r="W179" i="1"/>
  <c r="X179" i="1"/>
  <c r="Y179" i="1"/>
  <c r="Z179" i="1"/>
  <c r="E181" i="1"/>
  <c r="F181" i="1"/>
  <c r="G181" i="1"/>
  <c r="H181" i="1"/>
  <c r="K181" i="1"/>
  <c r="L181" i="1"/>
  <c r="M181" i="1"/>
  <c r="N181" i="1"/>
  <c r="Q181" i="1"/>
  <c r="R181" i="1"/>
  <c r="S181" i="1"/>
  <c r="T181" i="1"/>
  <c r="W181" i="1"/>
  <c r="X181" i="1"/>
  <c r="Y181" i="1"/>
  <c r="Z181" i="1"/>
  <c r="E183" i="1"/>
  <c r="F183" i="1"/>
  <c r="G183" i="1"/>
  <c r="H183" i="1"/>
  <c r="K183" i="1"/>
  <c r="L183" i="1"/>
  <c r="M183" i="1"/>
  <c r="N183" i="1"/>
  <c r="Q183" i="1"/>
  <c r="R183" i="1"/>
  <c r="S183" i="1"/>
  <c r="T183" i="1"/>
  <c r="W183" i="1"/>
  <c r="X183" i="1"/>
  <c r="Y183" i="1"/>
  <c r="Z183" i="1"/>
  <c r="E185" i="1"/>
  <c r="F185" i="1"/>
  <c r="G185" i="1"/>
  <c r="H185" i="1"/>
  <c r="K185" i="1"/>
  <c r="L185" i="1"/>
  <c r="M185" i="1"/>
  <c r="N185" i="1"/>
  <c r="Q185" i="1"/>
  <c r="R185" i="1"/>
  <c r="S185" i="1"/>
  <c r="T185" i="1"/>
  <c r="W185" i="1"/>
  <c r="X185" i="1"/>
  <c r="Y185" i="1"/>
  <c r="Z185" i="1"/>
  <c r="E187" i="1"/>
  <c r="F187" i="1"/>
  <c r="G187" i="1"/>
  <c r="H187" i="1"/>
  <c r="K187" i="1"/>
  <c r="L187" i="1"/>
  <c r="M187" i="1"/>
  <c r="N187" i="1"/>
  <c r="Q187" i="1"/>
  <c r="R187" i="1"/>
  <c r="S187" i="1"/>
  <c r="T187" i="1"/>
  <c r="W187" i="1"/>
  <c r="X187" i="1"/>
  <c r="Y187" i="1"/>
  <c r="Z187" i="1"/>
  <c r="E189" i="1"/>
  <c r="F189" i="1"/>
  <c r="G189" i="1"/>
  <c r="H189" i="1"/>
  <c r="K189" i="1"/>
  <c r="L189" i="1"/>
  <c r="M189" i="1"/>
  <c r="N189" i="1"/>
  <c r="Q189" i="1"/>
  <c r="R189" i="1"/>
  <c r="S189" i="1"/>
  <c r="T189" i="1"/>
  <c r="W189" i="1"/>
  <c r="X189" i="1"/>
  <c r="Y189" i="1"/>
  <c r="Z189" i="1"/>
  <c r="E191" i="1"/>
  <c r="F191" i="1"/>
  <c r="G191" i="1"/>
  <c r="H191" i="1"/>
  <c r="K191" i="1"/>
  <c r="L191" i="1"/>
  <c r="M191" i="1"/>
  <c r="N191" i="1"/>
  <c r="Q191" i="1"/>
  <c r="R191" i="1"/>
  <c r="S191" i="1"/>
  <c r="T191" i="1"/>
  <c r="W191" i="1"/>
  <c r="X191" i="1"/>
  <c r="Y191" i="1"/>
  <c r="Z191" i="1"/>
  <c r="E193" i="1"/>
  <c r="F193" i="1"/>
  <c r="G193" i="1"/>
  <c r="H193" i="1"/>
  <c r="K193" i="1"/>
  <c r="L193" i="1"/>
  <c r="M193" i="1"/>
  <c r="N193" i="1"/>
  <c r="Q193" i="1"/>
  <c r="R193" i="1"/>
  <c r="S193" i="1"/>
  <c r="T193" i="1"/>
  <c r="W193" i="1"/>
  <c r="X193" i="1"/>
  <c r="Y193" i="1"/>
  <c r="Z193" i="1"/>
  <c r="E195" i="1"/>
  <c r="F195" i="1"/>
  <c r="G195" i="1"/>
  <c r="H195" i="1"/>
  <c r="K195" i="1"/>
  <c r="L195" i="1"/>
  <c r="M195" i="1"/>
  <c r="N195" i="1"/>
  <c r="Q195" i="1"/>
  <c r="R195" i="1"/>
  <c r="S195" i="1"/>
  <c r="T195" i="1"/>
  <c r="W195" i="1"/>
  <c r="X195" i="1"/>
  <c r="Y195" i="1"/>
  <c r="Z195" i="1"/>
  <c r="E197" i="1"/>
  <c r="F197" i="1"/>
  <c r="G197" i="1"/>
  <c r="H197" i="1"/>
  <c r="K197" i="1"/>
  <c r="L197" i="1"/>
  <c r="M197" i="1"/>
  <c r="N197" i="1"/>
  <c r="Q197" i="1"/>
  <c r="R197" i="1"/>
  <c r="S197" i="1"/>
  <c r="T197" i="1"/>
  <c r="W197" i="1"/>
  <c r="X197" i="1"/>
  <c r="Y197" i="1"/>
  <c r="Z197" i="1"/>
  <c r="C198" i="8"/>
  <c r="E199" i="1"/>
  <c r="F199" i="1"/>
  <c r="G199" i="1"/>
  <c r="H199" i="1"/>
  <c r="K199" i="1"/>
  <c r="L199" i="1"/>
  <c r="M199" i="1"/>
  <c r="N199" i="1"/>
  <c r="Q199" i="1"/>
  <c r="R199" i="1"/>
  <c r="S199" i="1"/>
  <c r="T199" i="1"/>
  <c r="W199" i="1"/>
  <c r="X199" i="1"/>
  <c r="Y199" i="1"/>
  <c r="Z199" i="1"/>
  <c r="C4" i="6"/>
  <c r="D4" i="6"/>
  <c r="E4" i="6"/>
  <c r="F4" i="6"/>
  <c r="G4" i="6"/>
  <c r="H4" i="6"/>
  <c r="I4" i="6"/>
  <c r="J4" i="6"/>
  <c r="K4" i="6"/>
  <c r="L4" i="6"/>
  <c r="M4" i="6"/>
  <c r="N4" i="6"/>
  <c r="O4" i="6"/>
  <c r="P4" i="6"/>
  <c r="Q4" i="6"/>
  <c r="R4" i="6"/>
  <c r="S4" i="6"/>
  <c r="T4" i="6"/>
  <c r="U4" i="6"/>
  <c r="V4" i="6"/>
  <c r="W4" i="6"/>
  <c r="X4" i="6"/>
  <c r="Y4" i="6"/>
  <c r="Z4" i="6"/>
  <c r="AA4" i="6"/>
  <c r="C5" i="6"/>
  <c r="D5" i="6"/>
  <c r="E5" i="6"/>
  <c r="F5" i="6"/>
  <c r="G5" i="6"/>
  <c r="J5" i="6"/>
  <c r="K5" i="6"/>
  <c r="L5" i="6"/>
  <c r="M5" i="6"/>
  <c r="P5" i="6"/>
  <c r="Q5" i="6"/>
  <c r="R5" i="6"/>
  <c r="S5" i="6"/>
  <c r="V5" i="6"/>
  <c r="W5" i="6"/>
  <c r="X5" i="6"/>
  <c r="Y5" i="6"/>
  <c r="C6" i="6"/>
  <c r="D6" i="6"/>
  <c r="E6" i="6"/>
  <c r="F6" i="6"/>
  <c r="G6" i="6"/>
  <c r="J6" i="6"/>
  <c r="K6" i="6"/>
  <c r="L6" i="6"/>
  <c r="M6" i="6"/>
  <c r="P6" i="6"/>
  <c r="Q6" i="6"/>
  <c r="R6" i="6"/>
  <c r="S6" i="6"/>
  <c r="V6" i="6"/>
  <c r="W6" i="6"/>
  <c r="X6" i="6"/>
  <c r="Y6" i="6"/>
  <c r="A149" i="14" l="1"/>
  <c r="C149" i="15"/>
  <c r="A85" i="14"/>
  <c r="C85" i="15"/>
  <c r="A133" i="14"/>
  <c r="C133" i="15"/>
  <c r="A69" i="14"/>
  <c r="C69" i="15"/>
  <c r="A197" i="14"/>
  <c r="C197" i="15"/>
  <c r="A117" i="14"/>
  <c r="C117" i="15"/>
  <c r="A53" i="14"/>
  <c r="C53" i="15"/>
  <c r="B7" i="14"/>
  <c r="D7" i="15"/>
  <c r="A165" i="14"/>
  <c r="C165" i="15"/>
  <c r="A101" i="14"/>
  <c r="C101" i="15"/>
  <c r="B8" i="14"/>
  <c r="D8" i="15"/>
  <c r="Q196" i="6"/>
  <c r="G194" i="6"/>
  <c r="Q192" i="6"/>
  <c r="Y190" i="6"/>
  <c r="V196" i="6"/>
  <c r="X194" i="6"/>
  <c r="V198" i="6"/>
  <c r="X196" i="6"/>
  <c r="V194" i="6"/>
  <c r="X192" i="6"/>
  <c r="V190" i="6"/>
  <c r="X188" i="6"/>
  <c r="V186" i="6"/>
  <c r="X184" i="6"/>
  <c r="V182" i="6"/>
  <c r="X180" i="6"/>
  <c r="V178" i="6"/>
  <c r="X176" i="6"/>
  <c r="V174" i="6"/>
  <c r="X172" i="6"/>
  <c r="V170" i="6"/>
  <c r="X168" i="6"/>
  <c r="V166" i="6"/>
  <c r="S198" i="6"/>
  <c r="K196" i="6"/>
  <c r="K192" i="6"/>
  <c r="S190" i="6"/>
  <c r="M190" i="6"/>
  <c r="G190" i="6"/>
  <c r="C190" i="8"/>
  <c r="W188" i="6"/>
  <c r="Q188" i="6"/>
  <c r="K188" i="6"/>
  <c r="E188" i="6"/>
  <c r="Y186" i="6"/>
  <c r="S186" i="6"/>
  <c r="M186" i="6"/>
  <c r="G186" i="6"/>
  <c r="C186" i="8"/>
  <c r="W184" i="6"/>
  <c r="Q184" i="6"/>
  <c r="K184" i="6"/>
  <c r="E184" i="6"/>
  <c r="Y182" i="6"/>
  <c r="S182" i="6"/>
  <c r="M182" i="6"/>
  <c r="G182" i="6"/>
  <c r="C182" i="8"/>
  <c r="W180" i="6"/>
  <c r="Q180" i="6"/>
  <c r="K180" i="6"/>
  <c r="E180" i="6"/>
  <c r="Y178" i="6"/>
  <c r="S178" i="6"/>
  <c r="M178" i="6"/>
  <c r="G178" i="6"/>
  <c r="C178" i="8"/>
  <c r="W176" i="6"/>
  <c r="Q176" i="6"/>
  <c r="K176" i="6"/>
  <c r="E176" i="6"/>
  <c r="Y174" i="6"/>
  <c r="S174" i="6"/>
  <c r="M174" i="6"/>
  <c r="G174" i="6"/>
  <c r="C174" i="8"/>
  <c r="W172" i="6"/>
  <c r="Q172" i="6"/>
  <c r="K172" i="6"/>
  <c r="E172" i="6"/>
  <c r="Y170" i="6"/>
  <c r="S170" i="6"/>
  <c r="M170" i="6"/>
  <c r="G170" i="6"/>
  <c r="C170" i="8"/>
  <c r="W168" i="6"/>
  <c r="Q168" i="6"/>
  <c r="K168" i="6"/>
  <c r="E168" i="6"/>
  <c r="Y166" i="6"/>
  <c r="S166" i="6"/>
  <c r="M166" i="6"/>
  <c r="G166" i="6"/>
  <c r="W164" i="6"/>
  <c r="Q164" i="6"/>
  <c r="K164" i="6"/>
  <c r="E164" i="6"/>
  <c r="Y162" i="6"/>
  <c r="S162" i="6"/>
  <c r="M162" i="6"/>
  <c r="G162" i="6"/>
  <c r="C162" i="8"/>
  <c r="W160" i="6"/>
  <c r="Q160" i="6"/>
  <c r="K160" i="6"/>
  <c r="E160" i="6"/>
  <c r="Y158" i="6"/>
  <c r="S158" i="6"/>
  <c r="M158" i="6"/>
  <c r="G158" i="6"/>
  <c r="C158" i="8"/>
  <c r="W156" i="6"/>
  <c r="Q156" i="6"/>
  <c r="K156" i="6"/>
  <c r="E156" i="6"/>
  <c r="Y154" i="6"/>
  <c r="S154" i="6"/>
  <c r="M154" i="6"/>
  <c r="G154" i="6"/>
  <c r="C154" i="8"/>
  <c r="W152" i="6"/>
  <c r="Q152" i="6"/>
  <c r="K152" i="6"/>
  <c r="E152" i="6"/>
  <c r="Y150" i="6"/>
  <c r="S150" i="6"/>
  <c r="M150" i="6"/>
  <c r="G150" i="6"/>
  <c r="W148" i="6"/>
  <c r="Q148" i="6"/>
  <c r="K148" i="6"/>
  <c r="E148" i="6"/>
  <c r="Y146" i="6"/>
  <c r="S146" i="6"/>
  <c r="M146" i="6"/>
  <c r="G146" i="6"/>
  <c r="C146" i="8"/>
  <c r="W144" i="6"/>
  <c r="M198" i="6"/>
  <c r="E196" i="6"/>
  <c r="S194" i="6"/>
  <c r="C194" i="8"/>
  <c r="W192" i="6"/>
  <c r="V192" i="6"/>
  <c r="V188" i="6"/>
  <c r="X186" i="6"/>
  <c r="V184" i="6"/>
  <c r="X182" i="6"/>
  <c r="V180" i="6"/>
  <c r="X178" i="6"/>
  <c r="V176" i="6"/>
  <c r="X174" i="6"/>
  <c r="V172" i="6"/>
  <c r="X170" i="6"/>
  <c r="V168" i="6"/>
  <c r="X166" i="6"/>
  <c r="Y198" i="6"/>
  <c r="G198" i="6"/>
  <c r="W196" i="6"/>
  <c r="Y194" i="6"/>
  <c r="M194" i="6"/>
  <c r="E192" i="6"/>
  <c r="X198" i="6"/>
  <c r="X190" i="6"/>
  <c r="W198" i="6"/>
  <c r="Q198" i="6"/>
  <c r="K198" i="6"/>
  <c r="E198" i="6"/>
  <c r="Y196" i="6"/>
  <c r="S196" i="6"/>
  <c r="M196" i="6"/>
  <c r="G196" i="6"/>
  <c r="C196" i="8"/>
  <c r="W194" i="6"/>
  <c r="Q194" i="6"/>
  <c r="K194" i="6"/>
  <c r="E194" i="6"/>
  <c r="Y192" i="6"/>
  <c r="S192" i="6"/>
  <c r="M192" i="6"/>
  <c r="G192" i="6"/>
  <c r="C192" i="8"/>
  <c r="W190" i="6"/>
  <c r="Q190" i="6"/>
  <c r="K190" i="6"/>
  <c r="E190" i="6"/>
  <c r="Y188" i="6"/>
  <c r="S188" i="6"/>
  <c r="M188" i="6"/>
  <c r="G188" i="6"/>
  <c r="C188" i="8"/>
  <c r="W186" i="6"/>
  <c r="Q186" i="6"/>
  <c r="K186" i="6"/>
  <c r="E186" i="6"/>
  <c r="Y184" i="6"/>
  <c r="S184" i="6"/>
  <c r="M184" i="6"/>
  <c r="G184" i="6"/>
  <c r="C184" i="8"/>
  <c r="W182" i="6"/>
  <c r="Q182" i="6"/>
  <c r="K182" i="6"/>
  <c r="E182" i="6"/>
  <c r="Y180" i="6"/>
  <c r="S180" i="6"/>
  <c r="M180" i="6"/>
  <c r="G180" i="6"/>
  <c r="C180" i="8"/>
  <c r="W178" i="6"/>
  <c r="Q178" i="6"/>
  <c r="K178" i="6"/>
  <c r="E178" i="6"/>
  <c r="Y176" i="6"/>
  <c r="S176" i="6"/>
  <c r="M176" i="6"/>
  <c r="G176" i="6"/>
  <c r="C176" i="8"/>
  <c r="W174" i="6"/>
  <c r="Q174" i="6"/>
  <c r="K174" i="6"/>
  <c r="E174" i="6"/>
  <c r="Y172" i="6"/>
  <c r="S172" i="6"/>
  <c r="M172" i="6"/>
  <c r="G172" i="6"/>
  <c r="C172" i="8"/>
  <c r="W170" i="6"/>
  <c r="Q170" i="6"/>
  <c r="K170" i="6"/>
  <c r="E170" i="6"/>
  <c r="Y168" i="6"/>
  <c r="S168" i="6"/>
  <c r="M168" i="6"/>
  <c r="G168" i="6"/>
  <c r="C168" i="8"/>
  <c r="W166" i="6"/>
  <c r="Q166" i="6"/>
  <c r="K166" i="6"/>
  <c r="E166" i="6"/>
  <c r="Y164" i="6"/>
  <c r="S164" i="6"/>
  <c r="M164" i="6"/>
  <c r="G164" i="6"/>
  <c r="C164" i="8"/>
  <c r="W162" i="6"/>
  <c r="Q162" i="6"/>
  <c r="K162" i="6"/>
  <c r="E162" i="6"/>
  <c r="Y160" i="6"/>
  <c r="S160" i="6"/>
  <c r="M160" i="6"/>
  <c r="G160" i="6"/>
  <c r="C160" i="8"/>
  <c r="W158" i="6"/>
  <c r="Q158" i="6"/>
  <c r="K158" i="6"/>
  <c r="E158" i="6"/>
  <c r="Y156" i="6"/>
  <c r="S156" i="6"/>
  <c r="M156" i="6"/>
  <c r="G156" i="6"/>
  <c r="C156" i="8"/>
  <c r="W154" i="6"/>
  <c r="Q154" i="6"/>
  <c r="K154" i="6"/>
  <c r="E154" i="6"/>
  <c r="Y152" i="6"/>
  <c r="S152" i="6"/>
  <c r="M152" i="6"/>
  <c r="G152" i="6"/>
  <c r="C152" i="8"/>
  <c r="W150" i="6"/>
  <c r="Q150" i="6"/>
  <c r="K150" i="6"/>
  <c r="E150" i="6"/>
  <c r="Y148" i="6"/>
  <c r="S148" i="6"/>
  <c r="M148" i="6"/>
  <c r="G148" i="6"/>
  <c r="C148" i="8"/>
  <c r="W146" i="6"/>
  <c r="Q146" i="6"/>
  <c r="K146" i="6"/>
  <c r="E146" i="6"/>
  <c r="Y144" i="6"/>
  <c r="S144" i="6"/>
  <c r="M144" i="6"/>
  <c r="G144" i="6"/>
  <c r="C144" i="8"/>
  <c r="W142" i="6"/>
  <c r="Q142" i="6"/>
  <c r="K142" i="6"/>
  <c r="E142" i="6"/>
  <c r="Y140" i="6"/>
  <c r="S140" i="6"/>
  <c r="M140" i="6"/>
  <c r="G140" i="6"/>
  <c r="C140" i="8"/>
  <c r="W138" i="6"/>
  <c r="Q138" i="6"/>
  <c r="K138" i="6"/>
  <c r="E138" i="6"/>
  <c r="Y136" i="6"/>
  <c r="S136" i="6"/>
  <c r="M136" i="6"/>
  <c r="G136" i="6"/>
  <c r="C136" i="8"/>
  <c r="W134" i="6"/>
  <c r="Q134" i="6"/>
  <c r="K134" i="6"/>
  <c r="E134" i="6"/>
  <c r="Y132" i="6"/>
  <c r="S132" i="6"/>
  <c r="M132" i="6"/>
  <c r="G132" i="6"/>
  <c r="C132" i="8"/>
  <c r="W130" i="6"/>
  <c r="Q130" i="6"/>
  <c r="K130" i="6"/>
  <c r="E130" i="6"/>
  <c r="Y128" i="6"/>
  <c r="S128" i="6"/>
  <c r="M128" i="6"/>
  <c r="G128" i="6"/>
  <c r="C128" i="8"/>
  <c r="W126" i="6"/>
  <c r="Q126" i="6"/>
  <c r="K126" i="6"/>
  <c r="E126" i="6"/>
  <c r="Y124" i="6"/>
  <c r="S124" i="6"/>
  <c r="M124" i="6"/>
  <c r="G124" i="6"/>
  <c r="C124" i="8"/>
  <c r="W122" i="6"/>
  <c r="Q122" i="6"/>
  <c r="K122" i="6"/>
  <c r="E122" i="6"/>
  <c r="Y120" i="6"/>
  <c r="S120" i="6"/>
  <c r="M120" i="6"/>
  <c r="G120" i="6"/>
  <c r="C120" i="8"/>
  <c r="W118" i="6"/>
  <c r="Q118" i="6"/>
  <c r="K118" i="6"/>
  <c r="E118" i="6"/>
  <c r="Y116" i="6"/>
  <c r="S116" i="6"/>
  <c r="M116" i="6"/>
  <c r="G116" i="6"/>
  <c r="C116" i="8"/>
  <c r="W114" i="6"/>
  <c r="Q114" i="6"/>
  <c r="K114" i="6"/>
  <c r="E114" i="6"/>
  <c r="Y112" i="6"/>
  <c r="S112" i="6"/>
  <c r="M112" i="6"/>
  <c r="G112" i="6"/>
  <c r="C112" i="8"/>
  <c r="W110" i="6"/>
  <c r="Q110" i="6"/>
  <c r="K110" i="6"/>
  <c r="E110" i="6"/>
  <c r="Y108" i="6"/>
  <c r="S108" i="6"/>
  <c r="M108" i="6"/>
  <c r="G108" i="6"/>
  <c r="C108" i="8"/>
  <c r="W106" i="6"/>
  <c r="Q106" i="6"/>
  <c r="K106" i="6"/>
  <c r="E106" i="6"/>
  <c r="Y104" i="6"/>
  <c r="S104" i="6"/>
  <c r="M104" i="6"/>
  <c r="G104" i="6"/>
  <c r="C104" i="8"/>
  <c r="W102" i="6"/>
  <c r="Q102" i="6"/>
  <c r="K102" i="6"/>
  <c r="E102" i="6"/>
  <c r="Y100" i="6"/>
  <c r="S100" i="6"/>
  <c r="M100" i="6"/>
  <c r="G100" i="6"/>
  <c r="C100" i="8"/>
  <c r="W98" i="6"/>
  <c r="Q98" i="6"/>
  <c r="K98" i="6"/>
  <c r="E98" i="6"/>
  <c r="Y96" i="6"/>
  <c r="S96" i="6"/>
  <c r="M96" i="6"/>
  <c r="G96" i="6"/>
  <c r="C96" i="8"/>
  <c r="W94" i="6"/>
  <c r="Q94" i="6"/>
  <c r="K94" i="6"/>
  <c r="E94" i="6"/>
  <c r="Y92" i="6"/>
  <c r="S92" i="6"/>
  <c r="M92" i="6"/>
  <c r="G92" i="6"/>
  <c r="C92" i="8"/>
  <c r="W90" i="6"/>
  <c r="Q90" i="6"/>
  <c r="K90" i="6"/>
  <c r="E90" i="6"/>
  <c r="Y88" i="6"/>
  <c r="S88" i="6"/>
  <c r="M88" i="6"/>
  <c r="G88" i="6"/>
  <c r="C88" i="8"/>
  <c r="W86" i="6"/>
  <c r="Q86" i="6"/>
  <c r="K86" i="6"/>
  <c r="E86" i="6"/>
  <c r="Y84" i="6"/>
  <c r="S84" i="6"/>
  <c r="M84" i="6"/>
  <c r="G84" i="6"/>
  <c r="C84" i="8"/>
  <c r="W82" i="6"/>
  <c r="Q82" i="6"/>
  <c r="K82" i="6"/>
  <c r="E82" i="6"/>
  <c r="Y80" i="6"/>
  <c r="S80" i="6"/>
  <c r="M80" i="6"/>
  <c r="G80" i="6"/>
  <c r="C80" i="8"/>
  <c r="W78" i="6"/>
  <c r="Q78" i="6"/>
  <c r="K78" i="6"/>
  <c r="E78" i="6"/>
  <c r="Y76" i="6"/>
  <c r="S76" i="6"/>
  <c r="M76" i="6"/>
  <c r="G76" i="6"/>
  <c r="C76" i="8"/>
  <c r="W74" i="6"/>
  <c r="Q74" i="6"/>
  <c r="K74" i="6"/>
  <c r="E74" i="6"/>
  <c r="Y72" i="6"/>
  <c r="S72" i="6"/>
  <c r="M72" i="6"/>
  <c r="G72" i="6"/>
  <c r="C72" i="8"/>
  <c r="W70" i="6"/>
  <c r="Q70" i="6"/>
  <c r="K70" i="6"/>
  <c r="E70" i="6"/>
  <c r="Y68" i="6"/>
  <c r="S68" i="6"/>
  <c r="M68" i="6"/>
  <c r="G68" i="6"/>
  <c r="C68" i="8"/>
  <c r="W66" i="6"/>
  <c r="Q66" i="6"/>
  <c r="K66" i="6"/>
  <c r="E66" i="6"/>
  <c r="Y64" i="6"/>
  <c r="S64" i="6"/>
  <c r="M64" i="6"/>
  <c r="G64" i="6"/>
  <c r="C64" i="8"/>
  <c r="W62" i="6"/>
  <c r="Q62" i="6"/>
  <c r="K62" i="6"/>
  <c r="E62" i="6"/>
  <c r="Y60" i="6"/>
  <c r="S60" i="6"/>
  <c r="M60" i="6"/>
  <c r="G60" i="6"/>
  <c r="C60" i="8"/>
  <c r="W58" i="6"/>
  <c r="Q58" i="6"/>
  <c r="K58" i="6"/>
  <c r="E58" i="6"/>
  <c r="Y56" i="6"/>
  <c r="S56" i="6"/>
  <c r="M56" i="6"/>
  <c r="G56" i="6"/>
  <c r="C56" i="8"/>
  <c r="W54" i="6"/>
  <c r="Q54" i="6"/>
  <c r="K54" i="6"/>
  <c r="E54" i="6"/>
  <c r="Y52" i="6"/>
  <c r="S52" i="6"/>
  <c r="M52" i="6"/>
  <c r="G52" i="6"/>
  <c r="C52" i="8"/>
  <c r="W50" i="6"/>
  <c r="Q50" i="6"/>
  <c r="K50" i="6"/>
  <c r="E50" i="6"/>
  <c r="Y48" i="6"/>
  <c r="S48" i="6"/>
  <c r="M48" i="6"/>
  <c r="G48" i="6"/>
  <c r="C48" i="8"/>
  <c r="W46" i="6"/>
  <c r="Q46" i="6"/>
  <c r="K46" i="6"/>
  <c r="E46" i="6"/>
  <c r="Y206" i="6"/>
  <c r="S206" i="6"/>
  <c r="M206" i="6"/>
  <c r="G206" i="6"/>
  <c r="C206" i="8"/>
  <c r="W204" i="6"/>
  <c r="Q204" i="6"/>
  <c r="K204" i="6"/>
  <c r="E204" i="6"/>
  <c r="Y202" i="6"/>
  <c r="S202" i="6"/>
  <c r="G202" i="6"/>
  <c r="C202" i="8"/>
  <c r="W200" i="6"/>
  <c r="Q200" i="6"/>
  <c r="K200" i="6"/>
  <c r="E200" i="6"/>
  <c r="S204" i="6"/>
  <c r="M200" i="6"/>
  <c r="X164" i="6"/>
  <c r="V162" i="6"/>
  <c r="X160" i="6"/>
  <c r="V158" i="6"/>
  <c r="X156" i="6"/>
  <c r="V154" i="6"/>
  <c r="X152" i="6"/>
  <c r="V150" i="6"/>
  <c r="X148" i="6"/>
  <c r="V146" i="6"/>
  <c r="X144" i="6"/>
  <c r="V142" i="6"/>
  <c r="X140" i="6"/>
  <c r="V138" i="6"/>
  <c r="X136" i="6"/>
  <c r="V134" i="6"/>
  <c r="X132" i="6"/>
  <c r="V130" i="6"/>
  <c r="X128" i="6"/>
  <c r="V126" i="6"/>
  <c r="X124" i="6"/>
  <c r="V122" i="6"/>
  <c r="X120" i="6"/>
  <c r="V118" i="6"/>
  <c r="X116" i="6"/>
  <c r="V114" i="6"/>
  <c r="X112" i="6"/>
  <c r="V110" i="6"/>
  <c r="X108" i="6"/>
  <c r="V106" i="6"/>
  <c r="X104" i="6"/>
  <c r="V102" i="6"/>
  <c r="X100" i="6"/>
  <c r="V98" i="6"/>
  <c r="X96" i="6"/>
  <c r="V94" i="6"/>
  <c r="X92" i="6"/>
  <c r="V90" i="6"/>
  <c r="X88" i="6"/>
  <c r="V86" i="6"/>
  <c r="X84" i="6"/>
  <c r="V82" i="6"/>
  <c r="X80" i="6"/>
  <c r="V78" i="6"/>
  <c r="X76" i="6"/>
  <c r="V74" i="6"/>
  <c r="X72" i="6"/>
  <c r="V70" i="6"/>
  <c r="X68" i="6"/>
  <c r="V66" i="6"/>
  <c r="X64" i="6"/>
  <c r="V62" i="6"/>
  <c r="J62" i="6"/>
  <c r="X60" i="6"/>
  <c r="V58" i="6"/>
  <c r="X56" i="6"/>
  <c r="V54" i="6"/>
  <c r="X52" i="6"/>
  <c r="V50" i="6"/>
  <c r="X48" i="6"/>
  <c r="V46" i="6"/>
  <c r="X206" i="6"/>
  <c r="V204" i="6"/>
  <c r="X202" i="6"/>
  <c r="V200" i="6"/>
  <c r="M204" i="6"/>
  <c r="Q144" i="6"/>
  <c r="K144" i="6"/>
  <c r="E144" i="6"/>
  <c r="Y142" i="6"/>
  <c r="S142" i="6"/>
  <c r="M142" i="6"/>
  <c r="G142" i="6"/>
  <c r="C142" i="8"/>
  <c r="W140" i="6"/>
  <c r="Q140" i="6"/>
  <c r="K140" i="6"/>
  <c r="E140" i="6"/>
  <c r="Y138" i="6"/>
  <c r="S138" i="6"/>
  <c r="M138" i="6"/>
  <c r="G138" i="6"/>
  <c r="C138" i="8"/>
  <c r="W136" i="6"/>
  <c r="Q136" i="6"/>
  <c r="K136" i="6"/>
  <c r="E136" i="6"/>
  <c r="Y134" i="6"/>
  <c r="S134" i="6"/>
  <c r="M134" i="6"/>
  <c r="G134" i="6"/>
  <c r="W132" i="6"/>
  <c r="Q132" i="6"/>
  <c r="K132" i="6"/>
  <c r="E132" i="6"/>
  <c r="Y130" i="6"/>
  <c r="S130" i="6"/>
  <c r="M130" i="6"/>
  <c r="G130" i="6"/>
  <c r="C130" i="8"/>
  <c r="W128" i="6"/>
  <c r="Q128" i="6"/>
  <c r="K128" i="6"/>
  <c r="E128" i="6"/>
  <c r="Y126" i="6"/>
  <c r="S126" i="6"/>
  <c r="M126" i="6"/>
  <c r="G126" i="6"/>
  <c r="C126" i="8"/>
  <c r="W124" i="6"/>
  <c r="Q124" i="6"/>
  <c r="K124" i="6"/>
  <c r="E124" i="6"/>
  <c r="Y122" i="6"/>
  <c r="S122" i="6"/>
  <c r="M122" i="6"/>
  <c r="G122" i="6"/>
  <c r="C122" i="8"/>
  <c r="W120" i="6"/>
  <c r="Q120" i="6"/>
  <c r="K120" i="6"/>
  <c r="E120" i="6"/>
  <c r="Y118" i="6"/>
  <c r="S118" i="6"/>
  <c r="M118" i="6"/>
  <c r="G118" i="6"/>
  <c r="W116" i="6"/>
  <c r="Q116" i="6"/>
  <c r="K116" i="6"/>
  <c r="E116" i="6"/>
  <c r="Y114" i="6"/>
  <c r="S114" i="6"/>
  <c r="M114" i="6"/>
  <c r="G114" i="6"/>
  <c r="C114" i="8"/>
  <c r="W112" i="6"/>
  <c r="Q112" i="6"/>
  <c r="K112" i="6"/>
  <c r="E112" i="6"/>
  <c r="Y110" i="6"/>
  <c r="S110" i="6"/>
  <c r="M110" i="6"/>
  <c r="G110" i="6"/>
  <c r="C110" i="8"/>
  <c r="W108" i="6"/>
  <c r="Q108" i="6"/>
  <c r="K108" i="6"/>
  <c r="E108" i="6"/>
  <c r="Y106" i="6"/>
  <c r="S106" i="6"/>
  <c r="M106" i="6"/>
  <c r="G106" i="6"/>
  <c r="C106" i="8"/>
  <c r="W104" i="6"/>
  <c r="Q104" i="6"/>
  <c r="K104" i="6"/>
  <c r="E104" i="6"/>
  <c r="Y102" i="6"/>
  <c r="S102" i="6"/>
  <c r="M102" i="6"/>
  <c r="G102" i="6"/>
  <c r="W100" i="6"/>
  <c r="Q100" i="6"/>
  <c r="K100" i="6"/>
  <c r="E100" i="6"/>
  <c r="Y98" i="6"/>
  <c r="S98" i="6"/>
  <c r="M98" i="6"/>
  <c r="G98" i="6"/>
  <c r="C98" i="8"/>
  <c r="W96" i="6"/>
  <c r="Q96" i="6"/>
  <c r="K96" i="6"/>
  <c r="E96" i="6"/>
  <c r="Y94" i="6"/>
  <c r="S94" i="6"/>
  <c r="M94" i="6"/>
  <c r="G94" i="6"/>
  <c r="C94" i="8"/>
  <c r="W92" i="6"/>
  <c r="Q92" i="6"/>
  <c r="K92" i="6"/>
  <c r="E92" i="6"/>
  <c r="Y90" i="6"/>
  <c r="S90" i="6"/>
  <c r="M90" i="6"/>
  <c r="G90" i="6"/>
  <c r="C90" i="8"/>
  <c r="W88" i="6"/>
  <c r="Q88" i="6"/>
  <c r="K88" i="6"/>
  <c r="E88" i="6"/>
  <c r="Y86" i="6"/>
  <c r="S86" i="6"/>
  <c r="M86" i="6"/>
  <c r="G86" i="6"/>
  <c r="W84" i="6"/>
  <c r="Q84" i="6"/>
  <c r="K84" i="6"/>
  <c r="E84" i="6"/>
  <c r="Y82" i="6"/>
  <c r="S82" i="6"/>
  <c r="M82" i="6"/>
  <c r="G82" i="6"/>
  <c r="C82" i="8"/>
  <c r="W80" i="6"/>
  <c r="Q80" i="6"/>
  <c r="K80" i="6"/>
  <c r="E80" i="6"/>
  <c r="Y78" i="6"/>
  <c r="S78" i="6"/>
  <c r="M78" i="6"/>
  <c r="G78" i="6"/>
  <c r="C78" i="8"/>
  <c r="W76" i="6"/>
  <c r="Q76" i="6"/>
  <c r="K76" i="6"/>
  <c r="E76" i="6"/>
  <c r="Y74" i="6"/>
  <c r="S74" i="6"/>
  <c r="M74" i="6"/>
  <c r="G74" i="6"/>
  <c r="C74" i="8"/>
  <c r="W72" i="6"/>
  <c r="Q72" i="6"/>
  <c r="K72" i="6"/>
  <c r="E72" i="6"/>
  <c r="Y70" i="6"/>
  <c r="S70" i="6"/>
  <c r="M70" i="6"/>
  <c r="G70" i="6"/>
  <c r="W68" i="6"/>
  <c r="Q68" i="6"/>
  <c r="K68" i="6"/>
  <c r="E68" i="6"/>
  <c r="Y66" i="6"/>
  <c r="S66" i="6"/>
  <c r="M66" i="6"/>
  <c r="G66" i="6"/>
  <c r="C66" i="8"/>
  <c r="W64" i="6"/>
  <c r="Q64" i="6"/>
  <c r="K64" i="6"/>
  <c r="E64" i="6"/>
  <c r="Y62" i="6"/>
  <c r="S62" i="6"/>
  <c r="M62" i="6"/>
  <c r="G62" i="6"/>
  <c r="C62" i="8"/>
  <c r="W60" i="6"/>
  <c r="Q60" i="6"/>
  <c r="K60" i="6"/>
  <c r="E60" i="6"/>
  <c r="Y58" i="6"/>
  <c r="S58" i="6"/>
  <c r="M58" i="6"/>
  <c r="G58" i="6"/>
  <c r="C58" i="8"/>
  <c r="W56" i="6"/>
  <c r="Q56" i="6"/>
  <c r="K56" i="6"/>
  <c r="E56" i="6"/>
  <c r="Y54" i="6"/>
  <c r="S54" i="6"/>
  <c r="M54" i="6"/>
  <c r="G54" i="6"/>
  <c r="W52" i="6"/>
  <c r="Q52" i="6"/>
  <c r="K52" i="6"/>
  <c r="E52" i="6"/>
  <c r="Y50" i="6"/>
  <c r="S50" i="6"/>
  <c r="M50" i="6"/>
  <c r="G50" i="6"/>
  <c r="C50" i="8"/>
  <c r="W48" i="6"/>
  <c r="Q48" i="6"/>
  <c r="K48" i="6"/>
  <c r="E48" i="6"/>
  <c r="Y46" i="6"/>
  <c r="S46" i="6"/>
  <c r="M46" i="6"/>
  <c r="G46" i="6"/>
  <c r="C46" i="8"/>
  <c r="W206" i="6"/>
  <c r="Q206" i="6"/>
  <c r="K206" i="6"/>
  <c r="E206" i="6"/>
  <c r="C204" i="8"/>
  <c r="W202" i="6"/>
  <c r="Q202" i="6"/>
  <c r="K202" i="6"/>
  <c r="E202" i="6"/>
  <c r="S200" i="6"/>
  <c r="G200" i="6"/>
  <c r="C200" i="8"/>
  <c r="G204" i="6"/>
  <c r="M202" i="6"/>
  <c r="V164" i="6"/>
  <c r="X162" i="6"/>
  <c r="V160" i="6"/>
  <c r="X158" i="6"/>
  <c r="V156" i="6"/>
  <c r="X154" i="6"/>
  <c r="V152" i="6"/>
  <c r="X150" i="6"/>
  <c r="V148" i="6"/>
  <c r="X146" i="6"/>
  <c r="V144" i="6"/>
  <c r="X142" i="6"/>
  <c r="V140" i="6"/>
  <c r="X138" i="6"/>
  <c r="V136" i="6"/>
  <c r="X134" i="6"/>
  <c r="V132" i="6"/>
  <c r="X130" i="6"/>
  <c r="V128" i="6"/>
  <c r="X126" i="6"/>
  <c r="V124" i="6"/>
  <c r="X122" i="6"/>
  <c r="V120" i="6"/>
  <c r="X118" i="6"/>
  <c r="V116" i="6"/>
  <c r="X114" i="6"/>
  <c r="V112" i="6"/>
  <c r="X110" i="6"/>
  <c r="V108" i="6"/>
  <c r="X106" i="6"/>
  <c r="V104" i="6"/>
  <c r="X102" i="6"/>
  <c r="V100" i="6"/>
  <c r="X98" i="6"/>
  <c r="V96" i="6"/>
  <c r="X94" i="6"/>
  <c r="V92" i="6"/>
  <c r="X90" i="6"/>
  <c r="V88" i="6"/>
  <c r="X86" i="6"/>
  <c r="V84" i="6"/>
  <c r="X82" i="6"/>
  <c r="V80" i="6"/>
  <c r="X78" i="6"/>
  <c r="V76" i="6"/>
  <c r="X74" i="6"/>
  <c r="V72" i="6"/>
  <c r="X70" i="6"/>
  <c r="V68" i="6"/>
  <c r="X66" i="6"/>
  <c r="V64" i="6"/>
  <c r="X62" i="6"/>
  <c r="V60" i="6"/>
  <c r="X58" i="6"/>
  <c r="V56" i="6"/>
  <c r="X54" i="6"/>
  <c r="V52" i="6"/>
  <c r="X50" i="6"/>
  <c r="V48" i="6"/>
  <c r="X46" i="6"/>
  <c r="V206" i="6"/>
  <c r="X204" i="6"/>
  <c r="V202" i="6"/>
  <c r="X200" i="6"/>
  <c r="Y204" i="6"/>
  <c r="Y200" i="6"/>
  <c r="B165" i="6"/>
  <c r="B149" i="6"/>
  <c r="B133" i="6"/>
  <c r="B117" i="6"/>
  <c r="B101" i="6"/>
  <c r="B85" i="6"/>
  <c r="B69" i="6"/>
  <c r="B53" i="6"/>
  <c r="B197" i="6"/>
  <c r="B177" i="6"/>
  <c r="B205" i="6"/>
  <c r="P204" i="6"/>
  <c r="D204" i="6"/>
  <c r="J192" i="6"/>
  <c r="B191" i="6"/>
  <c r="D190" i="6"/>
  <c r="P188" i="6"/>
  <c r="P180" i="6"/>
  <c r="R98" i="6"/>
  <c r="P86" i="6"/>
  <c r="J50" i="6"/>
  <c r="P172" i="6"/>
  <c r="D172" i="6"/>
  <c r="F162" i="6"/>
  <c r="J160" i="6"/>
  <c r="F154" i="6"/>
  <c r="J152" i="6"/>
  <c r="F146" i="6"/>
  <c r="J144" i="6"/>
  <c r="F138" i="6"/>
  <c r="J136" i="6"/>
  <c r="F130" i="6"/>
  <c r="J128" i="6"/>
  <c r="F122" i="6"/>
  <c r="J120" i="6"/>
  <c r="F106" i="6"/>
  <c r="L102" i="6"/>
  <c r="P200" i="6"/>
  <c r="D200" i="6"/>
  <c r="D196" i="6"/>
  <c r="B183" i="6"/>
  <c r="D180" i="6"/>
  <c r="J170" i="6"/>
  <c r="J166" i="6"/>
  <c r="J204" i="6"/>
  <c r="P198" i="6"/>
  <c r="D188" i="6"/>
  <c r="J184" i="6"/>
  <c r="P174" i="6"/>
  <c r="P182" i="6"/>
  <c r="J178" i="6"/>
  <c r="D174" i="6"/>
  <c r="P166" i="6"/>
  <c r="F160" i="6"/>
  <c r="P158" i="6"/>
  <c r="J158" i="6"/>
  <c r="F152" i="6"/>
  <c r="P150" i="6"/>
  <c r="J150" i="6"/>
  <c r="F144" i="6"/>
  <c r="P142" i="6"/>
  <c r="J142" i="6"/>
  <c r="F136" i="6"/>
  <c r="P134" i="6"/>
  <c r="J134" i="6"/>
  <c r="F128" i="6"/>
  <c r="P126" i="6"/>
  <c r="J126" i="6"/>
  <c r="P70" i="6"/>
  <c r="J66" i="6"/>
  <c r="D58" i="6"/>
  <c r="J200" i="6"/>
  <c r="D198" i="6"/>
  <c r="P196" i="6"/>
  <c r="J194" i="6"/>
  <c r="P190" i="6"/>
  <c r="J186" i="6"/>
  <c r="D182" i="6"/>
  <c r="J176" i="6"/>
  <c r="J168" i="6"/>
  <c r="B199" i="6"/>
  <c r="B185" i="6"/>
  <c r="B173" i="6"/>
  <c r="B167" i="6"/>
  <c r="B49" i="6"/>
  <c r="B181" i="6"/>
  <c r="B175" i="6"/>
  <c r="B169" i="6"/>
  <c r="R198" i="6"/>
  <c r="F198" i="6"/>
  <c r="R190" i="6"/>
  <c r="R186" i="6"/>
  <c r="R182" i="6"/>
  <c r="R178" i="6"/>
  <c r="R174" i="6"/>
  <c r="L170" i="6"/>
  <c r="L166" i="6"/>
  <c r="L162" i="6"/>
  <c r="D160" i="6"/>
  <c r="L158" i="6"/>
  <c r="D156" i="6"/>
  <c r="L154" i="6"/>
  <c r="D152" i="6"/>
  <c r="D148" i="6"/>
  <c r="L146" i="6"/>
  <c r="D144" i="6"/>
  <c r="L142" i="6"/>
  <c r="D140" i="6"/>
  <c r="L138" i="6"/>
  <c r="D136" i="6"/>
  <c r="L134" i="6"/>
  <c r="D132" i="6"/>
  <c r="L130" i="6"/>
  <c r="D128" i="6"/>
  <c r="L126" i="6"/>
  <c r="D124" i="6"/>
  <c r="L122" i="6"/>
  <c r="F118" i="6"/>
  <c r="P116" i="6"/>
  <c r="D112" i="6"/>
  <c r="R110" i="6"/>
  <c r="F110" i="6"/>
  <c r="J108" i="6"/>
  <c r="P104" i="6"/>
  <c r="F102" i="6"/>
  <c r="P100" i="6"/>
  <c r="D100" i="6"/>
  <c r="D96" i="6"/>
  <c r="R94" i="6"/>
  <c r="P92" i="6"/>
  <c r="P88" i="6"/>
  <c r="D88" i="6"/>
  <c r="L86" i="6"/>
  <c r="J84" i="6"/>
  <c r="D84" i="6"/>
  <c r="L82" i="6"/>
  <c r="P80" i="6"/>
  <c r="D80" i="6"/>
  <c r="L78" i="6"/>
  <c r="J76" i="6"/>
  <c r="L74" i="6"/>
  <c r="F74" i="6"/>
  <c r="J72" i="6"/>
  <c r="L70" i="6"/>
  <c r="J68" i="6"/>
  <c r="L66" i="6"/>
  <c r="R62" i="6"/>
  <c r="P60" i="6"/>
  <c r="J60" i="6"/>
  <c r="F58" i="6"/>
  <c r="J56" i="6"/>
  <c r="F54" i="6"/>
  <c r="L50" i="6"/>
  <c r="F50" i="6"/>
  <c r="D48" i="6"/>
  <c r="R46" i="6"/>
  <c r="L200" i="6"/>
  <c r="P164" i="6"/>
  <c r="P156" i="6"/>
  <c r="P148" i="6"/>
  <c r="P140" i="6"/>
  <c r="P132" i="6"/>
  <c r="P124" i="6"/>
  <c r="F98" i="6"/>
  <c r="L94" i="6"/>
  <c r="R90" i="6"/>
  <c r="J64" i="6"/>
  <c r="L198" i="6"/>
  <c r="L194" i="6"/>
  <c r="L190" i="6"/>
  <c r="F186" i="6"/>
  <c r="F182" i="6"/>
  <c r="L178" i="6"/>
  <c r="L174" i="6"/>
  <c r="R170" i="6"/>
  <c r="F170" i="6"/>
  <c r="R166" i="6"/>
  <c r="D164" i="6"/>
  <c r="R162" i="6"/>
  <c r="R154" i="6"/>
  <c r="L150" i="6"/>
  <c r="R146" i="6"/>
  <c r="R142" i="6"/>
  <c r="R126" i="6"/>
  <c r="R122" i="6"/>
  <c r="D120" i="6"/>
  <c r="L118" i="6"/>
  <c r="D116" i="6"/>
  <c r="P112" i="6"/>
  <c r="P108" i="6"/>
  <c r="D104" i="6"/>
  <c r="P96" i="6"/>
  <c r="F94" i="6"/>
  <c r="J92" i="6"/>
  <c r="L90" i="6"/>
  <c r="J88" i="6"/>
  <c r="R86" i="6"/>
  <c r="P84" i="6"/>
  <c r="R82" i="6"/>
  <c r="D76" i="6"/>
  <c r="R74" i="6"/>
  <c r="F70" i="6"/>
  <c r="D68" i="6"/>
  <c r="R66" i="6"/>
  <c r="F66" i="6"/>
  <c r="P64" i="6"/>
  <c r="D64" i="6"/>
  <c r="L62" i="6"/>
  <c r="R58" i="6"/>
  <c r="L54" i="6"/>
  <c r="P52" i="6"/>
  <c r="P48" i="6"/>
  <c r="L46" i="6"/>
  <c r="R204" i="6"/>
  <c r="F204" i="6"/>
  <c r="F200" i="6"/>
  <c r="D206" i="6"/>
  <c r="J202" i="6"/>
  <c r="B163" i="6"/>
  <c r="B159" i="6"/>
  <c r="B155" i="6"/>
  <c r="B151" i="6"/>
  <c r="B147" i="6"/>
  <c r="B143" i="6"/>
  <c r="B139" i="6"/>
  <c r="B135" i="6"/>
  <c r="B131" i="6"/>
  <c r="B127" i="6"/>
  <c r="B123" i="6"/>
  <c r="B119" i="6"/>
  <c r="B115" i="6"/>
  <c r="B111" i="6"/>
  <c r="B107" i="6"/>
  <c r="B103" i="6"/>
  <c r="B99" i="6"/>
  <c r="B95" i="6"/>
  <c r="B91" i="6"/>
  <c r="B87" i="6"/>
  <c r="B83" i="6"/>
  <c r="B79" i="6"/>
  <c r="B75" i="6"/>
  <c r="B71" i="6"/>
  <c r="B67" i="6"/>
  <c r="B63" i="6"/>
  <c r="B59" i="6"/>
  <c r="B55" i="6"/>
  <c r="B51" i="6"/>
  <c r="B47" i="6"/>
  <c r="B201" i="6"/>
  <c r="J196" i="6"/>
  <c r="B193" i="6"/>
  <c r="P192" i="6"/>
  <c r="D192" i="6"/>
  <c r="J188" i="6"/>
  <c r="P184" i="6"/>
  <c r="D184" i="6"/>
  <c r="J180" i="6"/>
  <c r="P176" i="6"/>
  <c r="D176" i="6"/>
  <c r="J172" i="6"/>
  <c r="P168" i="6"/>
  <c r="D168" i="6"/>
  <c r="F166" i="6"/>
  <c r="J164" i="6"/>
  <c r="P162" i="6"/>
  <c r="F158" i="6"/>
  <c r="J156" i="6"/>
  <c r="P154" i="6"/>
  <c r="F150" i="6"/>
  <c r="J148" i="6"/>
  <c r="P146" i="6"/>
  <c r="F142" i="6"/>
  <c r="J140" i="6"/>
  <c r="P138" i="6"/>
  <c r="F134" i="6"/>
  <c r="J132" i="6"/>
  <c r="P130" i="6"/>
  <c r="F126" i="6"/>
  <c r="J124" i="6"/>
  <c r="P122" i="6"/>
  <c r="R114" i="6"/>
  <c r="F90" i="6"/>
  <c r="P78" i="6"/>
  <c r="B189" i="6"/>
  <c r="R194" i="6"/>
  <c r="F194" i="6"/>
  <c r="F190" i="6"/>
  <c r="L186" i="6"/>
  <c r="L182" i="6"/>
  <c r="F178" i="6"/>
  <c r="F174" i="6"/>
  <c r="R158" i="6"/>
  <c r="R150" i="6"/>
  <c r="R138" i="6"/>
  <c r="R134" i="6"/>
  <c r="R130" i="6"/>
  <c r="R118" i="6"/>
  <c r="J116" i="6"/>
  <c r="L114" i="6"/>
  <c r="J112" i="6"/>
  <c r="D108" i="6"/>
  <c r="L106" i="6"/>
  <c r="J104" i="6"/>
  <c r="R102" i="6"/>
  <c r="J100" i="6"/>
  <c r="L98" i="6"/>
  <c r="J96" i="6"/>
  <c r="D92" i="6"/>
  <c r="F86" i="6"/>
  <c r="J80" i="6"/>
  <c r="R78" i="6"/>
  <c r="F78" i="6"/>
  <c r="P76" i="6"/>
  <c r="P72" i="6"/>
  <c r="D72" i="6"/>
  <c r="R70" i="6"/>
  <c r="P68" i="6"/>
  <c r="F62" i="6"/>
  <c r="D60" i="6"/>
  <c r="L58" i="6"/>
  <c r="P56" i="6"/>
  <c r="D56" i="6"/>
  <c r="R54" i="6"/>
  <c r="D52" i="6"/>
  <c r="R50" i="6"/>
  <c r="J48" i="6"/>
  <c r="F46" i="6"/>
  <c r="L204" i="6"/>
  <c r="R200" i="6"/>
  <c r="P206" i="6"/>
  <c r="R196" i="6"/>
  <c r="L196" i="6"/>
  <c r="F196" i="6"/>
  <c r="R192" i="6"/>
  <c r="L192" i="6"/>
  <c r="F192" i="6"/>
  <c r="R188" i="6"/>
  <c r="L188" i="6"/>
  <c r="F188" i="6"/>
  <c r="R184" i="6"/>
  <c r="L184" i="6"/>
  <c r="F184" i="6"/>
  <c r="R180" i="6"/>
  <c r="L180" i="6"/>
  <c r="F180" i="6"/>
  <c r="R176" i="6"/>
  <c r="L176" i="6"/>
  <c r="F176" i="6"/>
  <c r="R172" i="6"/>
  <c r="L172" i="6"/>
  <c r="F172" i="6"/>
  <c r="R168" i="6"/>
  <c r="L168" i="6"/>
  <c r="F168" i="6"/>
  <c r="D166" i="6"/>
  <c r="R164" i="6"/>
  <c r="L164" i="6"/>
  <c r="D162" i="6"/>
  <c r="R160" i="6"/>
  <c r="L160" i="6"/>
  <c r="D158" i="6"/>
  <c r="R156" i="6"/>
  <c r="L156" i="6"/>
  <c r="D154" i="6"/>
  <c r="R152" i="6"/>
  <c r="L152" i="6"/>
  <c r="D150" i="6"/>
  <c r="R148" i="6"/>
  <c r="L148" i="6"/>
  <c r="D146" i="6"/>
  <c r="R144" i="6"/>
  <c r="L144" i="6"/>
  <c r="D142" i="6"/>
  <c r="R140" i="6"/>
  <c r="L140" i="6"/>
  <c r="D138" i="6"/>
  <c r="R136" i="6"/>
  <c r="L136" i="6"/>
  <c r="D134" i="6"/>
  <c r="R132" i="6"/>
  <c r="L132" i="6"/>
  <c r="D130" i="6"/>
  <c r="R128" i="6"/>
  <c r="L128" i="6"/>
  <c r="D126" i="6"/>
  <c r="R124" i="6"/>
  <c r="L124" i="6"/>
  <c r="D122" i="6"/>
  <c r="R120" i="6"/>
  <c r="L120" i="6"/>
  <c r="F120" i="6"/>
  <c r="P118" i="6"/>
  <c r="D118" i="6"/>
  <c r="R116" i="6"/>
  <c r="L116" i="6"/>
  <c r="F116" i="6"/>
  <c r="P114" i="6"/>
  <c r="J114" i="6"/>
  <c r="D114" i="6"/>
  <c r="R112" i="6"/>
  <c r="L112" i="6"/>
  <c r="F112" i="6"/>
  <c r="P110" i="6"/>
  <c r="J110" i="6"/>
  <c r="D110" i="6"/>
  <c r="R108" i="6"/>
  <c r="L108" i="6"/>
  <c r="F108" i="6"/>
  <c r="P106" i="6"/>
  <c r="J106" i="6"/>
  <c r="D106" i="6"/>
  <c r="R104" i="6"/>
  <c r="L104" i="6"/>
  <c r="F104" i="6"/>
  <c r="P102" i="6"/>
  <c r="J102" i="6"/>
  <c r="D102" i="6"/>
  <c r="R100" i="6"/>
  <c r="L100" i="6"/>
  <c r="F100" i="6"/>
  <c r="P98" i="6"/>
  <c r="J98" i="6"/>
  <c r="D98" i="6"/>
  <c r="R96" i="6"/>
  <c r="L96" i="6"/>
  <c r="F96" i="6"/>
  <c r="P94" i="6"/>
  <c r="J94" i="6"/>
  <c r="D94" i="6"/>
  <c r="R92" i="6"/>
  <c r="L92" i="6"/>
  <c r="F92" i="6"/>
  <c r="P90" i="6"/>
  <c r="J90" i="6"/>
  <c r="D90" i="6"/>
  <c r="R88" i="6"/>
  <c r="L88" i="6"/>
  <c r="F88" i="6"/>
  <c r="J86" i="6"/>
  <c r="D86" i="6"/>
  <c r="R84" i="6"/>
  <c r="L84" i="6"/>
  <c r="F84" i="6"/>
  <c r="P82" i="6"/>
  <c r="J82" i="6"/>
  <c r="D82" i="6"/>
  <c r="R80" i="6"/>
  <c r="F80" i="6"/>
  <c r="J78" i="6"/>
  <c r="D78" i="6"/>
  <c r="R76" i="6"/>
  <c r="L76" i="6"/>
  <c r="F76" i="6"/>
  <c r="P74" i="6"/>
  <c r="J74" i="6"/>
  <c r="D74" i="6"/>
  <c r="R72" i="6"/>
  <c r="L72" i="6"/>
  <c r="F72" i="6"/>
  <c r="J206" i="6"/>
  <c r="P202" i="6"/>
  <c r="D202" i="6"/>
  <c r="J198" i="6"/>
  <c r="B195" i="6"/>
  <c r="P194" i="6"/>
  <c r="D194" i="6"/>
  <c r="J190" i="6"/>
  <c r="B187" i="6"/>
  <c r="P186" i="6"/>
  <c r="D186" i="6"/>
  <c r="J182" i="6"/>
  <c r="B179" i="6"/>
  <c r="P178" i="6"/>
  <c r="D178" i="6"/>
  <c r="J174" i="6"/>
  <c r="B171" i="6"/>
  <c r="P170" i="6"/>
  <c r="D170" i="6"/>
  <c r="F164" i="6"/>
  <c r="J162" i="6"/>
  <c r="P160" i="6"/>
  <c r="F156" i="6"/>
  <c r="J154" i="6"/>
  <c r="P152" i="6"/>
  <c r="F148" i="6"/>
  <c r="J146" i="6"/>
  <c r="P144" i="6"/>
  <c r="F140" i="6"/>
  <c r="J138" i="6"/>
  <c r="P136" i="6"/>
  <c r="F132" i="6"/>
  <c r="J130" i="6"/>
  <c r="P128" i="6"/>
  <c r="F124" i="6"/>
  <c r="J122" i="6"/>
  <c r="P120" i="6"/>
  <c r="J118" i="6"/>
  <c r="F114" i="6"/>
  <c r="L110" i="6"/>
  <c r="R106" i="6"/>
  <c r="F82" i="6"/>
  <c r="L80" i="6"/>
  <c r="J52" i="6"/>
  <c r="J70" i="6"/>
  <c r="D70" i="6"/>
  <c r="R68" i="6"/>
  <c r="L68" i="6"/>
  <c r="F68" i="6"/>
  <c r="P66" i="6"/>
  <c r="D66" i="6"/>
  <c r="R64" i="6"/>
  <c r="L64" i="6"/>
  <c r="F64" i="6"/>
  <c r="P62" i="6"/>
  <c r="D62" i="6"/>
  <c r="R60" i="6"/>
  <c r="L60" i="6"/>
  <c r="F60" i="6"/>
  <c r="P58" i="6"/>
  <c r="J58" i="6"/>
  <c r="R56" i="6"/>
  <c r="L56" i="6"/>
  <c r="F56" i="6"/>
  <c r="J54" i="6"/>
  <c r="D54" i="6"/>
  <c r="R52" i="6"/>
  <c r="L52" i="6"/>
  <c r="F52" i="6"/>
  <c r="P50" i="6"/>
  <c r="D50" i="6"/>
  <c r="R48" i="6"/>
  <c r="L48" i="6"/>
  <c r="F48" i="6"/>
  <c r="P46" i="6"/>
  <c r="J46" i="6"/>
  <c r="R206" i="6"/>
  <c r="L206" i="6"/>
  <c r="F206" i="6"/>
  <c r="R202" i="6"/>
  <c r="L202" i="6"/>
  <c r="F202" i="6"/>
  <c r="D46" i="6"/>
  <c r="B113" i="6"/>
  <c r="B109" i="6"/>
  <c r="B105" i="6"/>
  <c r="B97" i="6"/>
  <c r="B93" i="6"/>
  <c r="B89" i="6"/>
  <c r="B81" i="6"/>
  <c r="B77" i="6"/>
  <c r="B73" i="6"/>
  <c r="B65" i="6"/>
  <c r="B61" i="6"/>
  <c r="B57" i="6"/>
  <c r="B45" i="6"/>
  <c r="B161" i="6"/>
  <c r="B157" i="6"/>
  <c r="B153" i="6"/>
  <c r="B145" i="6"/>
  <c r="B141" i="6"/>
  <c r="B137" i="6"/>
  <c r="B129" i="6"/>
  <c r="B125" i="6"/>
  <c r="B121" i="6"/>
  <c r="P54" i="6"/>
  <c r="B4" i="6"/>
  <c r="C7" i="6"/>
  <c r="D7" i="6"/>
  <c r="E7" i="6"/>
  <c r="F7" i="6"/>
  <c r="G7" i="6"/>
  <c r="J7" i="6"/>
  <c r="K7" i="6"/>
  <c r="L7" i="6"/>
  <c r="M7" i="6"/>
  <c r="P7" i="6"/>
  <c r="Q7" i="6"/>
  <c r="R7" i="6"/>
  <c r="S7" i="6"/>
  <c r="V7" i="6"/>
  <c r="W7" i="6"/>
  <c r="X7" i="6"/>
  <c r="Y7" i="6"/>
  <c r="C8" i="6"/>
  <c r="C9" i="6"/>
  <c r="D9" i="6"/>
  <c r="E9" i="6"/>
  <c r="F9" i="6"/>
  <c r="G9" i="6"/>
  <c r="J9" i="6"/>
  <c r="K9" i="6"/>
  <c r="L9" i="6"/>
  <c r="M9" i="6"/>
  <c r="P9" i="6"/>
  <c r="Q9" i="6"/>
  <c r="R9" i="6"/>
  <c r="S9" i="6"/>
  <c r="V9" i="6"/>
  <c r="W9" i="6"/>
  <c r="X9" i="6"/>
  <c r="Y9" i="6"/>
  <c r="C10" i="6"/>
  <c r="C11" i="6"/>
  <c r="D11" i="6"/>
  <c r="E11" i="6"/>
  <c r="F11" i="6"/>
  <c r="G11" i="6"/>
  <c r="J11" i="6"/>
  <c r="K11" i="6"/>
  <c r="L11" i="6"/>
  <c r="M11" i="6"/>
  <c r="P11" i="6"/>
  <c r="Q11" i="6"/>
  <c r="R11" i="6"/>
  <c r="S11" i="6"/>
  <c r="V11" i="6"/>
  <c r="W11" i="6"/>
  <c r="X11" i="6"/>
  <c r="Y11" i="6"/>
  <c r="C12" i="6"/>
  <c r="C13" i="6"/>
  <c r="D13" i="6"/>
  <c r="E13" i="6"/>
  <c r="F13" i="6"/>
  <c r="G13" i="6"/>
  <c r="J13" i="6"/>
  <c r="K13" i="6"/>
  <c r="L13" i="6"/>
  <c r="M13" i="6"/>
  <c r="P13" i="6"/>
  <c r="Q13" i="6"/>
  <c r="R13" i="6"/>
  <c r="S13" i="6"/>
  <c r="V13" i="6"/>
  <c r="W13" i="6"/>
  <c r="X13" i="6"/>
  <c r="Y13" i="6"/>
  <c r="C14" i="6"/>
  <c r="C15" i="6"/>
  <c r="D15" i="6"/>
  <c r="E15" i="6"/>
  <c r="F15" i="6"/>
  <c r="G15" i="6"/>
  <c r="J15" i="6"/>
  <c r="K15" i="6"/>
  <c r="L15" i="6"/>
  <c r="M15" i="6"/>
  <c r="P15" i="6"/>
  <c r="Q15" i="6"/>
  <c r="R15" i="6"/>
  <c r="S15" i="6"/>
  <c r="V15" i="6"/>
  <c r="W15" i="6"/>
  <c r="X15" i="6"/>
  <c r="Y15" i="6"/>
  <c r="C16" i="6"/>
  <c r="C17" i="6"/>
  <c r="D17" i="6"/>
  <c r="E17" i="6"/>
  <c r="F17" i="6"/>
  <c r="G17" i="6"/>
  <c r="J17" i="6"/>
  <c r="K17" i="6"/>
  <c r="L17" i="6"/>
  <c r="M17" i="6"/>
  <c r="P17" i="6"/>
  <c r="Q17" i="6"/>
  <c r="R17" i="6"/>
  <c r="S17" i="6"/>
  <c r="V17" i="6"/>
  <c r="W17" i="6"/>
  <c r="X17" i="6"/>
  <c r="Y17" i="6"/>
  <c r="C18" i="6"/>
  <c r="C19" i="6"/>
  <c r="D19" i="6"/>
  <c r="E19" i="6"/>
  <c r="F19" i="6"/>
  <c r="G19" i="6"/>
  <c r="J19" i="6"/>
  <c r="K19" i="6"/>
  <c r="L19" i="6"/>
  <c r="M19" i="6"/>
  <c r="P19" i="6"/>
  <c r="Q19" i="6"/>
  <c r="R19" i="6"/>
  <c r="S19" i="6"/>
  <c r="V19" i="6"/>
  <c r="W19" i="6"/>
  <c r="X19" i="6"/>
  <c r="Y19" i="6"/>
  <c r="C20" i="6"/>
  <c r="C21" i="6"/>
  <c r="D21" i="6"/>
  <c r="E21" i="6"/>
  <c r="F21" i="6"/>
  <c r="G21" i="6"/>
  <c r="J21" i="6"/>
  <c r="K21" i="6"/>
  <c r="L21" i="6"/>
  <c r="M21" i="6"/>
  <c r="P21" i="6"/>
  <c r="Q21" i="6"/>
  <c r="R21" i="6"/>
  <c r="S21" i="6"/>
  <c r="V21" i="6"/>
  <c r="W21" i="6"/>
  <c r="X21" i="6"/>
  <c r="Y21" i="6"/>
  <c r="C22" i="6"/>
  <c r="C23" i="6"/>
  <c r="D23" i="6"/>
  <c r="E23" i="6"/>
  <c r="F23" i="6"/>
  <c r="G23" i="6"/>
  <c r="J23" i="6"/>
  <c r="K23" i="6"/>
  <c r="L23" i="6"/>
  <c r="M23" i="6"/>
  <c r="P23" i="6"/>
  <c r="Q23" i="6"/>
  <c r="R23" i="6"/>
  <c r="S23" i="6"/>
  <c r="V23" i="6"/>
  <c r="W23" i="6"/>
  <c r="X23" i="6"/>
  <c r="Y23" i="6"/>
  <c r="C24" i="6"/>
  <c r="C25" i="6"/>
  <c r="D25" i="6"/>
  <c r="E25" i="6"/>
  <c r="F25" i="6"/>
  <c r="G25" i="6"/>
  <c r="J25" i="6"/>
  <c r="K25" i="6"/>
  <c r="L25" i="6"/>
  <c r="M25" i="6"/>
  <c r="P25" i="6"/>
  <c r="Q25" i="6"/>
  <c r="R25" i="6"/>
  <c r="S25" i="6"/>
  <c r="V25" i="6"/>
  <c r="W25" i="6"/>
  <c r="X25" i="6"/>
  <c r="Y25" i="6"/>
  <c r="C26" i="6"/>
  <c r="C27" i="6"/>
  <c r="D27" i="6"/>
  <c r="E27" i="6"/>
  <c r="F27" i="6"/>
  <c r="G27" i="6"/>
  <c r="J27" i="6"/>
  <c r="K27" i="6"/>
  <c r="L27" i="6"/>
  <c r="M27" i="6"/>
  <c r="P27" i="6"/>
  <c r="Q27" i="6"/>
  <c r="R27" i="6"/>
  <c r="S27" i="6"/>
  <c r="V27" i="6"/>
  <c r="W27" i="6"/>
  <c r="X27" i="6"/>
  <c r="Y27" i="6"/>
  <c r="C28" i="6"/>
  <c r="C29" i="6"/>
  <c r="D29" i="6"/>
  <c r="E29" i="6"/>
  <c r="F29" i="6"/>
  <c r="G29" i="6"/>
  <c r="J29" i="6"/>
  <c r="K29" i="6"/>
  <c r="L29" i="6"/>
  <c r="M29" i="6"/>
  <c r="P29" i="6"/>
  <c r="Q29" i="6"/>
  <c r="R29" i="6"/>
  <c r="S29" i="6"/>
  <c r="V29" i="6"/>
  <c r="W29" i="6"/>
  <c r="X29" i="6"/>
  <c r="Y29" i="6"/>
  <c r="C30" i="6"/>
  <c r="C31" i="6"/>
  <c r="D31" i="6"/>
  <c r="E31" i="6"/>
  <c r="F31" i="6"/>
  <c r="G31" i="6"/>
  <c r="J31" i="6"/>
  <c r="K31" i="6"/>
  <c r="L31" i="6"/>
  <c r="M31" i="6"/>
  <c r="P31" i="6"/>
  <c r="Q31" i="6"/>
  <c r="R31" i="6"/>
  <c r="S31" i="6"/>
  <c r="V31" i="6"/>
  <c r="W31" i="6"/>
  <c r="X31" i="6"/>
  <c r="Y31" i="6"/>
  <c r="C32" i="6"/>
  <c r="C33" i="6"/>
  <c r="D33" i="6"/>
  <c r="E33" i="6"/>
  <c r="F33" i="6"/>
  <c r="G33" i="6"/>
  <c r="J33" i="6"/>
  <c r="K33" i="6"/>
  <c r="L33" i="6"/>
  <c r="M33" i="6"/>
  <c r="P33" i="6"/>
  <c r="Q33" i="6"/>
  <c r="R33" i="6"/>
  <c r="S33" i="6"/>
  <c r="V33" i="6"/>
  <c r="W33" i="6"/>
  <c r="X33" i="6"/>
  <c r="Y33" i="6"/>
  <c r="C34" i="6"/>
  <c r="C35" i="6"/>
  <c r="D35" i="6"/>
  <c r="E35" i="6"/>
  <c r="F35" i="6"/>
  <c r="G35" i="6"/>
  <c r="J35" i="6"/>
  <c r="K35" i="6"/>
  <c r="L35" i="6"/>
  <c r="M35" i="6"/>
  <c r="P35" i="6"/>
  <c r="Q35" i="6"/>
  <c r="R35" i="6"/>
  <c r="S35" i="6"/>
  <c r="V35" i="6"/>
  <c r="W35" i="6"/>
  <c r="X35" i="6"/>
  <c r="Y35" i="6"/>
  <c r="C36" i="6"/>
  <c r="C37" i="6"/>
  <c r="D37" i="6"/>
  <c r="E37" i="6"/>
  <c r="F37" i="6"/>
  <c r="G37" i="6"/>
  <c r="J37" i="6"/>
  <c r="K37" i="6"/>
  <c r="L37" i="6"/>
  <c r="M37" i="6"/>
  <c r="P37" i="6"/>
  <c r="Q37" i="6"/>
  <c r="R37" i="6"/>
  <c r="S37" i="6"/>
  <c r="V37" i="6"/>
  <c r="W37" i="6"/>
  <c r="X37" i="6"/>
  <c r="Y37" i="6"/>
  <c r="C38" i="6"/>
  <c r="C39" i="6"/>
  <c r="D39" i="6"/>
  <c r="E39" i="6"/>
  <c r="F39" i="6"/>
  <c r="G39" i="6"/>
  <c r="J39" i="6"/>
  <c r="K39" i="6"/>
  <c r="L39" i="6"/>
  <c r="M39" i="6"/>
  <c r="P39" i="6"/>
  <c r="Q39" i="6"/>
  <c r="R39" i="6"/>
  <c r="S39" i="6"/>
  <c r="V39" i="6"/>
  <c r="W39" i="6"/>
  <c r="X39" i="6"/>
  <c r="Y39" i="6"/>
  <c r="C40" i="6"/>
  <c r="C41" i="6"/>
  <c r="D41" i="6"/>
  <c r="E41" i="6"/>
  <c r="F41" i="6"/>
  <c r="G41" i="6"/>
  <c r="J41" i="6"/>
  <c r="K41" i="6"/>
  <c r="L41" i="6"/>
  <c r="M41" i="6"/>
  <c r="P41" i="6"/>
  <c r="Q41" i="6"/>
  <c r="R41" i="6"/>
  <c r="S41" i="6"/>
  <c r="V41" i="6"/>
  <c r="W41" i="6"/>
  <c r="X41" i="6"/>
  <c r="Y41" i="6"/>
  <c r="C42" i="6"/>
  <c r="C43" i="6"/>
  <c r="D43" i="6"/>
  <c r="E43" i="6"/>
  <c r="F43" i="6"/>
  <c r="G43" i="6"/>
  <c r="J43" i="6"/>
  <c r="K43" i="6"/>
  <c r="L43" i="6"/>
  <c r="M43" i="6"/>
  <c r="P43" i="6"/>
  <c r="Q43" i="6"/>
  <c r="R43" i="6"/>
  <c r="S43" i="6"/>
  <c r="V43" i="6"/>
  <c r="W43" i="6"/>
  <c r="X43" i="6"/>
  <c r="Y43" i="6"/>
  <c r="C44" i="6"/>
  <c r="A199" i="14" l="1"/>
  <c r="C199" i="15"/>
  <c r="A77" i="14"/>
  <c r="C77" i="15"/>
  <c r="A45" i="14"/>
  <c r="C45" i="15"/>
  <c r="A65" i="14"/>
  <c r="C65" i="15"/>
  <c r="A89" i="14"/>
  <c r="C89" i="15"/>
  <c r="A109" i="14"/>
  <c r="C109" i="15"/>
  <c r="A129" i="14"/>
  <c r="C129" i="15"/>
  <c r="A55" i="14"/>
  <c r="C55" i="15"/>
  <c r="A71" i="14"/>
  <c r="C71" i="15"/>
  <c r="A87" i="14"/>
  <c r="C87" i="15"/>
  <c r="A103" i="14"/>
  <c r="C103" i="15"/>
  <c r="A119" i="14"/>
  <c r="C119" i="15"/>
  <c r="A135" i="14"/>
  <c r="C135" i="15"/>
  <c r="A151" i="14"/>
  <c r="C151" i="15"/>
  <c r="A167" i="14"/>
  <c r="C167" i="15"/>
  <c r="A183" i="14"/>
  <c r="C183" i="15"/>
  <c r="A157" i="14"/>
  <c r="C157" i="15"/>
  <c r="A177" i="14"/>
  <c r="C177" i="15"/>
  <c r="A189" i="14"/>
  <c r="C189" i="15"/>
  <c r="A97" i="14"/>
  <c r="C97" i="15"/>
  <c r="A121" i="14"/>
  <c r="C121" i="15"/>
  <c r="A49" i="14"/>
  <c r="C49" i="15"/>
  <c r="A73" i="14"/>
  <c r="C73" i="15"/>
  <c r="A93" i="14"/>
  <c r="C93" i="15"/>
  <c r="A113" i="14"/>
  <c r="C113" i="15"/>
  <c r="A137" i="14"/>
  <c r="C137" i="15"/>
  <c r="A59" i="14"/>
  <c r="C59" i="15"/>
  <c r="A75" i="14"/>
  <c r="C75" i="15"/>
  <c r="A91" i="14"/>
  <c r="C91" i="15"/>
  <c r="A107" i="14"/>
  <c r="C107" i="15"/>
  <c r="A123" i="14"/>
  <c r="C123" i="15"/>
  <c r="A139" i="14"/>
  <c r="C139" i="15"/>
  <c r="A155" i="14"/>
  <c r="C155" i="15"/>
  <c r="A171" i="14"/>
  <c r="C171" i="15"/>
  <c r="A187" i="14"/>
  <c r="C187" i="15"/>
  <c r="A161" i="14"/>
  <c r="C161" i="15"/>
  <c r="A181" i="14"/>
  <c r="C181" i="15"/>
  <c r="A201" i="14"/>
  <c r="C201" i="15"/>
  <c r="A205" i="14"/>
  <c r="C205" i="15"/>
  <c r="A47" i="14"/>
  <c r="C47" i="15"/>
  <c r="A63" i="14"/>
  <c r="C63" i="15"/>
  <c r="A79" i="14"/>
  <c r="C79" i="15"/>
  <c r="A95" i="14"/>
  <c r="C95" i="15"/>
  <c r="A111" i="14"/>
  <c r="C111" i="15"/>
  <c r="A127" i="14"/>
  <c r="C127" i="15"/>
  <c r="A143" i="14"/>
  <c r="C143" i="15"/>
  <c r="A159" i="14"/>
  <c r="C159" i="15"/>
  <c r="A175" i="14"/>
  <c r="C175" i="15"/>
  <c r="A191" i="14"/>
  <c r="C191" i="15"/>
  <c r="A145" i="14"/>
  <c r="C145" i="15"/>
  <c r="A169" i="14"/>
  <c r="C169" i="15"/>
  <c r="A185" i="14"/>
  <c r="C185" i="15"/>
  <c r="A57" i="14"/>
  <c r="C57" i="15"/>
  <c r="A141" i="14"/>
  <c r="C141" i="15"/>
  <c r="A203" i="14"/>
  <c r="C203" i="15"/>
  <c r="A61" i="14"/>
  <c r="C61" i="15"/>
  <c r="A81" i="14"/>
  <c r="C81" i="15"/>
  <c r="A105" i="14"/>
  <c r="C105" i="15"/>
  <c r="A125" i="14"/>
  <c r="C125" i="15"/>
  <c r="A51" i="14"/>
  <c r="C51" i="15"/>
  <c r="A67" i="14"/>
  <c r="C67" i="15"/>
  <c r="A83" i="14"/>
  <c r="C83" i="15"/>
  <c r="A99" i="14"/>
  <c r="C99" i="15"/>
  <c r="A115" i="14"/>
  <c r="C115" i="15"/>
  <c r="A131" i="14"/>
  <c r="C131" i="15"/>
  <c r="A147" i="14"/>
  <c r="C147" i="15"/>
  <c r="A163" i="14"/>
  <c r="C163" i="15"/>
  <c r="A179" i="14"/>
  <c r="C179" i="15"/>
  <c r="A195" i="14"/>
  <c r="C195" i="15"/>
  <c r="A193" i="14"/>
  <c r="C193" i="15"/>
  <c r="A153" i="14"/>
  <c r="C153" i="15"/>
  <c r="A173" i="14"/>
  <c r="C173" i="15"/>
  <c r="D2" i="6" l="1"/>
  <c r="J2" i="6"/>
  <c r="P2" i="6"/>
  <c r="V2" i="6"/>
  <c r="AB2" i="6"/>
  <c r="D3" i="6"/>
  <c r="J3" i="6"/>
  <c r="P3" i="6"/>
  <c r="V3" i="6"/>
  <c r="U1" i="6"/>
  <c r="E1" i="6"/>
  <c r="B44" i="1" l="1"/>
  <c r="B44" i="8" s="1"/>
  <c r="B43" i="15" s="1"/>
  <c r="B42" i="1"/>
  <c r="B42" i="8" s="1"/>
  <c r="B41" i="15" s="1"/>
  <c r="B40" i="1"/>
  <c r="B40" i="8" s="1"/>
  <c r="B39" i="15" s="1"/>
  <c r="B38" i="1"/>
  <c r="B38" i="8" s="1"/>
  <c r="B37" i="15" s="1"/>
  <c r="B36" i="1"/>
  <c r="B36" i="8" s="1"/>
  <c r="B35" i="15" s="1"/>
  <c r="B34" i="1"/>
  <c r="B34" i="8" s="1"/>
  <c r="B33" i="15" s="1"/>
  <c r="B32" i="1"/>
  <c r="B32" i="8" s="1"/>
  <c r="B31" i="15" s="1"/>
  <c r="B30" i="1"/>
  <c r="B30" i="8" s="1"/>
  <c r="B29" i="15" s="1"/>
  <c r="B28" i="1"/>
  <c r="B28" i="8" s="1"/>
  <c r="B27" i="15" s="1"/>
  <c r="B26" i="1"/>
  <c r="B26" i="8" s="1"/>
  <c r="B25" i="15" s="1"/>
  <c r="B24" i="1"/>
  <c r="B24" i="8" s="1"/>
  <c r="B23" i="15" s="1"/>
  <c r="B22" i="1"/>
  <c r="B22" i="8" s="1"/>
  <c r="B21" i="15" s="1"/>
  <c r="B20" i="1"/>
  <c r="B20" i="8" s="1"/>
  <c r="B19" i="15" s="1"/>
  <c r="B18" i="1"/>
  <c r="B18" i="8" s="1"/>
  <c r="B17" i="15" s="1"/>
  <c r="B16" i="1"/>
  <c r="B16" i="8" s="1"/>
  <c r="B15" i="15" s="1"/>
  <c r="B14" i="1"/>
  <c r="B14" i="8" s="1"/>
  <c r="B13" i="15" s="1"/>
  <c r="B12" i="1"/>
  <c r="B12" i="8" s="1"/>
  <c r="B11" i="15" s="1"/>
  <c r="B10" i="1"/>
  <c r="B10" i="8" s="1"/>
  <c r="B9" i="15" s="1"/>
  <c r="B8" i="1"/>
  <c r="B8" i="8" s="1"/>
  <c r="B7" i="15" s="1"/>
  <c r="C36" i="8" l="1"/>
  <c r="C14" i="8"/>
  <c r="C22" i="8"/>
  <c r="C30" i="8"/>
  <c r="C38" i="8"/>
  <c r="C10" i="8"/>
  <c r="C18" i="8"/>
  <c r="C26" i="8"/>
  <c r="C34" i="8"/>
  <c r="C42" i="8"/>
  <c r="C20" i="8"/>
  <c r="C44" i="8"/>
  <c r="C12" i="8"/>
  <c r="C28" i="8"/>
  <c r="C16" i="8"/>
  <c r="C24" i="8"/>
  <c r="C32" i="8"/>
  <c r="C40" i="8"/>
  <c r="B29" i="6"/>
  <c r="B7" i="6"/>
  <c r="C8" i="8"/>
  <c r="B15" i="6"/>
  <c r="B23" i="6"/>
  <c r="B31" i="6"/>
  <c r="B39" i="6"/>
  <c r="B21" i="6"/>
  <c r="B37" i="6"/>
  <c r="B9" i="6"/>
  <c r="B17" i="6"/>
  <c r="B25" i="6"/>
  <c r="B33" i="6"/>
  <c r="B41" i="6"/>
  <c r="B13" i="6"/>
  <c r="B11" i="6"/>
  <c r="B19" i="6"/>
  <c r="B27" i="6"/>
  <c r="B35" i="6"/>
  <c r="B43" i="6"/>
  <c r="B1" i="1"/>
  <c r="A23" i="14" l="1"/>
  <c r="C23" i="15"/>
  <c r="A41" i="14"/>
  <c r="C41" i="15"/>
  <c r="A9" i="14"/>
  <c r="C9" i="15"/>
  <c r="A13" i="14"/>
  <c r="C13" i="15"/>
  <c r="A15" i="14"/>
  <c r="C15" i="15"/>
  <c r="A43" i="14"/>
  <c r="C43" i="15"/>
  <c r="A33" i="14"/>
  <c r="C33" i="15"/>
  <c r="A37" i="14"/>
  <c r="C37" i="15"/>
  <c r="A35" i="14"/>
  <c r="C35" i="15"/>
  <c r="A39" i="14"/>
  <c r="C39" i="15"/>
  <c r="A27" i="14"/>
  <c r="C27" i="15"/>
  <c r="A19" i="14"/>
  <c r="C19" i="15"/>
  <c r="A25" i="14"/>
  <c r="C25" i="15"/>
  <c r="A29" i="14"/>
  <c r="C29" i="15"/>
  <c r="A7" i="14"/>
  <c r="C7" i="15"/>
  <c r="A31" i="14"/>
  <c r="C31" i="15"/>
  <c r="A11" i="14"/>
  <c r="C11" i="15"/>
  <c r="A17" i="14"/>
  <c r="C17" i="15"/>
  <c r="A21" i="14"/>
  <c r="C21" i="15"/>
  <c r="L2" i="8"/>
  <c r="O1" i="6"/>
  <c r="W11" i="1"/>
  <c r="X11" i="1"/>
  <c r="Y11" i="1"/>
  <c r="Z11" i="1"/>
  <c r="W13" i="1"/>
  <c r="X13" i="1"/>
  <c r="Y13" i="1"/>
  <c r="Z13" i="1"/>
  <c r="W15" i="1"/>
  <c r="X15" i="1"/>
  <c r="Y15" i="1"/>
  <c r="Z15" i="1"/>
  <c r="W17" i="1"/>
  <c r="X17" i="1"/>
  <c r="Y17" i="1"/>
  <c r="Z17" i="1"/>
  <c r="W19" i="1"/>
  <c r="X19" i="1"/>
  <c r="Y19" i="1"/>
  <c r="Z19" i="1"/>
  <c r="W21" i="1"/>
  <c r="X21" i="1"/>
  <c r="Y21" i="1"/>
  <c r="Z21" i="1"/>
  <c r="W23" i="1"/>
  <c r="X23" i="1"/>
  <c r="Y23" i="1"/>
  <c r="Z23" i="1"/>
  <c r="W25" i="1"/>
  <c r="X25" i="1"/>
  <c r="Y25" i="1"/>
  <c r="Z25" i="1"/>
  <c r="W27" i="1"/>
  <c r="X27" i="1"/>
  <c r="Y27" i="1"/>
  <c r="Z27" i="1"/>
  <c r="W29" i="1"/>
  <c r="X29" i="1"/>
  <c r="Y29" i="1"/>
  <c r="Z29" i="1"/>
  <c r="W31" i="1"/>
  <c r="X31" i="1"/>
  <c r="Y31" i="1"/>
  <c r="Z31" i="1"/>
  <c r="W33" i="1"/>
  <c r="X33" i="1"/>
  <c r="Y33" i="1"/>
  <c r="Z33" i="1"/>
  <c r="W35" i="1"/>
  <c r="X35" i="1"/>
  <c r="Y35" i="1"/>
  <c r="Z35" i="1"/>
  <c r="W37" i="1"/>
  <c r="X37" i="1"/>
  <c r="Y37" i="1"/>
  <c r="Z37" i="1"/>
  <c r="W39" i="1"/>
  <c r="X39" i="1"/>
  <c r="Y39" i="1"/>
  <c r="Z39" i="1"/>
  <c r="W41" i="1"/>
  <c r="X41" i="1"/>
  <c r="Y41" i="1"/>
  <c r="Z41" i="1"/>
  <c r="W43" i="1"/>
  <c r="X43" i="1"/>
  <c r="Y43" i="1"/>
  <c r="Z43" i="1"/>
  <c r="W45" i="1"/>
  <c r="X45" i="1"/>
  <c r="Y45" i="1"/>
  <c r="Z45" i="1"/>
  <c r="Q11" i="1"/>
  <c r="R11" i="1"/>
  <c r="S11" i="1"/>
  <c r="T11" i="1"/>
  <c r="Q13" i="1"/>
  <c r="R13" i="1"/>
  <c r="S13" i="1"/>
  <c r="T13" i="1"/>
  <c r="Q15" i="1"/>
  <c r="R15" i="1"/>
  <c r="S15" i="1"/>
  <c r="T15" i="1"/>
  <c r="Q17" i="1"/>
  <c r="R17" i="1"/>
  <c r="S17" i="1"/>
  <c r="T17" i="1"/>
  <c r="Q19" i="1"/>
  <c r="R19" i="1"/>
  <c r="S19" i="1"/>
  <c r="T19" i="1"/>
  <c r="Q21" i="1"/>
  <c r="R21" i="1"/>
  <c r="S21" i="1"/>
  <c r="T21" i="1"/>
  <c r="Q23" i="1"/>
  <c r="R23" i="1"/>
  <c r="S23" i="1"/>
  <c r="T23" i="1"/>
  <c r="Q25" i="1"/>
  <c r="R25" i="1"/>
  <c r="S25" i="1"/>
  <c r="T25" i="1"/>
  <c r="Q27" i="1"/>
  <c r="R27" i="1"/>
  <c r="S27" i="1"/>
  <c r="T27" i="1"/>
  <c r="Q29" i="1"/>
  <c r="R29" i="1"/>
  <c r="S29" i="1"/>
  <c r="T29" i="1"/>
  <c r="Q31" i="1"/>
  <c r="R31" i="1"/>
  <c r="S31" i="1"/>
  <c r="T31" i="1"/>
  <c r="Q33" i="1"/>
  <c r="R33" i="1"/>
  <c r="S33" i="1"/>
  <c r="T33" i="1"/>
  <c r="Q35" i="1"/>
  <c r="R35" i="1"/>
  <c r="S35" i="1"/>
  <c r="T35" i="1"/>
  <c r="Q37" i="1"/>
  <c r="R37" i="1"/>
  <c r="S37" i="1"/>
  <c r="T37" i="1"/>
  <c r="Q39" i="1"/>
  <c r="R39" i="1"/>
  <c r="S39" i="1"/>
  <c r="T39" i="1"/>
  <c r="Q41" i="1"/>
  <c r="R41" i="1"/>
  <c r="S41" i="1"/>
  <c r="T41" i="1"/>
  <c r="Q43" i="1"/>
  <c r="R43" i="1"/>
  <c r="S43" i="1"/>
  <c r="T43" i="1"/>
  <c r="Q45" i="1"/>
  <c r="R45" i="1"/>
  <c r="S45" i="1"/>
  <c r="T45" i="1"/>
  <c r="K11" i="1"/>
  <c r="L11" i="1"/>
  <c r="M11" i="1"/>
  <c r="N11" i="1"/>
  <c r="K13" i="1"/>
  <c r="L13" i="1"/>
  <c r="M13" i="1"/>
  <c r="N13" i="1"/>
  <c r="K15" i="1"/>
  <c r="L15" i="1"/>
  <c r="M15" i="1"/>
  <c r="N15" i="1"/>
  <c r="K17" i="1"/>
  <c r="L17" i="1"/>
  <c r="M17" i="1"/>
  <c r="N17" i="1"/>
  <c r="K19" i="1"/>
  <c r="L19" i="1"/>
  <c r="M19" i="1"/>
  <c r="N19" i="1"/>
  <c r="K21" i="1"/>
  <c r="L21" i="1"/>
  <c r="M21" i="1"/>
  <c r="N21" i="1"/>
  <c r="K23" i="1"/>
  <c r="L23" i="1"/>
  <c r="M23" i="1"/>
  <c r="N23" i="1"/>
  <c r="K25" i="1"/>
  <c r="L25" i="1"/>
  <c r="M25" i="1"/>
  <c r="N25" i="1"/>
  <c r="K27" i="1"/>
  <c r="L27" i="1"/>
  <c r="M27" i="1"/>
  <c r="N27" i="1"/>
  <c r="K29" i="1"/>
  <c r="L29" i="1"/>
  <c r="M29" i="1"/>
  <c r="N29" i="1"/>
  <c r="K31" i="1"/>
  <c r="L31" i="1"/>
  <c r="M31" i="1"/>
  <c r="N31" i="1"/>
  <c r="K33" i="1"/>
  <c r="L33" i="1"/>
  <c r="M33" i="1"/>
  <c r="N33" i="1"/>
  <c r="K35" i="1"/>
  <c r="L35" i="1"/>
  <c r="M35" i="1"/>
  <c r="N35" i="1"/>
  <c r="K37" i="1"/>
  <c r="L37" i="1"/>
  <c r="M37" i="1"/>
  <c r="N37" i="1"/>
  <c r="K39" i="1"/>
  <c r="L39" i="1"/>
  <c r="M39" i="1"/>
  <c r="N39" i="1"/>
  <c r="K41" i="1"/>
  <c r="L41" i="1"/>
  <c r="M41" i="1"/>
  <c r="N41" i="1"/>
  <c r="K43" i="1"/>
  <c r="L43" i="1"/>
  <c r="M43" i="1"/>
  <c r="N43" i="1"/>
  <c r="K45" i="1"/>
  <c r="L45" i="1"/>
  <c r="M45" i="1"/>
  <c r="N45" i="1"/>
  <c r="E11" i="1"/>
  <c r="F11" i="1"/>
  <c r="G11" i="1"/>
  <c r="H11" i="1"/>
  <c r="E13" i="1"/>
  <c r="F13" i="1"/>
  <c r="G13" i="1"/>
  <c r="H13" i="1"/>
  <c r="E15" i="1"/>
  <c r="F15" i="1"/>
  <c r="G15" i="1"/>
  <c r="H15" i="1"/>
  <c r="E17" i="1"/>
  <c r="F17" i="1"/>
  <c r="G17" i="1"/>
  <c r="H17" i="1"/>
  <c r="E19" i="1"/>
  <c r="F19" i="1"/>
  <c r="G19" i="1"/>
  <c r="H19" i="1"/>
  <c r="E21" i="1"/>
  <c r="F21" i="1"/>
  <c r="G21" i="1"/>
  <c r="H21" i="1"/>
  <c r="E23" i="1"/>
  <c r="F23" i="1"/>
  <c r="G23" i="1"/>
  <c r="H23" i="1"/>
  <c r="E25" i="1"/>
  <c r="F25" i="1"/>
  <c r="G25" i="1"/>
  <c r="H25" i="1"/>
  <c r="E27" i="1"/>
  <c r="F27" i="1"/>
  <c r="G27" i="1"/>
  <c r="H27" i="1"/>
  <c r="E29" i="1"/>
  <c r="F29" i="1"/>
  <c r="G29" i="1"/>
  <c r="H29" i="1"/>
  <c r="E31" i="1"/>
  <c r="F31" i="1"/>
  <c r="G31" i="1"/>
  <c r="H31" i="1"/>
  <c r="E33" i="1"/>
  <c r="F33" i="1"/>
  <c r="G33" i="1"/>
  <c r="H33" i="1"/>
  <c r="E35" i="1"/>
  <c r="F35" i="1"/>
  <c r="G35" i="1"/>
  <c r="H35" i="1"/>
  <c r="E37" i="1"/>
  <c r="F37" i="1"/>
  <c r="G37" i="1"/>
  <c r="H37" i="1"/>
  <c r="E39" i="1"/>
  <c r="F39" i="1"/>
  <c r="G39" i="1"/>
  <c r="H39" i="1"/>
  <c r="E41" i="1"/>
  <c r="F41" i="1"/>
  <c r="G41" i="1"/>
  <c r="H41" i="1"/>
  <c r="E43" i="1"/>
  <c r="F43" i="1"/>
  <c r="G43" i="1"/>
  <c r="H43" i="1"/>
  <c r="E45" i="1"/>
  <c r="F45" i="1"/>
  <c r="G45" i="1"/>
  <c r="H45" i="1"/>
  <c r="Z9" i="1"/>
  <c r="Y9" i="1"/>
  <c r="X9" i="1"/>
  <c r="W9" i="1"/>
  <c r="T9" i="1"/>
  <c r="S9" i="1"/>
  <c r="R9" i="1"/>
  <c r="Q9" i="1"/>
  <c r="N9" i="1"/>
  <c r="M9" i="1"/>
  <c r="L9" i="1"/>
  <c r="K9" i="1"/>
  <c r="H9" i="1"/>
  <c r="G9" i="1"/>
  <c r="F9" i="1"/>
  <c r="E9" i="1"/>
  <c r="L1" i="14" l="1"/>
  <c r="L1" i="15"/>
  <c r="G44" i="6"/>
  <c r="G38" i="6"/>
  <c r="G34" i="6"/>
  <c r="G28" i="6"/>
  <c r="G26" i="6"/>
  <c r="G22" i="6"/>
  <c r="G16" i="6"/>
  <c r="G12" i="6"/>
  <c r="M44" i="6"/>
  <c r="M38" i="6"/>
  <c r="M32" i="6"/>
  <c r="M28" i="6"/>
  <c r="M22" i="6"/>
  <c r="M16" i="6"/>
  <c r="K8" i="6"/>
  <c r="Q8" i="6"/>
  <c r="W8" i="6"/>
  <c r="X8" i="6"/>
  <c r="E44" i="6"/>
  <c r="E42" i="6"/>
  <c r="E40" i="6"/>
  <c r="E38" i="6"/>
  <c r="E36" i="6"/>
  <c r="E34" i="6"/>
  <c r="E32" i="6"/>
  <c r="E30" i="6"/>
  <c r="E28" i="6"/>
  <c r="E26" i="6"/>
  <c r="E24" i="6"/>
  <c r="E22" i="6"/>
  <c r="E18" i="6"/>
  <c r="E16" i="6"/>
  <c r="E14" i="6"/>
  <c r="E12" i="6"/>
  <c r="E10" i="6"/>
  <c r="K44" i="6"/>
  <c r="K42" i="6"/>
  <c r="K40" i="6"/>
  <c r="K38" i="6"/>
  <c r="K36" i="6"/>
  <c r="K34" i="6"/>
  <c r="K32" i="6"/>
  <c r="K30" i="6"/>
  <c r="K28" i="6"/>
  <c r="K26" i="6"/>
  <c r="K24" i="6"/>
  <c r="K22" i="6"/>
  <c r="K18" i="6"/>
  <c r="K16" i="6"/>
  <c r="K14" i="6"/>
  <c r="K12" i="6"/>
  <c r="K10" i="6"/>
  <c r="Q44" i="6"/>
  <c r="Q42" i="6"/>
  <c r="Q40" i="6"/>
  <c r="Q38" i="6"/>
  <c r="Q36" i="6"/>
  <c r="Q34" i="6"/>
  <c r="Q32" i="6"/>
  <c r="Q30" i="6"/>
  <c r="Q28" i="6"/>
  <c r="Q26" i="6"/>
  <c r="Q24" i="6"/>
  <c r="Q22" i="6"/>
  <c r="Q18" i="6"/>
  <c r="Q16" i="6"/>
  <c r="Q14" i="6"/>
  <c r="Q12" i="6"/>
  <c r="Q10" i="6"/>
  <c r="W44" i="6"/>
  <c r="W42" i="6"/>
  <c r="W40" i="6"/>
  <c r="W38" i="6"/>
  <c r="W36" i="6"/>
  <c r="W34" i="6"/>
  <c r="W32" i="6"/>
  <c r="W30" i="6"/>
  <c r="W28" i="6"/>
  <c r="W26" i="6"/>
  <c r="W24" i="6"/>
  <c r="W22" i="6"/>
  <c r="W18" i="6"/>
  <c r="W16" i="6"/>
  <c r="W14" i="6"/>
  <c r="W12" i="6"/>
  <c r="W10" i="6"/>
  <c r="S8" i="6"/>
  <c r="V44" i="6"/>
  <c r="V42" i="6"/>
  <c r="V40" i="6"/>
  <c r="V38" i="6"/>
  <c r="V36" i="6"/>
  <c r="V34" i="6"/>
  <c r="V32" i="6"/>
  <c r="V30" i="6"/>
  <c r="V28" i="6"/>
  <c r="V26" i="6"/>
  <c r="V24" i="6"/>
  <c r="V22" i="6"/>
  <c r="V18" i="6"/>
  <c r="V16" i="6"/>
  <c r="V14" i="6"/>
  <c r="V12" i="6"/>
  <c r="V10" i="6"/>
  <c r="Y8" i="6"/>
  <c r="V8" i="6"/>
  <c r="G32" i="6"/>
  <c r="G18" i="6"/>
  <c r="M40" i="6"/>
  <c r="M26" i="6"/>
  <c r="M14" i="6"/>
  <c r="M12" i="6"/>
  <c r="M10" i="6"/>
  <c r="S44" i="6"/>
  <c r="S42" i="6"/>
  <c r="S40" i="6"/>
  <c r="S38" i="6"/>
  <c r="S36" i="6"/>
  <c r="S34" i="6"/>
  <c r="S32" i="6"/>
  <c r="S30" i="6"/>
  <c r="S28" i="6"/>
  <c r="S26" i="6"/>
  <c r="S24" i="6"/>
  <c r="S22" i="6"/>
  <c r="S20" i="6"/>
  <c r="S18" i="6"/>
  <c r="S16" i="6"/>
  <c r="S14" i="6"/>
  <c r="S12" i="6"/>
  <c r="S10" i="6"/>
  <c r="Y44" i="6"/>
  <c r="Y42" i="6"/>
  <c r="Y40" i="6"/>
  <c r="Y38" i="6"/>
  <c r="Y36" i="6"/>
  <c r="Y34" i="6"/>
  <c r="Y32" i="6"/>
  <c r="Y30" i="6"/>
  <c r="Y28" i="6"/>
  <c r="Y26" i="6"/>
  <c r="Y24" i="6"/>
  <c r="Y22" i="6"/>
  <c r="Y18" i="6"/>
  <c r="Y16" i="6"/>
  <c r="Y14" i="6"/>
  <c r="Y12" i="6"/>
  <c r="Y10" i="6"/>
  <c r="M8" i="6"/>
  <c r="G42" i="6"/>
  <c r="G40" i="6"/>
  <c r="G36" i="6"/>
  <c r="G30" i="6"/>
  <c r="G24" i="6"/>
  <c r="G20" i="6"/>
  <c r="G14" i="6"/>
  <c r="G10" i="6"/>
  <c r="M42" i="6"/>
  <c r="M36" i="6"/>
  <c r="M34" i="6"/>
  <c r="M30" i="6"/>
  <c r="M24" i="6"/>
  <c r="M18" i="6"/>
  <c r="X44" i="6"/>
  <c r="X42" i="6"/>
  <c r="X40" i="6"/>
  <c r="X38" i="6"/>
  <c r="X36" i="6"/>
  <c r="X34" i="6"/>
  <c r="X32" i="6"/>
  <c r="X30" i="6"/>
  <c r="X28" i="6"/>
  <c r="X26" i="6"/>
  <c r="X24" i="6"/>
  <c r="X22" i="6"/>
  <c r="X18" i="6"/>
  <c r="X16" i="6"/>
  <c r="X14" i="6"/>
  <c r="X12" i="6"/>
  <c r="X10" i="6"/>
  <c r="Y20" i="6"/>
  <c r="X20" i="6"/>
  <c r="W20" i="6"/>
  <c r="V20" i="6"/>
  <c r="Q20" i="6"/>
  <c r="M20" i="6"/>
  <c r="K20" i="6"/>
  <c r="E20" i="6"/>
  <c r="G8" i="6"/>
  <c r="E8" i="6"/>
  <c r="D8" i="6"/>
  <c r="F44" i="6"/>
  <c r="F42" i="6"/>
  <c r="F40" i="6"/>
  <c r="F38" i="6"/>
  <c r="F36" i="6"/>
  <c r="F34" i="6"/>
  <c r="F32" i="6"/>
  <c r="F30" i="6"/>
  <c r="F28" i="6"/>
  <c r="F26" i="6"/>
  <c r="F24" i="6"/>
  <c r="F22" i="6"/>
  <c r="F20" i="6"/>
  <c r="F18" i="6"/>
  <c r="F16" i="6"/>
  <c r="F14" i="6"/>
  <c r="F12" i="6"/>
  <c r="F10" i="6"/>
  <c r="L44" i="6"/>
  <c r="L42" i="6"/>
  <c r="L40" i="6"/>
  <c r="L38" i="6"/>
  <c r="L36" i="6"/>
  <c r="L34" i="6"/>
  <c r="L32" i="6"/>
  <c r="L30" i="6"/>
  <c r="L28" i="6"/>
  <c r="L26" i="6"/>
  <c r="L24" i="6"/>
  <c r="L22" i="6"/>
  <c r="L20" i="6"/>
  <c r="L18" i="6"/>
  <c r="L16" i="6"/>
  <c r="L14" i="6"/>
  <c r="L12" i="6"/>
  <c r="L10" i="6"/>
  <c r="R44" i="6"/>
  <c r="R42" i="6"/>
  <c r="R40" i="6"/>
  <c r="R38" i="6"/>
  <c r="R36" i="6"/>
  <c r="R34" i="6"/>
  <c r="R32" i="6"/>
  <c r="R30" i="6"/>
  <c r="R28" i="6"/>
  <c r="R26" i="6"/>
  <c r="R24" i="6"/>
  <c r="R22" i="6"/>
  <c r="R20" i="6"/>
  <c r="R18" i="6"/>
  <c r="R16" i="6"/>
  <c r="R14" i="6"/>
  <c r="R12" i="6"/>
  <c r="R10" i="6"/>
  <c r="P8" i="6"/>
  <c r="F8" i="6"/>
  <c r="R8" i="6"/>
  <c r="J8" i="6"/>
  <c r="L8" i="6"/>
  <c r="D44" i="6"/>
  <c r="D42" i="6"/>
  <c r="D40" i="6"/>
  <c r="D38" i="6"/>
  <c r="D36" i="6"/>
  <c r="D34" i="6"/>
  <c r="D32" i="6"/>
  <c r="D30" i="6"/>
  <c r="D28" i="6"/>
  <c r="D26" i="6"/>
  <c r="D24" i="6"/>
  <c r="D22" i="6"/>
  <c r="D20" i="6"/>
  <c r="D18" i="6"/>
  <c r="D16" i="6"/>
  <c r="D14" i="6"/>
  <c r="D12" i="6"/>
  <c r="D10" i="6"/>
  <c r="J44" i="6"/>
  <c r="J42" i="6"/>
  <c r="J40" i="6"/>
  <c r="J38" i="6"/>
  <c r="J36" i="6"/>
  <c r="J34" i="6"/>
  <c r="J32" i="6"/>
  <c r="J30" i="6"/>
  <c r="J28" i="6"/>
  <c r="J26" i="6"/>
  <c r="J24" i="6"/>
  <c r="J22" i="6"/>
  <c r="J20" i="6"/>
  <c r="J18" i="6"/>
  <c r="J16" i="6"/>
  <c r="J14" i="6"/>
  <c r="J12" i="6"/>
  <c r="J10" i="6"/>
  <c r="P44" i="6"/>
  <c r="P42" i="6"/>
  <c r="P40" i="6"/>
  <c r="P38" i="6"/>
  <c r="P36" i="6"/>
  <c r="P34" i="6"/>
  <c r="P32" i="6"/>
  <c r="P30" i="6"/>
  <c r="P28" i="6"/>
  <c r="P26" i="6"/>
  <c r="P24" i="6"/>
  <c r="P22" i="6"/>
  <c r="P20" i="6"/>
  <c r="P18" i="6"/>
  <c r="P16" i="6"/>
  <c r="P14" i="6"/>
  <c r="P12" i="6"/>
  <c r="P10" i="6"/>
  <c r="AA7" i="1" l="1"/>
  <c r="AA6" i="1"/>
  <c r="U7" i="1"/>
  <c r="U6" i="1"/>
  <c r="O7" i="1"/>
  <c r="O6" i="1"/>
  <c r="I7" i="1"/>
  <c r="I6" i="1"/>
  <c r="T5" i="6" l="1"/>
  <c r="N5" i="6"/>
  <c r="H5" i="6"/>
  <c r="Z5" i="6"/>
  <c r="AB4" i="1"/>
  <c r="Z6" i="6"/>
  <c r="V4" i="1"/>
  <c r="T6" i="6"/>
  <c r="P4" i="1"/>
  <c r="N6" i="6"/>
  <c r="J4" i="1"/>
  <c r="H6" i="6"/>
  <c r="AA10" i="1"/>
  <c r="AC5" i="1" l="1"/>
  <c r="AA22" i="1"/>
  <c r="AA30" i="1"/>
  <c r="AA14" i="1"/>
  <c r="AA8" i="1"/>
  <c r="Z7" i="6" s="1"/>
  <c r="U12" i="1"/>
  <c r="T11" i="6" s="1"/>
  <c r="U36" i="1"/>
  <c r="T35" i="6" s="1"/>
  <c r="AA28" i="1"/>
  <c r="Z27" i="6" s="1"/>
  <c r="U10" i="1"/>
  <c r="T9" i="6" s="1"/>
  <c r="U32" i="1"/>
  <c r="T31" i="6" s="1"/>
  <c r="U22" i="1"/>
  <c r="T21" i="6" s="1"/>
  <c r="O44" i="1"/>
  <c r="N43" i="6" s="1"/>
  <c r="U24" i="1"/>
  <c r="T23" i="6" s="1"/>
  <c r="O18" i="1"/>
  <c r="U14" i="1"/>
  <c r="O14" i="1"/>
  <c r="O34" i="1"/>
  <c r="O32" i="1"/>
  <c r="O28" i="1"/>
  <c r="O30" i="1"/>
  <c r="N29" i="6" s="1"/>
  <c r="O26" i="1"/>
  <c r="O16" i="1"/>
  <c r="N15" i="6" s="1"/>
  <c r="O12" i="1"/>
  <c r="P12" i="1" s="1"/>
  <c r="U40" i="1"/>
  <c r="T39" i="6" s="1"/>
  <c r="Z21" i="6"/>
  <c r="Z9" i="6"/>
  <c r="Z13" i="6"/>
  <c r="U18" i="1"/>
  <c r="U16" i="1"/>
  <c r="V16" i="1" s="1"/>
  <c r="Z29" i="6"/>
  <c r="AA26" i="1"/>
  <c r="AA36" i="1"/>
  <c r="I62" i="1"/>
  <c r="I58" i="1"/>
  <c r="I54" i="1"/>
  <c r="I50" i="1"/>
  <c r="I98" i="1"/>
  <c r="I198" i="1"/>
  <c r="I192" i="1"/>
  <c r="I186" i="1"/>
  <c r="I48" i="1"/>
  <c r="I46" i="1"/>
  <c r="I206" i="1"/>
  <c r="I204" i="1"/>
  <c r="I202" i="1"/>
  <c r="I200" i="1"/>
  <c r="I188" i="1"/>
  <c r="I184" i="1"/>
  <c r="I180" i="1"/>
  <c r="I176" i="1"/>
  <c r="I172" i="1"/>
  <c r="I168" i="1"/>
  <c r="I164" i="1"/>
  <c r="I160" i="1"/>
  <c r="I156" i="1"/>
  <c r="I152" i="1"/>
  <c r="I148" i="1"/>
  <c r="I144" i="1"/>
  <c r="I140" i="1"/>
  <c r="I136" i="1"/>
  <c r="I132" i="1"/>
  <c r="I128" i="1"/>
  <c r="I124" i="1"/>
  <c r="I120" i="1"/>
  <c r="I116" i="1"/>
  <c r="I112" i="1"/>
  <c r="I108" i="1"/>
  <c r="I104" i="1"/>
  <c r="I100" i="1"/>
  <c r="I96" i="1"/>
  <c r="I92" i="1"/>
  <c r="I88" i="1"/>
  <c r="I84" i="1"/>
  <c r="I80" i="1"/>
  <c r="I76" i="1"/>
  <c r="I72" i="1"/>
  <c r="I68" i="1"/>
  <c r="I64" i="1"/>
  <c r="I60" i="1"/>
  <c r="I56" i="1"/>
  <c r="I52" i="1"/>
  <c r="I196" i="1"/>
  <c r="I194" i="1"/>
  <c r="I190" i="1"/>
  <c r="I182" i="1"/>
  <c r="I174" i="1"/>
  <c r="I166" i="1"/>
  <c r="I158" i="1"/>
  <c r="I150" i="1"/>
  <c r="I142" i="1"/>
  <c r="I134" i="1"/>
  <c r="I126" i="1"/>
  <c r="I118" i="1"/>
  <c r="I110" i="1"/>
  <c r="I82" i="1"/>
  <c r="I66" i="1"/>
  <c r="I90" i="1"/>
  <c r="I178" i="1"/>
  <c r="I170" i="1"/>
  <c r="I162" i="1"/>
  <c r="I154" i="1"/>
  <c r="I146" i="1"/>
  <c r="I138" i="1"/>
  <c r="I130" i="1"/>
  <c r="I122" i="1"/>
  <c r="I114" i="1"/>
  <c r="I106" i="1"/>
  <c r="I74" i="1"/>
  <c r="I102" i="1"/>
  <c r="I94" i="1"/>
  <c r="I86" i="1"/>
  <c r="I78" i="1"/>
  <c r="I70" i="1"/>
  <c r="O3" i="6"/>
  <c r="O176" i="1"/>
  <c r="O168" i="1"/>
  <c r="O160" i="1"/>
  <c r="O152" i="1"/>
  <c r="O144" i="1"/>
  <c r="O136" i="1"/>
  <c r="O128" i="1"/>
  <c r="O120" i="1"/>
  <c r="O112" i="1"/>
  <c r="O188" i="1"/>
  <c r="O46" i="1"/>
  <c r="O206" i="1"/>
  <c r="O204" i="1"/>
  <c r="O202" i="1"/>
  <c r="O200" i="1"/>
  <c r="O172" i="1"/>
  <c r="O164" i="1"/>
  <c r="O156" i="1"/>
  <c r="O148" i="1"/>
  <c r="O140" i="1"/>
  <c r="O132" i="1"/>
  <c r="O124" i="1"/>
  <c r="O116" i="1"/>
  <c r="O108" i="1"/>
  <c r="O60" i="1"/>
  <c r="O56" i="1"/>
  <c r="O52" i="1"/>
  <c r="O48" i="1"/>
  <c r="O186" i="1"/>
  <c r="O196" i="1"/>
  <c r="O180" i="1"/>
  <c r="O194" i="1"/>
  <c r="O190" i="1"/>
  <c r="O182" i="1"/>
  <c r="O174" i="1"/>
  <c r="O166" i="1"/>
  <c r="O158" i="1"/>
  <c r="O150" i="1"/>
  <c r="O142" i="1"/>
  <c r="O134" i="1"/>
  <c r="O126" i="1"/>
  <c r="O118" i="1"/>
  <c r="O110" i="1"/>
  <c r="O100" i="1"/>
  <c r="O82" i="1"/>
  <c r="O198" i="1"/>
  <c r="O192" i="1"/>
  <c r="O184" i="1"/>
  <c r="O104" i="1"/>
  <c r="O96" i="1"/>
  <c r="O88" i="1"/>
  <c r="O80" i="1"/>
  <c r="O72" i="1"/>
  <c r="O64" i="1"/>
  <c r="O62" i="1"/>
  <c r="O58" i="1"/>
  <c r="O54" i="1"/>
  <c r="O50" i="1"/>
  <c r="O98" i="1"/>
  <c r="O84" i="1"/>
  <c r="O68" i="1"/>
  <c r="O178" i="1"/>
  <c r="O170" i="1"/>
  <c r="O162" i="1"/>
  <c r="O154" i="1"/>
  <c r="O146" i="1"/>
  <c r="O138" i="1"/>
  <c r="O130" i="1"/>
  <c r="O122" i="1"/>
  <c r="O114" i="1"/>
  <c r="O106" i="1"/>
  <c r="O92" i="1"/>
  <c r="O74" i="1"/>
  <c r="O102" i="1"/>
  <c r="O94" i="1"/>
  <c r="O86" i="1"/>
  <c r="O78" i="1"/>
  <c r="O70" i="1"/>
  <c r="O66" i="1"/>
  <c r="O90" i="1"/>
  <c r="O76" i="1"/>
  <c r="U3" i="6"/>
  <c r="U180" i="1"/>
  <c r="U194" i="1"/>
  <c r="U186" i="1"/>
  <c r="U62" i="1"/>
  <c r="U58" i="1"/>
  <c r="U54" i="1"/>
  <c r="U50" i="1"/>
  <c r="U188" i="1"/>
  <c r="U184" i="1"/>
  <c r="U176" i="1"/>
  <c r="U168" i="1"/>
  <c r="U160" i="1"/>
  <c r="U152" i="1"/>
  <c r="U144" i="1"/>
  <c r="U136" i="1"/>
  <c r="U128" i="1"/>
  <c r="U120" i="1"/>
  <c r="U112" i="1"/>
  <c r="U104" i="1"/>
  <c r="U96" i="1"/>
  <c r="U92" i="1"/>
  <c r="U88" i="1"/>
  <c r="U80" i="1"/>
  <c r="U76" i="1"/>
  <c r="U72" i="1"/>
  <c r="U64" i="1"/>
  <c r="U98" i="1"/>
  <c r="U100" i="1"/>
  <c r="U84" i="1"/>
  <c r="U68" i="1"/>
  <c r="U46" i="1"/>
  <c r="U206" i="1"/>
  <c r="U204" i="1"/>
  <c r="U202" i="1"/>
  <c r="U200" i="1"/>
  <c r="U198" i="1"/>
  <c r="U192" i="1"/>
  <c r="U172" i="1"/>
  <c r="U164" i="1"/>
  <c r="U156" i="1"/>
  <c r="U148" i="1"/>
  <c r="U140" i="1"/>
  <c r="U132" i="1"/>
  <c r="U124" i="1"/>
  <c r="U116" i="1"/>
  <c r="U108" i="1"/>
  <c r="U60" i="1"/>
  <c r="U56" i="1"/>
  <c r="U52" i="1"/>
  <c r="U48" i="1"/>
  <c r="U196" i="1"/>
  <c r="U190" i="1"/>
  <c r="U182" i="1"/>
  <c r="U174" i="1"/>
  <c r="U166" i="1"/>
  <c r="U158" i="1"/>
  <c r="U150" i="1"/>
  <c r="U142" i="1"/>
  <c r="U134" i="1"/>
  <c r="U126" i="1"/>
  <c r="U118" i="1"/>
  <c r="U110" i="1"/>
  <c r="U82" i="1"/>
  <c r="U66" i="1"/>
  <c r="U90" i="1"/>
  <c r="U178" i="1"/>
  <c r="U170" i="1"/>
  <c r="U162" i="1"/>
  <c r="U154" i="1"/>
  <c r="U146" i="1"/>
  <c r="U138" i="1"/>
  <c r="U130" i="1"/>
  <c r="U122" i="1"/>
  <c r="U114" i="1"/>
  <c r="U106" i="1"/>
  <c r="U74" i="1"/>
  <c r="U102" i="1"/>
  <c r="U94" i="1"/>
  <c r="U86" i="1"/>
  <c r="U78" i="1"/>
  <c r="U70" i="1"/>
  <c r="AA3" i="6"/>
  <c r="AA96" i="1"/>
  <c r="AA88" i="1"/>
  <c r="AA80" i="1"/>
  <c r="AA72" i="1"/>
  <c r="AA64" i="1"/>
  <c r="AA198" i="1"/>
  <c r="AA192" i="1"/>
  <c r="AA184" i="1"/>
  <c r="AA104" i="1"/>
  <c r="AA46" i="1"/>
  <c r="AA206" i="1"/>
  <c r="AA204" i="1"/>
  <c r="AA202" i="1"/>
  <c r="AA200" i="1"/>
  <c r="AA194" i="1"/>
  <c r="AA172" i="1"/>
  <c r="AA164" i="1"/>
  <c r="AA156" i="1"/>
  <c r="AA148" i="1"/>
  <c r="AA140" i="1"/>
  <c r="AA132" i="1"/>
  <c r="AA124" i="1"/>
  <c r="AA116" i="1"/>
  <c r="AA108" i="1"/>
  <c r="AA60" i="1"/>
  <c r="AA56" i="1"/>
  <c r="AA52" i="1"/>
  <c r="AA48" i="1"/>
  <c r="AA196" i="1"/>
  <c r="AA190" i="1"/>
  <c r="AA182" i="1"/>
  <c r="AA174" i="1"/>
  <c r="AA166" i="1"/>
  <c r="AA158" i="1"/>
  <c r="AA150" i="1"/>
  <c r="AA142" i="1"/>
  <c r="AA134" i="1"/>
  <c r="AA126" i="1"/>
  <c r="AA118" i="1"/>
  <c r="AA110" i="1"/>
  <c r="AA84" i="1"/>
  <c r="AA82" i="1"/>
  <c r="AA176" i="1"/>
  <c r="AA168" i="1"/>
  <c r="AA160" i="1"/>
  <c r="AA152" i="1"/>
  <c r="AA144" i="1"/>
  <c r="AA136" i="1"/>
  <c r="AA128" i="1"/>
  <c r="AA120" i="1"/>
  <c r="AA112" i="1"/>
  <c r="AA62" i="1"/>
  <c r="AA58" i="1"/>
  <c r="AA54" i="1"/>
  <c r="AA50" i="1"/>
  <c r="AA188" i="1"/>
  <c r="AA186" i="1"/>
  <c r="AA180" i="1"/>
  <c r="AA100" i="1"/>
  <c r="AA98" i="1"/>
  <c r="AA178" i="1"/>
  <c r="AA170" i="1"/>
  <c r="AA162" i="1"/>
  <c r="AA154" i="1"/>
  <c r="AA146" i="1"/>
  <c r="AA138" i="1"/>
  <c r="AA130" i="1"/>
  <c r="AA122" i="1"/>
  <c r="AA114" i="1"/>
  <c r="AA106" i="1"/>
  <c r="AA76" i="1"/>
  <c r="AA74" i="1"/>
  <c r="AA102" i="1"/>
  <c r="AA94" i="1"/>
  <c r="AA86" i="1"/>
  <c r="AA78" i="1"/>
  <c r="AA70" i="1"/>
  <c r="AA68" i="1"/>
  <c r="AA66" i="1"/>
  <c r="AA92" i="1"/>
  <c r="AA90" i="1"/>
  <c r="O8" i="1"/>
  <c r="O42" i="1"/>
  <c r="O24" i="1"/>
  <c r="O40" i="1"/>
  <c r="O22" i="1"/>
  <c r="O38" i="1"/>
  <c r="O10" i="1"/>
  <c r="O20" i="1"/>
  <c r="O36" i="1"/>
  <c r="U8" i="1"/>
  <c r="V8" i="1" s="1"/>
  <c r="U34" i="1"/>
  <c r="U20" i="1"/>
  <c r="U42" i="1"/>
  <c r="U30" i="1"/>
  <c r="U44" i="1"/>
  <c r="U28" i="1"/>
  <c r="U38" i="1"/>
  <c r="U26" i="1"/>
  <c r="AA42" i="1"/>
  <c r="AA18" i="1"/>
  <c r="AA40" i="1"/>
  <c r="AA20" i="1"/>
  <c r="AA44" i="1"/>
  <c r="AA16" i="1"/>
  <c r="AA38" i="1"/>
  <c r="AA34" i="1"/>
  <c r="AA24" i="1"/>
  <c r="AA12" i="1"/>
  <c r="AA32" i="1"/>
  <c r="I16" i="1"/>
  <c r="I12" i="1"/>
  <c r="I24" i="1"/>
  <c r="I20" i="1"/>
  <c r="I3" i="6"/>
  <c r="I26" i="1"/>
  <c r="I14" i="1"/>
  <c r="I44" i="1"/>
  <c r="I8" i="1"/>
  <c r="I10" i="1"/>
  <c r="I42" i="1"/>
  <c r="I32" i="1"/>
  <c r="I40" i="1"/>
  <c r="I34" i="1"/>
  <c r="I36" i="1"/>
  <c r="I18" i="1"/>
  <c r="I38" i="1"/>
  <c r="I22" i="1"/>
  <c r="I28" i="1"/>
  <c r="I30" i="1"/>
  <c r="AB10" i="1"/>
  <c r="AB14" i="1"/>
  <c r="V12" i="1"/>
  <c r="V10" i="1" l="1"/>
  <c r="U9" i="6" s="1"/>
  <c r="AB8" i="1"/>
  <c r="K8" i="8" s="1"/>
  <c r="I7" i="14" s="1"/>
  <c r="I12" i="8"/>
  <c r="I13" i="8"/>
  <c r="K14" i="8"/>
  <c r="K13" i="15" s="1"/>
  <c r="K15" i="8"/>
  <c r="K14" i="15" s="1"/>
  <c r="I8" i="8"/>
  <c r="G7" i="14" s="1"/>
  <c r="I9" i="8"/>
  <c r="I8" i="15" s="1"/>
  <c r="I16" i="8"/>
  <c r="I17" i="8"/>
  <c r="K11" i="8"/>
  <c r="K10" i="8"/>
  <c r="G12" i="8"/>
  <c r="G13" i="8"/>
  <c r="I10" i="8"/>
  <c r="N13" i="6"/>
  <c r="N33" i="6"/>
  <c r="P14" i="1"/>
  <c r="P8" i="1"/>
  <c r="V14" i="1"/>
  <c r="T13" i="6"/>
  <c r="N17" i="6"/>
  <c r="N31" i="6"/>
  <c r="AI8" i="1"/>
  <c r="AH12" i="1"/>
  <c r="AJ8" i="1"/>
  <c r="AJ10" i="1"/>
  <c r="AI16" i="1"/>
  <c r="N25" i="6"/>
  <c r="AJ14" i="1"/>
  <c r="AI12" i="1"/>
  <c r="J10" i="1"/>
  <c r="N11" i="6"/>
  <c r="N27" i="6"/>
  <c r="Z41" i="6"/>
  <c r="T17" i="6"/>
  <c r="U7" i="6"/>
  <c r="Z23" i="6"/>
  <c r="T43" i="6"/>
  <c r="U15" i="6"/>
  <c r="AA13" i="6"/>
  <c r="Z33" i="6"/>
  <c r="T25" i="6"/>
  <c r="T29" i="6"/>
  <c r="T7" i="6"/>
  <c r="Z35" i="6"/>
  <c r="AA9" i="6"/>
  <c r="Z43" i="6"/>
  <c r="T33" i="6"/>
  <c r="O11" i="6"/>
  <c r="U11" i="6"/>
  <c r="AA7" i="6"/>
  <c r="Z31" i="6"/>
  <c r="Z37" i="6"/>
  <c r="Z39" i="6"/>
  <c r="T37" i="6"/>
  <c r="T41" i="6"/>
  <c r="Z25" i="6"/>
  <c r="Z11" i="6"/>
  <c r="Z15" i="6"/>
  <c r="Z17" i="6"/>
  <c r="T27" i="6"/>
  <c r="T15" i="6"/>
  <c r="Z19" i="6"/>
  <c r="T19" i="6"/>
  <c r="J8" i="1"/>
  <c r="H39" i="6"/>
  <c r="AB90" i="1"/>
  <c r="Z89" i="6"/>
  <c r="AB114" i="1"/>
  <c r="Z113" i="6"/>
  <c r="AB186" i="1"/>
  <c r="Z185" i="6"/>
  <c r="AB84" i="1"/>
  <c r="Z83" i="6"/>
  <c r="AB196" i="1"/>
  <c r="Z195" i="6"/>
  <c r="AB164" i="1"/>
  <c r="Z163" i="6"/>
  <c r="AB96" i="1"/>
  <c r="Z95" i="6"/>
  <c r="V138" i="1"/>
  <c r="T137" i="6"/>
  <c r="V134" i="1"/>
  <c r="T133" i="6"/>
  <c r="V60" i="1"/>
  <c r="T59" i="6"/>
  <c r="V46" i="1"/>
  <c r="T45" i="6"/>
  <c r="V136" i="1"/>
  <c r="T135" i="6"/>
  <c r="V186" i="1"/>
  <c r="T185" i="6"/>
  <c r="P74" i="1"/>
  <c r="N73" i="6"/>
  <c r="P154" i="1"/>
  <c r="N153" i="6"/>
  <c r="P54" i="1"/>
  <c r="N53" i="6"/>
  <c r="P158" i="1"/>
  <c r="N157" i="6"/>
  <c r="P60" i="1"/>
  <c r="N59" i="6"/>
  <c r="P204" i="1"/>
  <c r="N203" i="6"/>
  <c r="P176" i="1"/>
  <c r="N175" i="6"/>
  <c r="J138" i="1"/>
  <c r="H137" i="6"/>
  <c r="J134" i="1"/>
  <c r="H133" i="6"/>
  <c r="J194" i="1"/>
  <c r="H193" i="6"/>
  <c r="J92" i="1"/>
  <c r="H91" i="6"/>
  <c r="J140" i="1"/>
  <c r="H139" i="6"/>
  <c r="J172" i="1"/>
  <c r="H171" i="6"/>
  <c r="J192" i="1"/>
  <c r="H191" i="6"/>
  <c r="AB16" i="1"/>
  <c r="H17" i="6"/>
  <c r="H15" i="6"/>
  <c r="N23" i="6"/>
  <c r="AB74" i="1"/>
  <c r="Z73" i="6"/>
  <c r="AB98" i="1"/>
  <c r="Z97" i="6"/>
  <c r="AB136" i="1"/>
  <c r="Z135" i="6"/>
  <c r="AB142" i="1"/>
  <c r="Z141" i="6"/>
  <c r="AB108" i="1"/>
  <c r="Z107" i="6"/>
  <c r="AB204" i="1"/>
  <c r="Z203" i="6"/>
  <c r="V114" i="1"/>
  <c r="T113" i="6"/>
  <c r="V110" i="1"/>
  <c r="T109" i="6"/>
  <c r="V174" i="1"/>
  <c r="T173" i="6"/>
  <c r="V140" i="1"/>
  <c r="T139" i="6"/>
  <c r="V68" i="1"/>
  <c r="T67" i="6"/>
  <c r="V112" i="1"/>
  <c r="T111" i="6"/>
  <c r="V54" i="1"/>
  <c r="T53" i="6"/>
  <c r="P86" i="1"/>
  <c r="N85" i="6"/>
  <c r="P162" i="1"/>
  <c r="N161" i="6"/>
  <c r="P80" i="1"/>
  <c r="N79" i="6"/>
  <c r="P134" i="1"/>
  <c r="N133" i="6"/>
  <c r="P48" i="1"/>
  <c r="N47" i="6"/>
  <c r="P172" i="1"/>
  <c r="N171" i="6"/>
  <c r="P152" i="1"/>
  <c r="N151" i="6"/>
  <c r="J94" i="1"/>
  <c r="H93" i="6"/>
  <c r="J114" i="1"/>
  <c r="H113" i="6"/>
  <c r="J178" i="1"/>
  <c r="H177" i="6"/>
  <c r="J142" i="1"/>
  <c r="H141" i="6"/>
  <c r="J174" i="1"/>
  <c r="H173" i="6"/>
  <c r="J196" i="1"/>
  <c r="H195" i="6"/>
  <c r="J64" i="1"/>
  <c r="H63" i="6"/>
  <c r="J80" i="1"/>
  <c r="H79" i="6"/>
  <c r="J96" i="1"/>
  <c r="H95" i="6"/>
  <c r="J112" i="1"/>
  <c r="H111" i="6"/>
  <c r="J128" i="1"/>
  <c r="H127" i="6"/>
  <c r="J144" i="1"/>
  <c r="H143" i="6"/>
  <c r="J160" i="1"/>
  <c r="H159" i="6"/>
  <c r="J176" i="1"/>
  <c r="H175" i="6"/>
  <c r="J200" i="1"/>
  <c r="H199" i="6"/>
  <c r="J46" i="1"/>
  <c r="H45" i="6"/>
  <c r="J198" i="1"/>
  <c r="H197" i="6"/>
  <c r="J58" i="1"/>
  <c r="H57" i="6"/>
  <c r="P72" i="1"/>
  <c r="N71" i="6"/>
  <c r="P82" i="1"/>
  <c r="N81" i="6"/>
  <c r="P190" i="1"/>
  <c r="N189" i="6"/>
  <c r="P164" i="1"/>
  <c r="N163" i="6"/>
  <c r="P144" i="1"/>
  <c r="N143" i="6"/>
  <c r="J86" i="1"/>
  <c r="H85" i="6"/>
  <c r="J170" i="1"/>
  <c r="H169" i="6"/>
  <c r="J166" i="1"/>
  <c r="H165" i="6"/>
  <c r="J76" i="1"/>
  <c r="H75" i="6"/>
  <c r="J124" i="1"/>
  <c r="H123" i="6"/>
  <c r="J188" i="1"/>
  <c r="H187" i="6"/>
  <c r="J54" i="1"/>
  <c r="H53" i="6"/>
  <c r="H31" i="6"/>
  <c r="AB92" i="1"/>
  <c r="Z91" i="6"/>
  <c r="AB122" i="1"/>
  <c r="Z121" i="6"/>
  <c r="AB188" i="1"/>
  <c r="Z187" i="6"/>
  <c r="AB168" i="1"/>
  <c r="Z167" i="6"/>
  <c r="AB48" i="1"/>
  <c r="Z47" i="6"/>
  <c r="AB172" i="1"/>
  <c r="Z171" i="6"/>
  <c r="AB184" i="1"/>
  <c r="Z183" i="6"/>
  <c r="V94" i="1"/>
  <c r="T93" i="6"/>
  <c r="V178" i="1"/>
  <c r="T177" i="6"/>
  <c r="V48" i="1"/>
  <c r="T47" i="6"/>
  <c r="V172" i="1"/>
  <c r="T171" i="6"/>
  <c r="V64" i="1"/>
  <c r="T63" i="6"/>
  <c r="V144" i="1"/>
  <c r="T143" i="6"/>
  <c r="V194" i="1"/>
  <c r="T193" i="6"/>
  <c r="P92" i="1"/>
  <c r="N91" i="6"/>
  <c r="P84" i="1"/>
  <c r="N83" i="6"/>
  <c r="P184" i="1"/>
  <c r="N183" i="6"/>
  <c r="P166" i="1"/>
  <c r="N165" i="6"/>
  <c r="P108" i="1"/>
  <c r="N107" i="6"/>
  <c r="P206" i="1"/>
  <c r="N205" i="6"/>
  <c r="P120" i="1"/>
  <c r="N119" i="6"/>
  <c r="J110" i="1"/>
  <c r="H109" i="6"/>
  <c r="H41" i="6"/>
  <c r="H19" i="6"/>
  <c r="N37" i="6"/>
  <c r="N41" i="6"/>
  <c r="AB66" i="1"/>
  <c r="Z65" i="6"/>
  <c r="AB86" i="1"/>
  <c r="Z85" i="6"/>
  <c r="AB76" i="1"/>
  <c r="Z75" i="6"/>
  <c r="AB130" i="1"/>
  <c r="Z129" i="6"/>
  <c r="AB162" i="1"/>
  <c r="Z161" i="6"/>
  <c r="AB100" i="1"/>
  <c r="Z99" i="6"/>
  <c r="AB50" i="1"/>
  <c r="Z49" i="6"/>
  <c r="AB112" i="1"/>
  <c r="Z111" i="6"/>
  <c r="AB144" i="1"/>
  <c r="Z143" i="6"/>
  <c r="AB176" i="1"/>
  <c r="Z175" i="6"/>
  <c r="AB118" i="1"/>
  <c r="Z117" i="6"/>
  <c r="AB150" i="1"/>
  <c r="Z149" i="6"/>
  <c r="AB182" i="1"/>
  <c r="Z181" i="6"/>
  <c r="AB52" i="1"/>
  <c r="Z51" i="6"/>
  <c r="AB116" i="1"/>
  <c r="Z115" i="6"/>
  <c r="AB148" i="1"/>
  <c r="Z147" i="6"/>
  <c r="AB194" i="1"/>
  <c r="Z193" i="6"/>
  <c r="AB206" i="1"/>
  <c r="Z205" i="6"/>
  <c r="AB192" i="1"/>
  <c r="Z191" i="6"/>
  <c r="AB80" i="1"/>
  <c r="Z79" i="6"/>
  <c r="V70" i="1"/>
  <c r="T69" i="6"/>
  <c r="V102" i="1"/>
  <c r="T101" i="6"/>
  <c r="V122" i="1"/>
  <c r="T121" i="6"/>
  <c r="V154" i="1"/>
  <c r="T153" i="6"/>
  <c r="V90" i="1"/>
  <c r="T89" i="6"/>
  <c r="V118" i="1"/>
  <c r="T117" i="6"/>
  <c r="V150" i="1"/>
  <c r="T149" i="6"/>
  <c r="V182" i="1"/>
  <c r="T181" i="6"/>
  <c r="V52" i="1"/>
  <c r="T51" i="6"/>
  <c r="V116" i="1"/>
  <c r="T115" i="6"/>
  <c r="V148" i="1"/>
  <c r="T147" i="6"/>
  <c r="V192" i="1"/>
  <c r="T191" i="6"/>
  <c r="V204" i="1"/>
  <c r="T203" i="6"/>
  <c r="V84" i="1"/>
  <c r="T83" i="6"/>
  <c r="V72" i="1"/>
  <c r="T71" i="6"/>
  <c r="V92" i="1"/>
  <c r="T91" i="6"/>
  <c r="V120" i="1"/>
  <c r="T119" i="6"/>
  <c r="V152" i="1"/>
  <c r="T151" i="6"/>
  <c r="V184" i="1"/>
  <c r="T183" i="6"/>
  <c r="V58" i="1"/>
  <c r="T57" i="6"/>
  <c r="V180" i="1"/>
  <c r="T179" i="6"/>
  <c r="P66" i="1"/>
  <c r="N65" i="6"/>
  <c r="P94" i="1"/>
  <c r="N93" i="6"/>
  <c r="P106" i="1"/>
  <c r="N105" i="6"/>
  <c r="P138" i="1"/>
  <c r="N137" i="6"/>
  <c r="P170" i="1"/>
  <c r="N169" i="6"/>
  <c r="P98" i="1"/>
  <c r="N97" i="6"/>
  <c r="P62" i="1"/>
  <c r="N61" i="6"/>
  <c r="P88" i="1"/>
  <c r="N87" i="6"/>
  <c r="P192" i="1"/>
  <c r="N191" i="6"/>
  <c r="P110" i="1"/>
  <c r="N109" i="6"/>
  <c r="P142" i="1"/>
  <c r="N141" i="6"/>
  <c r="P174" i="1"/>
  <c r="N173" i="6"/>
  <c r="P180" i="1"/>
  <c r="N179" i="6"/>
  <c r="P52" i="1"/>
  <c r="N51" i="6"/>
  <c r="P116" i="1"/>
  <c r="N115" i="6"/>
  <c r="P148" i="1"/>
  <c r="N147" i="6"/>
  <c r="P200" i="1"/>
  <c r="N199" i="6"/>
  <c r="P46" i="1"/>
  <c r="N45" i="6"/>
  <c r="P128" i="1"/>
  <c r="N127" i="6"/>
  <c r="P160" i="1"/>
  <c r="N159" i="6"/>
  <c r="J70" i="1"/>
  <c r="H69" i="6"/>
  <c r="J102" i="1"/>
  <c r="H101" i="6"/>
  <c r="J122" i="1"/>
  <c r="H121" i="6"/>
  <c r="J154" i="1"/>
  <c r="H153" i="6"/>
  <c r="J90" i="1"/>
  <c r="H89" i="6"/>
  <c r="J118" i="1"/>
  <c r="H117" i="6"/>
  <c r="J150" i="1"/>
  <c r="H149" i="6"/>
  <c r="J182" i="1"/>
  <c r="H181" i="6"/>
  <c r="J52" i="1"/>
  <c r="H51" i="6"/>
  <c r="J68" i="1"/>
  <c r="H67" i="6"/>
  <c r="J84" i="1"/>
  <c r="H83" i="6"/>
  <c r="J100" i="1"/>
  <c r="H99" i="6"/>
  <c r="J116" i="1"/>
  <c r="H115" i="6"/>
  <c r="J132" i="1"/>
  <c r="H131" i="6"/>
  <c r="J148" i="1"/>
  <c r="H147" i="6"/>
  <c r="J164" i="1"/>
  <c r="H163" i="6"/>
  <c r="J180" i="1"/>
  <c r="H179" i="6"/>
  <c r="J202" i="1"/>
  <c r="H201" i="6"/>
  <c r="J48" i="1"/>
  <c r="H47" i="6"/>
  <c r="J98" i="1"/>
  <c r="H97" i="6"/>
  <c r="J62" i="1"/>
  <c r="H61" i="6"/>
  <c r="H37" i="6"/>
  <c r="H11" i="6"/>
  <c r="N19" i="6"/>
  <c r="N39" i="6"/>
  <c r="AB70" i="1"/>
  <c r="Z69" i="6"/>
  <c r="AB102" i="1"/>
  <c r="Z101" i="6"/>
  <c r="AB146" i="1"/>
  <c r="Z145" i="6"/>
  <c r="AB178" i="1"/>
  <c r="Z177" i="6"/>
  <c r="AB58" i="1"/>
  <c r="Z57" i="6"/>
  <c r="AB128" i="1"/>
  <c r="Z127" i="6"/>
  <c r="AB160" i="1"/>
  <c r="Z159" i="6"/>
  <c r="AB134" i="1"/>
  <c r="Z133" i="6"/>
  <c r="AB166" i="1"/>
  <c r="Z165" i="6"/>
  <c r="AB60" i="1"/>
  <c r="Z59" i="6"/>
  <c r="AB132" i="1"/>
  <c r="Z131" i="6"/>
  <c r="AB202" i="1"/>
  <c r="Z201" i="6"/>
  <c r="AB104" i="1"/>
  <c r="Z103" i="6"/>
  <c r="AB64" i="1"/>
  <c r="Z63" i="6"/>
  <c r="V86" i="1"/>
  <c r="T85" i="6"/>
  <c r="V106" i="1"/>
  <c r="T105" i="6"/>
  <c r="V170" i="1"/>
  <c r="T169" i="6"/>
  <c r="V82" i="1"/>
  <c r="T81" i="6"/>
  <c r="V166" i="1"/>
  <c r="T165" i="6"/>
  <c r="V196" i="1"/>
  <c r="T195" i="6"/>
  <c r="V132" i="1"/>
  <c r="T131" i="6"/>
  <c r="V164" i="1"/>
  <c r="T163" i="6"/>
  <c r="V200" i="1"/>
  <c r="T199" i="6"/>
  <c r="V98" i="1"/>
  <c r="T97" i="6"/>
  <c r="V80" i="1"/>
  <c r="T79" i="6"/>
  <c r="V104" i="1"/>
  <c r="T103" i="6"/>
  <c r="V168" i="1"/>
  <c r="T167" i="6"/>
  <c r="V50" i="1"/>
  <c r="T49" i="6"/>
  <c r="P76" i="1"/>
  <c r="N75" i="6"/>
  <c r="P78" i="1"/>
  <c r="N77" i="6"/>
  <c r="P122" i="1"/>
  <c r="N121" i="6"/>
  <c r="P68" i="1"/>
  <c r="N67" i="6"/>
  <c r="P104" i="1"/>
  <c r="N103" i="6"/>
  <c r="P126" i="1"/>
  <c r="N125" i="6"/>
  <c r="P186" i="1"/>
  <c r="N185" i="6"/>
  <c r="P132" i="1"/>
  <c r="N131" i="6"/>
  <c r="P112" i="1"/>
  <c r="N111" i="6"/>
  <c r="J106" i="1"/>
  <c r="H105" i="6"/>
  <c r="J82" i="1"/>
  <c r="H81" i="6"/>
  <c r="J60" i="1"/>
  <c r="H59" i="6"/>
  <c r="J108" i="1"/>
  <c r="H107" i="6"/>
  <c r="J156" i="1"/>
  <c r="H155" i="6"/>
  <c r="J206" i="1"/>
  <c r="H205" i="6"/>
  <c r="J12" i="1"/>
  <c r="H29" i="6"/>
  <c r="H43" i="6"/>
  <c r="N9" i="6"/>
  <c r="AB78" i="1"/>
  <c r="Z77" i="6"/>
  <c r="AB154" i="1"/>
  <c r="Z153" i="6"/>
  <c r="AB62" i="1"/>
  <c r="Z61" i="6"/>
  <c r="AB110" i="1"/>
  <c r="Z109" i="6"/>
  <c r="AB174" i="1"/>
  <c r="Z173" i="6"/>
  <c r="AB140" i="1"/>
  <c r="Z139" i="6"/>
  <c r="AB72" i="1"/>
  <c r="Z71" i="6"/>
  <c r="V146" i="1"/>
  <c r="T145" i="6"/>
  <c r="V142" i="1"/>
  <c r="T141" i="6"/>
  <c r="V108" i="1"/>
  <c r="T107" i="6"/>
  <c r="V202" i="1"/>
  <c r="T201" i="6"/>
  <c r="V88" i="1"/>
  <c r="T87" i="6"/>
  <c r="V176" i="1"/>
  <c r="T175" i="6"/>
  <c r="P90" i="1"/>
  <c r="N89" i="6"/>
  <c r="P130" i="1"/>
  <c r="N129" i="6"/>
  <c r="P58" i="1"/>
  <c r="N57" i="6"/>
  <c r="P100" i="1"/>
  <c r="N99" i="6"/>
  <c r="P194" i="1"/>
  <c r="N193" i="6"/>
  <c r="P140" i="1"/>
  <c r="N139" i="6"/>
  <c r="J146" i="1"/>
  <c r="H145" i="6"/>
  <c r="H27" i="6"/>
  <c r="H35" i="6"/>
  <c r="H13" i="6"/>
  <c r="H7" i="6"/>
  <c r="H21" i="6"/>
  <c r="H33" i="6"/>
  <c r="H9" i="6"/>
  <c r="H25" i="6"/>
  <c r="H23" i="6"/>
  <c r="N35" i="6"/>
  <c r="N21" i="6"/>
  <c r="N7" i="6"/>
  <c r="AB68" i="1"/>
  <c r="Z67" i="6"/>
  <c r="AB94" i="1"/>
  <c r="Z93" i="6"/>
  <c r="AB106" i="1"/>
  <c r="Z105" i="6"/>
  <c r="AB138" i="1"/>
  <c r="Z137" i="6"/>
  <c r="AB170" i="1"/>
  <c r="Z169" i="6"/>
  <c r="AB180" i="1"/>
  <c r="Z179" i="6"/>
  <c r="AB54" i="1"/>
  <c r="Z53" i="6"/>
  <c r="AB120" i="1"/>
  <c r="Z119" i="6"/>
  <c r="AB152" i="1"/>
  <c r="Z151" i="6"/>
  <c r="AB82" i="1"/>
  <c r="Z81" i="6"/>
  <c r="AB126" i="1"/>
  <c r="Z125" i="6"/>
  <c r="AB158" i="1"/>
  <c r="Z157" i="6"/>
  <c r="AB190" i="1"/>
  <c r="Z189" i="6"/>
  <c r="AB56" i="1"/>
  <c r="Z55" i="6"/>
  <c r="AB124" i="1"/>
  <c r="Z123" i="6"/>
  <c r="AB156" i="1"/>
  <c r="Z155" i="6"/>
  <c r="AB200" i="1"/>
  <c r="Z199" i="6"/>
  <c r="AB46" i="1"/>
  <c r="Z45" i="6"/>
  <c r="AB198" i="1"/>
  <c r="Z197" i="6"/>
  <c r="AB88" i="1"/>
  <c r="Z87" i="6"/>
  <c r="V78" i="1"/>
  <c r="T77" i="6"/>
  <c r="V74" i="1"/>
  <c r="T73" i="6"/>
  <c r="V130" i="1"/>
  <c r="T129" i="6"/>
  <c r="V162" i="1"/>
  <c r="T161" i="6"/>
  <c r="V66" i="1"/>
  <c r="T65" i="6"/>
  <c r="V126" i="1"/>
  <c r="T125" i="6"/>
  <c r="V158" i="1"/>
  <c r="T157" i="6"/>
  <c r="V190" i="1"/>
  <c r="T189" i="6"/>
  <c r="V56" i="1"/>
  <c r="T55" i="6"/>
  <c r="V124" i="1"/>
  <c r="T123" i="6"/>
  <c r="V156" i="1"/>
  <c r="T155" i="6"/>
  <c r="V198" i="1"/>
  <c r="T197" i="6"/>
  <c r="V206" i="1"/>
  <c r="T205" i="6"/>
  <c r="V100" i="1"/>
  <c r="T99" i="6"/>
  <c r="V76" i="1"/>
  <c r="T75" i="6"/>
  <c r="V96" i="1"/>
  <c r="T95" i="6"/>
  <c r="V128" i="1"/>
  <c r="T127" i="6"/>
  <c r="V160" i="1"/>
  <c r="T159" i="6"/>
  <c r="V188" i="1"/>
  <c r="T187" i="6"/>
  <c r="V62" i="1"/>
  <c r="T61" i="6"/>
  <c r="P70" i="1"/>
  <c r="N69" i="6"/>
  <c r="P102" i="1"/>
  <c r="N101" i="6"/>
  <c r="P114" i="1"/>
  <c r="N113" i="6"/>
  <c r="P146" i="1"/>
  <c r="N145" i="6"/>
  <c r="P178" i="1"/>
  <c r="N177" i="6"/>
  <c r="P50" i="1"/>
  <c r="N49" i="6"/>
  <c r="P64" i="1"/>
  <c r="N63" i="6"/>
  <c r="P96" i="1"/>
  <c r="N95" i="6"/>
  <c r="P198" i="1"/>
  <c r="N197" i="6"/>
  <c r="P118" i="1"/>
  <c r="N117" i="6"/>
  <c r="P150" i="1"/>
  <c r="N149" i="6"/>
  <c r="P182" i="1"/>
  <c r="N181" i="6"/>
  <c r="P196" i="1"/>
  <c r="N195" i="6"/>
  <c r="P56" i="1"/>
  <c r="N55" i="6"/>
  <c r="P124" i="1"/>
  <c r="N123" i="6"/>
  <c r="P156" i="1"/>
  <c r="N155" i="6"/>
  <c r="P202" i="1"/>
  <c r="N201" i="6"/>
  <c r="P188" i="1"/>
  <c r="N187" i="6"/>
  <c r="P136" i="1"/>
  <c r="N135" i="6"/>
  <c r="P168" i="1"/>
  <c r="N167" i="6"/>
  <c r="J78" i="1"/>
  <c r="H77" i="6"/>
  <c r="J74" i="1"/>
  <c r="H73" i="6"/>
  <c r="J130" i="1"/>
  <c r="H129" i="6"/>
  <c r="J162" i="1"/>
  <c r="H161" i="6"/>
  <c r="J66" i="1"/>
  <c r="H65" i="6"/>
  <c r="J126" i="1"/>
  <c r="H125" i="6"/>
  <c r="J158" i="1"/>
  <c r="H157" i="6"/>
  <c r="J190" i="1"/>
  <c r="H189" i="6"/>
  <c r="J56" i="1"/>
  <c r="H55" i="6"/>
  <c r="J72" i="1"/>
  <c r="H71" i="6"/>
  <c r="J88" i="1"/>
  <c r="H87" i="6"/>
  <c r="J104" i="1"/>
  <c r="H103" i="6"/>
  <c r="J120" i="1"/>
  <c r="H119" i="6"/>
  <c r="J136" i="1"/>
  <c r="H135" i="6"/>
  <c r="J152" i="1"/>
  <c r="H151" i="6"/>
  <c r="J168" i="1"/>
  <c r="H167" i="6"/>
  <c r="J184" i="1"/>
  <c r="H183" i="6"/>
  <c r="J204" i="1"/>
  <c r="H203" i="6"/>
  <c r="J186" i="1"/>
  <c r="H185" i="6"/>
  <c r="J50" i="1"/>
  <c r="H49" i="6"/>
  <c r="P10" i="1"/>
  <c r="AB12" i="1"/>
  <c r="AB4" i="6"/>
  <c r="AC4" i="1"/>
  <c r="J14" i="1"/>
  <c r="J16" i="1"/>
  <c r="AD86" i="1" l="1"/>
  <c r="AC86" i="1"/>
  <c r="AC140" i="1"/>
  <c r="AD140" i="1"/>
  <c r="AC14" i="1"/>
  <c r="AK14" i="1" s="1"/>
  <c r="AD14" i="1"/>
  <c r="AC186" i="1"/>
  <c r="AD186" i="1"/>
  <c r="AD152" i="1"/>
  <c r="AC152" i="1"/>
  <c r="AD88" i="1"/>
  <c r="AC88" i="1"/>
  <c r="AC158" i="1"/>
  <c r="AK158" i="1" s="1"/>
  <c r="AD158" i="1"/>
  <c r="AD130" i="1"/>
  <c r="AC130" i="1"/>
  <c r="AC156" i="1"/>
  <c r="AD156" i="1"/>
  <c r="AC106" i="1"/>
  <c r="AD106" i="1"/>
  <c r="AC62" i="1"/>
  <c r="AK62" i="1" s="1"/>
  <c r="AD62" i="1"/>
  <c r="AD180" i="1"/>
  <c r="AC180" i="1"/>
  <c r="AD116" i="1"/>
  <c r="AC116" i="1"/>
  <c r="AD52" i="1"/>
  <c r="AC52" i="1"/>
  <c r="AC90" i="1"/>
  <c r="AK90" i="1" s="1"/>
  <c r="AD90" i="1"/>
  <c r="AD70" i="1"/>
  <c r="AC70" i="1"/>
  <c r="AC110" i="1"/>
  <c r="AD110" i="1"/>
  <c r="I11" i="8"/>
  <c r="AC144" i="1"/>
  <c r="AD144" i="1"/>
  <c r="AD72" i="1"/>
  <c r="AC72" i="1"/>
  <c r="AD164" i="1"/>
  <c r="AC164" i="1"/>
  <c r="AD182" i="1"/>
  <c r="AC182" i="1"/>
  <c r="AC46" i="1"/>
  <c r="AD46" i="1"/>
  <c r="AC204" i="1"/>
  <c r="AD204" i="1"/>
  <c r="AC126" i="1"/>
  <c r="AD126" i="1"/>
  <c r="AD98" i="1"/>
  <c r="AC98" i="1"/>
  <c r="AC154" i="1"/>
  <c r="AD154" i="1"/>
  <c r="AC76" i="1"/>
  <c r="AD76" i="1"/>
  <c r="AD200" i="1"/>
  <c r="AC200" i="1"/>
  <c r="AC128" i="1"/>
  <c r="AD128" i="1"/>
  <c r="AC64" i="1"/>
  <c r="AD64" i="1"/>
  <c r="AD178" i="1"/>
  <c r="AC178" i="1"/>
  <c r="AC92" i="1"/>
  <c r="AD92" i="1"/>
  <c r="AD8" i="1"/>
  <c r="AC8" i="1"/>
  <c r="AI10" i="1"/>
  <c r="AC142" i="1"/>
  <c r="AK142" i="1" s="1"/>
  <c r="AD142" i="1"/>
  <c r="AC74" i="1"/>
  <c r="AD74" i="1"/>
  <c r="AD146" i="1"/>
  <c r="AC146" i="1"/>
  <c r="AC120" i="1"/>
  <c r="AD120" i="1"/>
  <c r="AD66" i="1"/>
  <c r="AC66" i="1"/>
  <c r="AC12" i="1"/>
  <c r="AD12" i="1"/>
  <c r="AC60" i="1"/>
  <c r="AD60" i="1"/>
  <c r="AC48" i="1"/>
  <c r="AD48" i="1"/>
  <c r="AD148" i="1"/>
  <c r="AC148" i="1"/>
  <c r="AD84" i="1"/>
  <c r="AC84" i="1"/>
  <c r="AD150" i="1"/>
  <c r="AC150" i="1"/>
  <c r="AC122" i="1"/>
  <c r="AD122" i="1"/>
  <c r="AC80" i="1"/>
  <c r="AD80" i="1"/>
  <c r="AD136" i="1"/>
  <c r="AC136" i="1"/>
  <c r="AC108" i="1"/>
  <c r="AD108" i="1"/>
  <c r="AD100" i="1"/>
  <c r="AC100" i="1"/>
  <c r="AD184" i="1"/>
  <c r="AC184" i="1"/>
  <c r="AC56" i="1"/>
  <c r="AD56" i="1"/>
  <c r="AC78" i="1"/>
  <c r="AD78" i="1"/>
  <c r="AD54" i="1"/>
  <c r="AC54" i="1"/>
  <c r="AD166" i="1"/>
  <c r="AC166" i="1"/>
  <c r="AC58" i="1"/>
  <c r="AD58" i="1"/>
  <c r="AD176" i="1"/>
  <c r="AC176" i="1"/>
  <c r="AD112" i="1"/>
  <c r="AC112" i="1"/>
  <c r="AD196" i="1"/>
  <c r="AC196" i="1"/>
  <c r="AD114" i="1"/>
  <c r="AC114" i="1"/>
  <c r="AC192" i="1"/>
  <c r="AD192" i="1"/>
  <c r="AD194" i="1"/>
  <c r="AC194" i="1"/>
  <c r="AC124" i="1"/>
  <c r="AK124" i="1" s="1"/>
  <c r="AD124" i="1"/>
  <c r="AD50" i="1"/>
  <c r="AC50" i="1"/>
  <c r="AC168" i="1"/>
  <c r="AD168" i="1"/>
  <c r="AD104" i="1"/>
  <c r="AC104" i="1"/>
  <c r="AC190" i="1"/>
  <c r="AK190" i="1" s="1"/>
  <c r="AD190" i="1"/>
  <c r="AD162" i="1"/>
  <c r="AC162" i="1"/>
  <c r="AC206" i="1"/>
  <c r="AD206" i="1"/>
  <c r="AD82" i="1"/>
  <c r="AC82" i="1"/>
  <c r="AC202" i="1"/>
  <c r="AK202" i="1" s="1"/>
  <c r="AD202" i="1"/>
  <c r="AD132" i="1"/>
  <c r="AC132" i="1"/>
  <c r="AD68" i="1"/>
  <c r="AC68" i="1"/>
  <c r="AD118" i="1"/>
  <c r="AC118" i="1"/>
  <c r="AD102" i="1"/>
  <c r="AC102" i="1"/>
  <c r="AC10" i="1"/>
  <c r="AD10" i="1"/>
  <c r="AC138" i="1"/>
  <c r="AD138" i="1"/>
  <c r="AC188" i="1"/>
  <c r="AD188" i="1"/>
  <c r="AC170" i="1"/>
  <c r="AK170" i="1" s="1"/>
  <c r="AD170" i="1"/>
  <c r="AD198" i="1"/>
  <c r="AC198" i="1"/>
  <c r="AC160" i="1"/>
  <c r="AD160" i="1"/>
  <c r="AD96" i="1"/>
  <c r="AC96" i="1"/>
  <c r="AC174" i="1"/>
  <c r="AK174" i="1" s="1"/>
  <c r="AD174" i="1"/>
  <c r="AC94" i="1"/>
  <c r="AD94" i="1"/>
  <c r="AC172" i="1"/>
  <c r="AD172" i="1"/>
  <c r="AD134" i="1"/>
  <c r="AC134" i="1"/>
  <c r="AK206" i="1"/>
  <c r="I13" i="14"/>
  <c r="K7" i="15"/>
  <c r="AK58" i="1"/>
  <c r="AK176" i="1"/>
  <c r="AK156" i="1"/>
  <c r="AK110" i="1"/>
  <c r="AK80" i="1"/>
  <c r="AK164" i="1"/>
  <c r="K9" i="8"/>
  <c r="K8" i="15" s="1"/>
  <c r="I7" i="15"/>
  <c r="AK162" i="1"/>
  <c r="AK86" i="1"/>
  <c r="AK136" i="1"/>
  <c r="AK108" i="1"/>
  <c r="AK182" i="1"/>
  <c r="AK64" i="1"/>
  <c r="E9" i="8"/>
  <c r="E8" i="15" s="1"/>
  <c r="AK56" i="1"/>
  <c r="AK48" i="1"/>
  <c r="AK122" i="1"/>
  <c r="AK114" i="1"/>
  <c r="AK118" i="1"/>
  <c r="AK96" i="1"/>
  <c r="AK134" i="1"/>
  <c r="AK88" i="1"/>
  <c r="G169" i="8"/>
  <c r="G168" i="8"/>
  <c r="I190" i="8"/>
  <c r="I191" i="8"/>
  <c r="E186" i="8"/>
  <c r="C185" i="14" s="1"/>
  <c r="E187" i="8"/>
  <c r="E186" i="15" s="1"/>
  <c r="G137" i="8"/>
  <c r="G136" i="8"/>
  <c r="I188" i="8"/>
  <c r="I189" i="8"/>
  <c r="I130" i="8"/>
  <c r="I131" i="8"/>
  <c r="K54" i="8"/>
  <c r="K55" i="8"/>
  <c r="K78" i="8"/>
  <c r="K79" i="8"/>
  <c r="I104" i="8"/>
  <c r="I105" i="8"/>
  <c r="K128" i="8"/>
  <c r="K129" i="8"/>
  <c r="E116" i="8"/>
  <c r="E115" i="15" s="1"/>
  <c r="E117" i="8"/>
  <c r="C116" i="14" s="1"/>
  <c r="G180" i="8"/>
  <c r="G181" i="8"/>
  <c r="K206" i="8"/>
  <c r="K207" i="8"/>
  <c r="E17" i="8"/>
  <c r="E16" i="15" s="1"/>
  <c r="E16" i="8"/>
  <c r="E15" i="15" s="1"/>
  <c r="E204" i="8"/>
  <c r="E203" i="15" s="1"/>
  <c r="E205" i="8"/>
  <c r="E204" i="15" s="1"/>
  <c r="E73" i="8"/>
  <c r="E72" i="15" s="1"/>
  <c r="E72" i="8"/>
  <c r="E71" i="15" s="1"/>
  <c r="E75" i="8"/>
  <c r="E74" i="8"/>
  <c r="E73" i="15" s="1"/>
  <c r="G118" i="8"/>
  <c r="G119" i="8"/>
  <c r="G102" i="8"/>
  <c r="G103" i="8"/>
  <c r="I160" i="8"/>
  <c r="I161" i="8"/>
  <c r="I124" i="8"/>
  <c r="I125" i="8"/>
  <c r="I126" i="8"/>
  <c r="I127" i="8"/>
  <c r="I74" i="8"/>
  <c r="I75" i="8"/>
  <c r="J74" i="8" s="1"/>
  <c r="K46" i="8"/>
  <c r="K47" i="8"/>
  <c r="K56" i="8"/>
  <c r="K57" i="8"/>
  <c r="K83" i="8"/>
  <c r="K82" i="8"/>
  <c r="K180" i="8"/>
  <c r="K181" i="8"/>
  <c r="K94" i="8"/>
  <c r="K95" i="8"/>
  <c r="E146" i="8"/>
  <c r="E145" i="15" s="1"/>
  <c r="E147" i="8"/>
  <c r="E146" i="15" s="1"/>
  <c r="G58" i="8"/>
  <c r="G59" i="8"/>
  <c r="I88" i="8"/>
  <c r="I89" i="8"/>
  <c r="I146" i="8"/>
  <c r="I147" i="8"/>
  <c r="K110" i="8"/>
  <c r="K111" i="8"/>
  <c r="E108" i="8"/>
  <c r="C107" i="14" s="1"/>
  <c r="E109" i="8"/>
  <c r="E108" i="15" s="1"/>
  <c r="G113" i="8"/>
  <c r="G112" i="8"/>
  <c r="G105" i="8"/>
  <c r="G104" i="8"/>
  <c r="G76" i="8"/>
  <c r="G77" i="8"/>
  <c r="I80" i="8"/>
  <c r="I81" i="8"/>
  <c r="I132" i="8"/>
  <c r="I133" i="8"/>
  <c r="I170" i="8"/>
  <c r="I171" i="8"/>
  <c r="K104" i="8"/>
  <c r="K105" i="8"/>
  <c r="K166" i="8"/>
  <c r="K167" i="8"/>
  <c r="K59" i="8"/>
  <c r="K58" i="8"/>
  <c r="K70" i="8"/>
  <c r="K71" i="8"/>
  <c r="E98" i="8"/>
  <c r="C97" i="14" s="1"/>
  <c r="E99" i="8"/>
  <c r="E98" i="15" s="1"/>
  <c r="E164" i="8"/>
  <c r="E163" i="15" s="1"/>
  <c r="E165" i="8"/>
  <c r="E164" i="15" s="1"/>
  <c r="E100" i="8"/>
  <c r="C99" i="14" s="1"/>
  <c r="E101" i="8"/>
  <c r="E100" i="15" s="1"/>
  <c r="E182" i="8"/>
  <c r="E181" i="15" s="1"/>
  <c r="E183" i="8"/>
  <c r="E182" i="15" s="1"/>
  <c r="E154" i="8"/>
  <c r="C153" i="14" s="1"/>
  <c r="E155" i="8"/>
  <c r="G161" i="8"/>
  <c r="G160" i="8"/>
  <c r="G148" i="8"/>
  <c r="G149" i="8"/>
  <c r="G175" i="8"/>
  <c r="G174" i="8"/>
  <c r="G89" i="8"/>
  <c r="G88" i="8"/>
  <c r="G139" i="8"/>
  <c r="G138" i="8"/>
  <c r="I180" i="8"/>
  <c r="I181" i="8"/>
  <c r="I120" i="8"/>
  <c r="I121" i="8"/>
  <c r="I204" i="8"/>
  <c r="I205" i="8"/>
  <c r="I52" i="8"/>
  <c r="I53" i="8"/>
  <c r="I90" i="8"/>
  <c r="I91" i="8"/>
  <c r="I70" i="8"/>
  <c r="I71" i="8"/>
  <c r="K194" i="8"/>
  <c r="K195" i="8"/>
  <c r="K182" i="8"/>
  <c r="K183" i="8"/>
  <c r="K144" i="8"/>
  <c r="K145" i="8"/>
  <c r="K162" i="8"/>
  <c r="K163" i="8"/>
  <c r="K67" i="8"/>
  <c r="K66" i="8"/>
  <c r="G121" i="8"/>
  <c r="G120" i="8"/>
  <c r="G185" i="8"/>
  <c r="G184" i="8"/>
  <c r="I144" i="8"/>
  <c r="I145" i="8"/>
  <c r="I178" i="8"/>
  <c r="I179" i="8"/>
  <c r="K48" i="8"/>
  <c r="K49" i="8"/>
  <c r="K92" i="8"/>
  <c r="K93" i="8"/>
  <c r="G14" i="8"/>
  <c r="G13" i="15" s="1"/>
  <c r="G15" i="8"/>
  <c r="G14" i="15" s="1"/>
  <c r="E169" i="8"/>
  <c r="E168" i="15" s="1"/>
  <c r="E168" i="8"/>
  <c r="E167" i="15" s="1"/>
  <c r="G147" i="8"/>
  <c r="G146" i="8"/>
  <c r="E89" i="8"/>
  <c r="E88" i="8"/>
  <c r="C87" i="14" s="1"/>
  <c r="G65" i="8"/>
  <c r="G64" i="8"/>
  <c r="I158" i="8"/>
  <c r="I159" i="8"/>
  <c r="K106" i="8"/>
  <c r="K107" i="8"/>
  <c r="G100" i="8"/>
  <c r="G101" i="8"/>
  <c r="E156" i="8"/>
  <c r="C155" i="14" s="1"/>
  <c r="E157" i="8"/>
  <c r="E156" i="15" s="1"/>
  <c r="I164" i="8"/>
  <c r="I165" i="8"/>
  <c r="K64" i="8"/>
  <c r="K65" i="8"/>
  <c r="E62" i="8"/>
  <c r="C61" i="14" s="1"/>
  <c r="E63" i="8"/>
  <c r="E62" i="15" s="1"/>
  <c r="E91" i="8"/>
  <c r="E90" i="15" s="1"/>
  <c r="E90" i="8"/>
  <c r="E89" i="15" s="1"/>
  <c r="G193" i="8"/>
  <c r="G192" i="8"/>
  <c r="I102" i="8"/>
  <c r="I103" i="8"/>
  <c r="E137" i="8"/>
  <c r="E136" i="8"/>
  <c r="E135" i="15" s="1"/>
  <c r="E126" i="8"/>
  <c r="E125" i="15" s="1"/>
  <c r="E127" i="8"/>
  <c r="G188" i="8"/>
  <c r="G189" i="8"/>
  <c r="G57" i="8"/>
  <c r="G56" i="8"/>
  <c r="G50" i="8"/>
  <c r="G51" i="8"/>
  <c r="I100" i="8"/>
  <c r="I101" i="8"/>
  <c r="E14" i="8"/>
  <c r="E13" i="15" s="1"/>
  <c r="E15" i="8"/>
  <c r="E14" i="15" s="1"/>
  <c r="K12" i="8"/>
  <c r="K13" i="8"/>
  <c r="E77" i="8"/>
  <c r="E76" i="15" s="1"/>
  <c r="E76" i="8"/>
  <c r="C75" i="14" s="1"/>
  <c r="G145" i="8"/>
  <c r="G144" i="8"/>
  <c r="G73" i="8"/>
  <c r="G72" i="8"/>
  <c r="E201" i="8"/>
  <c r="E200" i="15" s="1"/>
  <c r="E200" i="8"/>
  <c r="E199" i="15" s="1"/>
  <c r="E129" i="8"/>
  <c r="E128" i="8"/>
  <c r="E127" i="15" s="1"/>
  <c r="E65" i="8"/>
  <c r="E64" i="15" s="1"/>
  <c r="E64" i="8"/>
  <c r="E178" i="8"/>
  <c r="C177" i="14" s="1"/>
  <c r="E179" i="8"/>
  <c r="E178" i="15" s="1"/>
  <c r="G172" i="8"/>
  <c r="G173" i="8"/>
  <c r="G163" i="8"/>
  <c r="G162" i="8"/>
  <c r="I68" i="8"/>
  <c r="I69" i="8"/>
  <c r="I114" i="8"/>
  <c r="I115" i="8"/>
  <c r="K136" i="8"/>
  <c r="K137" i="8"/>
  <c r="L136" i="8" s="1"/>
  <c r="K16" i="8"/>
  <c r="K17" i="8"/>
  <c r="E93" i="8"/>
  <c r="E92" i="15" s="1"/>
  <c r="E92" i="8"/>
  <c r="G177" i="8"/>
  <c r="G176" i="8"/>
  <c r="G54" i="8"/>
  <c r="G55" i="8"/>
  <c r="I136" i="8"/>
  <c r="I137" i="8"/>
  <c r="I138" i="8"/>
  <c r="I139" i="8"/>
  <c r="K84" i="8"/>
  <c r="K85" i="8"/>
  <c r="E162" i="8"/>
  <c r="E161" i="15" s="1"/>
  <c r="E163" i="8"/>
  <c r="E162" i="15" s="1"/>
  <c r="I62" i="8"/>
  <c r="I63" i="8"/>
  <c r="E153" i="8"/>
  <c r="E152" i="15" s="1"/>
  <c r="E152" i="8"/>
  <c r="G124" i="8"/>
  <c r="G125" i="8"/>
  <c r="I156" i="8"/>
  <c r="I157" i="8"/>
  <c r="J156" i="8" s="1"/>
  <c r="I142" i="8"/>
  <c r="I143" i="8"/>
  <c r="E185" i="8"/>
  <c r="E184" i="15" s="1"/>
  <c r="E184" i="8"/>
  <c r="E57" i="8"/>
  <c r="E56" i="15" s="1"/>
  <c r="E56" i="8"/>
  <c r="E55" i="15" s="1"/>
  <c r="E78" i="8"/>
  <c r="E79" i="8"/>
  <c r="E78" i="15" s="1"/>
  <c r="G196" i="8"/>
  <c r="G197" i="8"/>
  <c r="G179" i="8"/>
  <c r="G178" i="8"/>
  <c r="I128" i="8"/>
  <c r="I129" i="8"/>
  <c r="I206" i="8"/>
  <c r="I207" i="8"/>
  <c r="I66" i="8"/>
  <c r="I67" i="8"/>
  <c r="K200" i="8"/>
  <c r="K201" i="8"/>
  <c r="K152" i="8"/>
  <c r="K153" i="8"/>
  <c r="K68" i="8"/>
  <c r="K69" i="8"/>
  <c r="G140" i="8"/>
  <c r="G141" i="8"/>
  <c r="I202" i="8"/>
  <c r="I203" i="8"/>
  <c r="K62" i="8"/>
  <c r="K63" i="8"/>
  <c r="G132" i="8"/>
  <c r="G133" i="8"/>
  <c r="K202" i="8"/>
  <c r="K203" i="8"/>
  <c r="K178" i="8"/>
  <c r="K179" i="8"/>
  <c r="E148" i="8"/>
  <c r="C147" i="14" s="1"/>
  <c r="E149" i="8"/>
  <c r="E148" i="15" s="1"/>
  <c r="E150" i="8"/>
  <c r="E151" i="8"/>
  <c r="E150" i="15" s="1"/>
  <c r="G129" i="8"/>
  <c r="G128" i="8"/>
  <c r="G143" i="8"/>
  <c r="G142" i="8"/>
  <c r="G106" i="8"/>
  <c r="G107" i="8"/>
  <c r="I58" i="8"/>
  <c r="I59" i="8"/>
  <c r="I92" i="8"/>
  <c r="I93" i="8"/>
  <c r="I192" i="8"/>
  <c r="I193" i="8"/>
  <c r="I154" i="8"/>
  <c r="I155" i="8"/>
  <c r="K80" i="8"/>
  <c r="K81" i="8"/>
  <c r="K148" i="8"/>
  <c r="K149" i="8"/>
  <c r="K150" i="8"/>
  <c r="K151" i="8"/>
  <c r="K112" i="8"/>
  <c r="K113" i="8"/>
  <c r="K130" i="8"/>
  <c r="K131" i="8"/>
  <c r="G207" i="8"/>
  <c r="G206" i="8"/>
  <c r="G84" i="8"/>
  <c r="G85" i="8"/>
  <c r="I64" i="8"/>
  <c r="I65" i="8"/>
  <c r="I94" i="8"/>
  <c r="I95" i="8"/>
  <c r="K168" i="8"/>
  <c r="K169" i="8"/>
  <c r="E190" i="8"/>
  <c r="E189" i="15" s="1"/>
  <c r="E191" i="8"/>
  <c r="I162" i="8"/>
  <c r="I163" i="8"/>
  <c r="E158" i="8"/>
  <c r="E157" i="15" s="1"/>
  <c r="E159" i="8"/>
  <c r="E158" i="15" s="1"/>
  <c r="G114" i="8"/>
  <c r="G115" i="8"/>
  <c r="K124" i="8"/>
  <c r="K125" i="8"/>
  <c r="E106" i="8"/>
  <c r="E105" i="15" s="1"/>
  <c r="E107" i="8"/>
  <c r="E106" i="15" s="1"/>
  <c r="G10" i="8"/>
  <c r="G11" i="8"/>
  <c r="E121" i="8"/>
  <c r="E120" i="15" s="1"/>
  <c r="E120" i="8"/>
  <c r="C119" i="14" s="1"/>
  <c r="E67" i="8"/>
  <c r="E66" i="15" s="1"/>
  <c r="E66" i="8"/>
  <c r="G203" i="8"/>
  <c r="G202" i="8"/>
  <c r="G199" i="8"/>
  <c r="G198" i="8"/>
  <c r="G70" i="8"/>
  <c r="G71" i="8"/>
  <c r="I56" i="8"/>
  <c r="I57" i="8"/>
  <c r="I78" i="8"/>
  <c r="I79" i="8"/>
  <c r="K190" i="8"/>
  <c r="K191" i="8"/>
  <c r="K170" i="8"/>
  <c r="K171" i="8"/>
  <c r="G131" i="8"/>
  <c r="G130" i="8"/>
  <c r="K72" i="8"/>
  <c r="K73" i="8"/>
  <c r="E13" i="8"/>
  <c r="E12" i="15" s="1"/>
  <c r="E12" i="8"/>
  <c r="C11" i="14" s="1"/>
  <c r="E61" i="8"/>
  <c r="E60" i="15" s="1"/>
  <c r="E60" i="8"/>
  <c r="C59" i="14" s="1"/>
  <c r="G68" i="8"/>
  <c r="G69" i="8"/>
  <c r="I50" i="8"/>
  <c r="I51" i="8"/>
  <c r="I98" i="8"/>
  <c r="I99" i="8"/>
  <c r="I196" i="8"/>
  <c r="I197" i="8"/>
  <c r="I106" i="8"/>
  <c r="I107" i="8"/>
  <c r="K134" i="8"/>
  <c r="K135" i="8"/>
  <c r="E49" i="8"/>
  <c r="E48" i="15" s="1"/>
  <c r="E48" i="8"/>
  <c r="E47" i="15" s="1"/>
  <c r="E85" i="8"/>
  <c r="E84" i="15" s="1"/>
  <c r="E84" i="8"/>
  <c r="C83" i="14" s="1"/>
  <c r="E122" i="8"/>
  <c r="C121" i="14" s="1"/>
  <c r="E123" i="8"/>
  <c r="G116" i="8"/>
  <c r="G117" i="8"/>
  <c r="G62" i="8"/>
  <c r="G63" i="8"/>
  <c r="I182" i="8"/>
  <c r="I183" i="8"/>
  <c r="E54" i="8"/>
  <c r="E53" i="15" s="1"/>
  <c r="E55" i="8"/>
  <c r="E166" i="8"/>
  <c r="E165" i="15" s="1"/>
  <c r="E167" i="8"/>
  <c r="E166" i="15" s="1"/>
  <c r="G164" i="8"/>
  <c r="G165" i="8"/>
  <c r="E59" i="8"/>
  <c r="E58" i="15" s="1"/>
  <c r="E58" i="8"/>
  <c r="E57" i="15" s="1"/>
  <c r="E177" i="8"/>
  <c r="E176" i="15" s="1"/>
  <c r="E176" i="8"/>
  <c r="E113" i="8"/>
  <c r="E112" i="15" s="1"/>
  <c r="E112" i="8"/>
  <c r="E111" i="15" s="1"/>
  <c r="E196" i="8"/>
  <c r="E195" i="15" s="1"/>
  <c r="E197" i="8"/>
  <c r="E196" i="15" s="1"/>
  <c r="E114" i="8"/>
  <c r="E113" i="15" s="1"/>
  <c r="E115" i="8"/>
  <c r="E114" i="15" s="1"/>
  <c r="G49" i="8"/>
  <c r="G48" i="8"/>
  <c r="G86" i="8"/>
  <c r="G87" i="8"/>
  <c r="I140" i="8"/>
  <c r="I141" i="8"/>
  <c r="K204" i="8"/>
  <c r="K205" i="8"/>
  <c r="K98" i="8"/>
  <c r="K99" i="8"/>
  <c r="E193" i="8"/>
  <c r="E192" i="15" s="1"/>
  <c r="E192" i="8"/>
  <c r="C191" i="14" s="1"/>
  <c r="E194" i="8"/>
  <c r="E193" i="15" s="1"/>
  <c r="E195" i="8"/>
  <c r="E194" i="15" s="1"/>
  <c r="G204" i="8"/>
  <c r="G205" i="8"/>
  <c r="G155" i="8"/>
  <c r="G154" i="8"/>
  <c r="I46" i="8"/>
  <c r="I47" i="8"/>
  <c r="K96" i="8"/>
  <c r="K97" i="8"/>
  <c r="K186" i="8"/>
  <c r="K187" i="8"/>
  <c r="E51" i="8"/>
  <c r="E50" i="15" s="1"/>
  <c r="E50" i="8"/>
  <c r="G97" i="8"/>
  <c r="G96" i="8"/>
  <c r="K88" i="8"/>
  <c r="K89" i="8"/>
  <c r="K158" i="8"/>
  <c r="K159" i="8"/>
  <c r="K138" i="8"/>
  <c r="K139" i="8"/>
  <c r="G195" i="8"/>
  <c r="G194" i="8"/>
  <c r="I108" i="8"/>
  <c r="I109" i="8"/>
  <c r="K154" i="8"/>
  <c r="K155" i="8"/>
  <c r="E83" i="8"/>
  <c r="E82" i="15" s="1"/>
  <c r="E82" i="8"/>
  <c r="G123" i="8"/>
  <c r="G122" i="8"/>
  <c r="I200" i="8"/>
  <c r="I201" i="8"/>
  <c r="I86" i="8"/>
  <c r="I87" i="8"/>
  <c r="K160" i="8"/>
  <c r="K161" i="8"/>
  <c r="E69" i="8"/>
  <c r="E68" i="15" s="1"/>
  <c r="E68" i="8"/>
  <c r="E67" i="15" s="1"/>
  <c r="E102" i="8"/>
  <c r="E101" i="15" s="1"/>
  <c r="E103" i="8"/>
  <c r="E102" i="15" s="1"/>
  <c r="G52" i="8"/>
  <c r="G53" i="8"/>
  <c r="G98" i="8"/>
  <c r="G99" i="8"/>
  <c r="I184" i="8"/>
  <c r="I185" i="8"/>
  <c r="I148" i="8"/>
  <c r="I149" i="8"/>
  <c r="I122" i="8"/>
  <c r="I123" i="8"/>
  <c r="K192" i="8"/>
  <c r="K193" i="8"/>
  <c r="K118" i="8"/>
  <c r="K119" i="8"/>
  <c r="K51" i="8"/>
  <c r="K50" i="8"/>
  <c r="K76" i="8"/>
  <c r="K77" i="8"/>
  <c r="G92" i="8"/>
  <c r="G93" i="8"/>
  <c r="I172" i="8"/>
  <c r="I173" i="8"/>
  <c r="K184" i="8"/>
  <c r="K185" i="8"/>
  <c r="K188" i="8"/>
  <c r="K189" i="8"/>
  <c r="AI14" i="1"/>
  <c r="I14" i="8"/>
  <c r="I15" i="8"/>
  <c r="I14" i="15" s="1"/>
  <c r="G183" i="8"/>
  <c r="G182" i="8"/>
  <c r="I198" i="8"/>
  <c r="I199" i="8"/>
  <c r="K156" i="8"/>
  <c r="K157" i="8"/>
  <c r="K120" i="8"/>
  <c r="K121" i="8"/>
  <c r="G90" i="8"/>
  <c r="G91" i="8"/>
  <c r="K140" i="8"/>
  <c r="K141" i="8"/>
  <c r="E206" i="8"/>
  <c r="C205" i="14" s="1"/>
  <c r="E207" i="8"/>
  <c r="E206" i="15" s="1"/>
  <c r="G187" i="8"/>
  <c r="G186" i="8"/>
  <c r="I168" i="8"/>
  <c r="I169" i="8"/>
  <c r="I166" i="8"/>
  <c r="I167" i="8"/>
  <c r="K132" i="8"/>
  <c r="K133" i="8"/>
  <c r="K146" i="8"/>
  <c r="K147" i="8"/>
  <c r="E202" i="8"/>
  <c r="E201" i="15" s="1"/>
  <c r="E203" i="8"/>
  <c r="E202" i="15" s="1"/>
  <c r="E132" i="8"/>
  <c r="E131" i="15" s="1"/>
  <c r="E133" i="8"/>
  <c r="E132" i="15" s="1"/>
  <c r="E118" i="8"/>
  <c r="E117" i="15" s="1"/>
  <c r="E119" i="8"/>
  <c r="E118" i="15" s="1"/>
  <c r="G46" i="8"/>
  <c r="G47" i="8"/>
  <c r="G110" i="8"/>
  <c r="G111" i="8"/>
  <c r="G94" i="8"/>
  <c r="G95" i="8"/>
  <c r="I72" i="8"/>
  <c r="I73" i="8"/>
  <c r="I150" i="8"/>
  <c r="I151" i="8"/>
  <c r="K116" i="8"/>
  <c r="K117" i="8"/>
  <c r="G108" i="8"/>
  <c r="G109" i="8"/>
  <c r="E188" i="8"/>
  <c r="E187" i="15" s="1"/>
  <c r="E189" i="8"/>
  <c r="E188" i="15" s="1"/>
  <c r="E170" i="8"/>
  <c r="C169" i="14" s="1"/>
  <c r="E171" i="8"/>
  <c r="E170" i="15" s="1"/>
  <c r="G191" i="8"/>
  <c r="G190" i="8"/>
  <c r="E198" i="8"/>
  <c r="C197" i="14" s="1"/>
  <c r="E199" i="8"/>
  <c r="E198" i="15" s="1"/>
  <c r="E161" i="8"/>
  <c r="E160" i="8"/>
  <c r="C159" i="14" s="1"/>
  <c r="E97" i="8"/>
  <c r="E96" i="15" s="1"/>
  <c r="E96" i="8"/>
  <c r="C95" i="14" s="1"/>
  <c r="E174" i="8"/>
  <c r="E173" i="15" s="1"/>
  <c r="E175" i="8"/>
  <c r="E174" i="15" s="1"/>
  <c r="E94" i="8"/>
  <c r="E93" i="15" s="1"/>
  <c r="E95" i="8"/>
  <c r="E94" i="15" s="1"/>
  <c r="G135" i="8"/>
  <c r="G134" i="8"/>
  <c r="I54" i="8"/>
  <c r="I55" i="8"/>
  <c r="I174" i="8"/>
  <c r="I175" i="8"/>
  <c r="K108" i="8"/>
  <c r="K109" i="8"/>
  <c r="K75" i="8"/>
  <c r="K74" i="8"/>
  <c r="E172" i="8"/>
  <c r="E171" i="15" s="1"/>
  <c r="E173" i="8"/>
  <c r="E172" i="15" s="1"/>
  <c r="E134" i="8"/>
  <c r="C133" i="14" s="1"/>
  <c r="E135" i="8"/>
  <c r="E134" i="15" s="1"/>
  <c r="G60" i="8"/>
  <c r="G61" i="8"/>
  <c r="G74" i="8"/>
  <c r="G75" i="8"/>
  <c r="I60" i="8"/>
  <c r="I61" i="8"/>
  <c r="K164" i="8"/>
  <c r="K165" i="8"/>
  <c r="K114" i="8"/>
  <c r="K115" i="8"/>
  <c r="E11" i="8"/>
  <c r="F10" i="8" s="1"/>
  <c r="E10" i="8"/>
  <c r="G156" i="8"/>
  <c r="G157" i="8"/>
  <c r="G151" i="8"/>
  <c r="G150" i="8"/>
  <c r="K198" i="8"/>
  <c r="K199" i="8"/>
  <c r="I176" i="8"/>
  <c r="I177" i="8"/>
  <c r="G127" i="8"/>
  <c r="G126" i="8"/>
  <c r="I82" i="8"/>
  <c r="I83" i="8"/>
  <c r="K102" i="8"/>
  <c r="K103" i="8"/>
  <c r="E53" i="8"/>
  <c r="E52" i="15" s="1"/>
  <c r="E52" i="8"/>
  <c r="E51" i="15" s="1"/>
  <c r="E70" i="8"/>
  <c r="E69" i="15" s="1"/>
  <c r="E71" i="8"/>
  <c r="E70" i="15" s="1"/>
  <c r="G171" i="8"/>
  <c r="G170" i="8"/>
  <c r="G66" i="8"/>
  <c r="G67" i="8"/>
  <c r="I152" i="8"/>
  <c r="I153" i="8"/>
  <c r="J152" i="8" s="1"/>
  <c r="I84" i="8"/>
  <c r="I85" i="8"/>
  <c r="I118" i="8"/>
  <c r="I119" i="8"/>
  <c r="K52" i="8"/>
  <c r="K53" i="8"/>
  <c r="K176" i="8"/>
  <c r="K177" i="8"/>
  <c r="K100" i="8"/>
  <c r="K101" i="8"/>
  <c r="K86" i="8"/>
  <c r="K87" i="8"/>
  <c r="E110" i="8"/>
  <c r="C109" i="14" s="1"/>
  <c r="E111" i="8"/>
  <c r="E110" i="15" s="1"/>
  <c r="G167" i="8"/>
  <c r="G166" i="8"/>
  <c r="I194" i="8"/>
  <c r="I195" i="8"/>
  <c r="I48" i="8"/>
  <c r="I49" i="8"/>
  <c r="K172" i="8"/>
  <c r="K173" i="8"/>
  <c r="K122" i="8"/>
  <c r="K123" i="8"/>
  <c r="E105" i="8"/>
  <c r="E104" i="15" s="1"/>
  <c r="E104" i="8"/>
  <c r="C103" i="14" s="1"/>
  <c r="I96" i="8"/>
  <c r="I97" i="8"/>
  <c r="E130" i="8"/>
  <c r="E129" i="15" s="1"/>
  <c r="E131" i="8"/>
  <c r="E130" i="15" s="1"/>
  <c r="I76" i="8"/>
  <c r="I77" i="8"/>
  <c r="K126" i="8"/>
  <c r="K127" i="8"/>
  <c r="K174" i="8"/>
  <c r="K175" i="8"/>
  <c r="G78" i="8"/>
  <c r="G79" i="8"/>
  <c r="K60" i="8"/>
  <c r="K61" i="8"/>
  <c r="E180" i="8"/>
  <c r="E179" i="15" s="1"/>
  <c r="E181" i="8"/>
  <c r="E180" i="15" s="1"/>
  <c r="G201" i="8"/>
  <c r="G200" i="8"/>
  <c r="I116" i="8"/>
  <c r="I117" i="8"/>
  <c r="E124" i="8"/>
  <c r="C123" i="14" s="1"/>
  <c r="E125" i="8"/>
  <c r="E124" i="15" s="1"/>
  <c r="E86" i="8"/>
  <c r="E85" i="15" s="1"/>
  <c r="E87" i="8"/>
  <c r="E86" i="15" s="1"/>
  <c r="G82" i="8"/>
  <c r="G83" i="8"/>
  <c r="H82" i="8" s="1"/>
  <c r="E46" i="8"/>
  <c r="C45" i="14" s="1"/>
  <c r="E47" i="8"/>
  <c r="E46" i="15" s="1"/>
  <c r="E145" i="8"/>
  <c r="E144" i="8"/>
  <c r="E143" i="15" s="1"/>
  <c r="E81" i="8"/>
  <c r="E80" i="15" s="1"/>
  <c r="E80" i="8"/>
  <c r="E79" i="15" s="1"/>
  <c r="E142" i="8"/>
  <c r="C141" i="14" s="1"/>
  <c r="E143" i="8"/>
  <c r="E142" i="15" s="1"/>
  <c r="G153" i="8"/>
  <c r="G152" i="8"/>
  <c r="G81" i="8"/>
  <c r="G80" i="8"/>
  <c r="I112" i="8"/>
  <c r="I113" i="8"/>
  <c r="I110" i="8"/>
  <c r="I111" i="8"/>
  <c r="K142" i="8"/>
  <c r="K143" i="8"/>
  <c r="E140" i="8"/>
  <c r="C139" i="14" s="1"/>
  <c r="E141" i="8"/>
  <c r="E140" i="15" s="1"/>
  <c r="E138" i="8"/>
  <c r="E137" i="15" s="1"/>
  <c r="E139" i="8"/>
  <c r="E138" i="15" s="1"/>
  <c r="G159" i="8"/>
  <c r="G158" i="8"/>
  <c r="I186" i="8"/>
  <c r="I187" i="8"/>
  <c r="I134" i="8"/>
  <c r="I135" i="8"/>
  <c r="K196" i="8"/>
  <c r="K197" i="8"/>
  <c r="K91" i="8"/>
  <c r="K90" i="8"/>
  <c r="E185" i="15"/>
  <c r="E183" i="15"/>
  <c r="E151" i="15"/>
  <c r="E88" i="15"/>
  <c r="E87" i="15"/>
  <c r="E65" i="15"/>
  <c r="E77" i="15"/>
  <c r="E11" i="15"/>
  <c r="E59" i="15"/>
  <c r="E116" i="15"/>
  <c r="E149" i="15"/>
  <c r="E122" i="15"/>
  <c r="I9" i="14"/>
  <c r="K9" i="15"/>
  <c r="E54" i="15"/>
  <c r="E175" i="15"/>
  <c r="E144" i="15"/>
  <c r="G15" i="14"/>
  <c r="I15" i="15"/>
  <c r="G11" i="14"/>
  <c r="I11" i="15"/>
  <c r="E11" i="14"/>
  <c r="G11" i="15"/>
  <c r="E49" i="15"/>
  <c r="E136" i="15"/>
  <c r="E190" i="15"/>
  <c r="E126" i="15"/>
  <c r="E74" i="15"/>
  <c r="E81" i="15"/>
  <c r="E154" i="15"/>
  <c r="E160" i="15"/>
  <c r="E128" i="15"/>
  <c r="E95" i="15"/>
  <c r="E63" i="15"/>
  <c r="E91" i="15"/>
  <c r="U13" i="6"/>
  <c r="I13" i="15"/>
  <c r="AH14" i="1"/>
  <c r="G9" i="14"/>
  <c r="I9" i="15"/>
  <c r="J10" i="8"/>
  <c r="O13" i="6"/>
  <c r="H12" i="8"/>
  <c r="I12" i="15"/>
  <c r="I14" i="14"/>
  <c r="C117" i="14"/>
  <c r="C89" i="14"/>
  <c r="K10" i="15"/>
  <c r="C49" i="14"/>
  <c r="C161" i="14"/>
  <c r="C81" i="14"/>
  <c r="C101" i="14"/>
  <c r="C71" i="14"/>
  <c r="C108" i="14"/>
  <c r="AH8" i="1"/>
  <c r="G8" i="8"/>
  <c r="C73" i="14"/>
  <c r="C63" i="14"/>
  <c r="C91" i="14"/>
  <c r="C151" i="14"/>
  <c r="C65" i="14"/>
  <c r="C149" i="14"/>
  <c r="I16" i="15"/>
  <c r="C171" i="14"/>
  <c r="C183" i="14"/>
  <c r="C77" i="14"/>
  <c r="C175" i="14"/>
  <c r="C193" i="14"/>
  <c r="G13" i="14"/>
  <c r="J8" i="8"/>
  <c r="G8" i="14"/>
  <c r="C157" i="14"/>
  <c r="E8" i="8"/>
  <c r="C8" i="14"/>
  <c r="I9" i="6"/>
  <c r="AK180" i="1"/>
  <c r="AK116" i="1"/>
  <c r="I11" i="6"/>
  <c r="O7" i="6"/>
  <c r="AK166" i="1"/>
  <c r="AK132" i="1"/>
  <c r="AK102" i="1"/>
  <c r="AK150" i="1"/>
  <c r="AK192" i="1"/>
  <c r="AH152" i="1"/>
  <c r="AG162" i="1"/>
  <c r="AH182" i="1"/>
  <c r="AI198" i="1"/>
  <c r="AJ12" i="1"/>
  <c r="AG14" i="1"/>
  <c r="AG186" i="1"/>
  <c r="AG152" i="1"/>
  <c r="AG88" i="1"/>
  <c r="AG158" i="1"/>
  <c r="AG130" i="1"/>
  <c r="AH136" i="1"/>
  <c r="AH124" i="1"/>
  <c r="AH150" i="1"/>
  <c r="AH64" i="1"/>
  <c r="AH114" i="1"/>
  <c r="AI188" i="1"/>
  <c r="AI76" i="1"/>
  <c r="AI156" i="1"/>
  <c r="AI158" i="1"/>
  <c r="AI130" i="1"/>
  <c r="AJ198" i="1"/>
  <c r="AJ124" i="1"/>
  <c r="AJ126" i="1"/>
  <c r="AJ54" i="1"/>
  <c r="AJ106" i="1"/>
  <c r="AH100" i="1"/>
  <c r="AI176" i="1"/>
  <c r="AI142" i="1"/>
  <c r="AJ78" i="1"/>
  <c r="AG156" i="1"/>
  <c r="AG106" i="1"/>
  <c r="AH126" i="1"/>
  <c r="AH78" i="1"/>
  <c r="AI104" i="1"/>
  <c r="AI164" i="1"/>
  <c r="AI82" i="1"/>
  <c r="AJ64" i="1"/>
  <c r="AJ60" i="1"/>
  <c r="AJ128" i="1"/>
  <c r="AJ102" i="1"/>
  <c r="AG62" i="1"/>
  <c r="AG180" i="1"/>
  <c r="AG116" i="1"/>
  <c r="AG52" i="1"/>
  <c r="AG90" i="1"/>
  <c r="AG70" i="1"/>
  <c r="AH200" i="1"/>
  <c r="AH180" i="1"/>
  <c r="AH192" i="1"/>
  <c r="AH170" i="1"/>
  <c r="AH66" i="1"/>
  <c r="AI152" i="1"/>
  <c r="AI84" i="1"/>
  <c r="AI116" i="1"/>
  <c r="AI118" i="1"/>
  <c r="AI102" i="1"/>
  <c r="AJ206" i="1"/>
  <c r="AJ52" i="1"/>
  <c r="AJ176" i="1"/>
  <c r="AJ100" i="1"/>
  <c r="AJ86" i="1"/>
  <c r="AG110" i="1"/>
  <c r="AH166" i="1"/>
  <c r="AI194" i="1"/>
  <c r="AI48" i="1"/>
  <c r="AJ172" i="1"/>
  <c r="AJ122" i="1"/>
  <c r="AG124" i="1"/>
  <c r="AH82" i="1"/>
  <c r="AG46" i="1"/>
  <c r="AG80" i="1"/>
  <c r="AI110" i="1"/>
  <c r="AG140" i="1"/>
  <c r="AI186" i="1"/>
  <c r="AJ196" i="1"/>
  <c r="AK10" i="1"/>
  <c r="AG204" i="1"/>
  <c r="AG72" i="1"/>
  <c r="AG74" i="1"/>
  <c r="AH188" i="1"/>
  <c r="AH56" i="1"/>
  <c r="AH118" i="1"/>
  <c r="AH50" i="1"/>
  <c r="AH102" i="1"/>
  <c r="AI160" i="1"/>
  <c r="AI100" i="1"/>
  <c r="AI124" i="1"/>
  <c r="AI126" i="1"/>
  <c r="AI74" i="1"/>
  <c r="AJ46" i="1"/>
  <c r="AJ56" i="1"/>
  <c r="AJ82" i="1"/>
  <c r="AJ180" i="1"/>
  <c r="AG146" i="1"/>
  <c r="AH58" i="1"/>
  <c r="AI88" i="1"/>
  <c r="AI146" i="1"/>
  <c r="AG108" i="1"/>
  <c r="AH112" i="1"/>
  <c r="AH104" i="1"/>
  <c r="AH76" i="1"/>
  <c r="AI80" i="1"/>
  <c r="AI132" i="1"/>
  <c r="AI170" i="1"/>
  <c r="AJ104" i="1"/>
  <c r="AJ166" i="1"/>
  <c r="AJ58" i="1"/>
  <c r="AJ70" i="1"/>
  <c r="AG98" i="1"/>
  <c r="AG164" i="1"/>
  <c r="AG100" i="1"/>
  <c r="AG182" i="1"/>
  <c r="AG154" i="1"/>
  <c r="AH160" i="1"/>
  <c r="AH148" i="1"/>
  <c r="AH174" i="1"/>
  <c r="AH88" i="1"/>
  <c r="AH138" i="1"/>
  <c r="AI180" i="1"/>
  <c r="AI120" i="1"/>
  <c r="AI204" i="1"/>
  <c r="AI52" i="1"/>
  <c r="AI90" i="1"/>
  <c r="AI70" i="1"/>
  <c r="AJ194" i="1"/>
  <c r="AJ182" i="1"/>
  <c r="AJ144" i="1"/>
  <c r="AJ162" i="1"/>
  <c r="AJ66" i="1"/>
  <c r="AH120" i="1"/>
  <c r="AH184" i="1"/>
  <c r="AI144" i="1"/>
  <c r="AI178" i="1"/>
  <c r="AJ48" i="1"/>
  <c r="AJ92" i="1"/>
  <c r="AG86" i="1"/>
  <c r="AG144" i="1"/>
  <c r="AG142" i="1"/>
  <c r="AJ142" i="1"/>
  <c r="AH158" i="1"/>
  <c r="AI134" i="1"/>
  <c r="AJ90" i="1"/>
  <c r="AK46" i="1"/>
  <c r="AG126" i="1"/>
  <c r="AG76" i="1"/>
  <c r="AH144" i="1"/>
  <c r="AH72" i="1"/>
  <c r="AG200" i="1"/>
  <c r="AG128" i="1"/>
  <c r="AG64" i="1"/>
  <c r="AG178" i="1"/>
  <c r="AH172" i="1"/>
  <c r="AH162" i="1"/>
  <c r="AI68" i="1"/>
  <c r="AI114" i="1"/>
  <c r="AJ136" i="1"/>
  <c r="AJ16" i="1"/>
  <c r="AG92" i="1"/>
  <c r="AH176" i="1"/>
  <c r="AH54" i="1"/>
  <c r="AI136" i="1"/>
  <c r="AI138" i="1"/>
  <c r="AJ84" i="1"/>
  <c r="AG8" i="1"/>
  <c r="AI112" i="1"/>
  <c r="AG120" i="1"/>
  <c r="AG66" i="1"/>
  <c r="AH202" i="1"/>
  <c r="AH198" i="1"/>
  <c r="AH70" i="1"/>
  <c r="AI206" i="1"/>
  <c r="AI66" i="1"/>
  <c r="AJ152" i="1"/>
  <c r="AJ68" i="1"/>
  <c r="AH140" i="1"/>
  <c r="AH130" i="1"/>
  <c r="AJ72" i="1"/>
  <c r="AG12" i="1"/>
  <c r="AG60" i="1"/>
  <c r="AH68" i="1"/>
  <c r="AI98" i="1"/>
  <c r="AI106" i="1"/>
  <c r="AJ134" i="1"/>
  <c r="AG148" i="1"/>
  <c r="AG84" i="1"/>
  <c r="AG122" i="1"/>
  <c r="AH128" i="1"/>
  <c r="AH116" i="1"/>
  <c r="AH142" i="1"/>
  <c r="AH62" i="1"/>
  <c r="AH106" i="1"/>
  <c r="AI58" i="1"/>
  <c r="AI92" i="1"/>
  <c r="AI182" i="1"/>
  <c r="AI154" i="1"/>
  <c r="AJ80" i="1"/>
  <c r="AJ148" i="1"/>
  <c r="AJ150" i="1"/>
  <c r="AJ112" i="1"/>
  <c r="AJ130" i="1"/>
  <c r="AH206" i="1"/>
  <c r="AH84" i="1"/>
  <c r="AI64" i="1"/>
  <c r="AI94" i="1"/>
  <c r="AJ168" i="1"/>
  <c r="AG138" i="1"/>
  <c r="AG184" i="1"/>
  <c r="AG56" i="1"/>
  <c r="AG78" i="1"/>
  <c r="AH196" i="1"/>
  <c r="AH178" i="1"/>
  <c r="AI128" i="1"/>
  <c r="AI56" i="1"/>
  <c r="AI78" i="1"/>
  <c r="AJ190" i="1"/>
  <c r="AJ170" i="1"/>
  <c r="AI202" i="1"/>
  <c r="AJ62" i="1"/>
  <c r="AH132" i="1"/>
  <c r="AI50" i="1"/>
  <c r="AI196" i="1"/>
  <c r="AJ202" i="1"/>
  <c r="AJ178" i="1"/>
  <c r="AG48" i="1"/>
  <c r="AG150" i="1"/>
  <c r="AI192" i="1"/>
  <c r="AK140" i="1"/>
  <c r="AG54" i="1"/>
  <c r="AG166" i="1"/>
  <c r="AH164" i="1"/>
  <c r="AG58" i="1"/>
  <c r="AG176" i="1"/>
  <c r="AG112" i="1"/>
  <c r="AG196" i="1"/>
  <c r="AG114" i="1"/>
  <c r="AH48" i="1"/>
  <c r="AH86" i="1"/>
  <c r="AI140" i="1"/>
  <c r="AJ204" i="1"/>
  <c r="AJ98" i="1"/>
  <c r="AG192" i="1"/>
  <c r="AG194" i="1"/>
  <c r="AH204" i="1"/>
  <c r="AH154" i="1"/>
  <c r="AI46" i="1"/>
  <c r="AJ96" i="1"/>
  <c r="AJ186" i="1"/>
  <c r="AG104" i="1"/>
  <c r="AH156" i="1"/>
  <c r="AH146" i="1"/>
  <c r="AI62" i="1"/>
  <c r="AI190" i="1"/>
  <c r="AI162" i="1"/>
  <c r="AJ88" i="1"/>
  <c r="AJ156" i="1"/>
  <c r="AJ158" i="1"/>
  <c r="AJ120" i="1"/>
  <c r="AJ138" i="1"/>
  <c r="AH194" i="1"/>
  <c r="AH90" i="1"/>
  <c r="AI108" i="1"/>
  <c r="AJ140" i="1"/>
  <c r="AJ154" i="1"/>
  <c r="AG206" i="1"/>
  <c r="AG82" i="1"/>
  <c r="AH186" i="1"/>
  <c r="AH122" i="1"/>
  <c r="AI168" i="1"/>
  <c r="AI200" i="1"/>
  <c r="AI166" i="1"/>
  <c r="AI86" i="1"/>
  <c r="AJ132" i="1"/>
  <c r="AJ160" i="1"/>
  <c r="AJ146" i="1"/>
  <c r="AG202" i="1"/>
  <c r="AG132" i="1"/>
  <c r="AG68" i="1"/>
  <c r="AG118" i="1"/>
  <c r="AG102" i="1"/>
  <c r="AH46" i="1"/>
  <c r="AH52" i="1"/>
  <c r="AH110" i="1"/>
  <c r="AH98" i="1"/>
  <c r="AH94" i="1"/>
  <c r="AI184" i="1"/>
  <c r="AI72" i="1"/>
  <c r="AI148" i="1"/>
  <c r="AI150" i="1"/>
  <c r="AI122" i="1"/>
  <c r="AJ192" i="1"/>
  <c r="AJ116" i="1"/>
  <c r="AJ118" i="1"/>
  <c r="AJ50" i="1"/>
  <c r="AJ76" i="1"/>
  <c r="AH108" i="1"/>
  <c r="AH92" i="1"/>
  <c r="AI172" i="1"/>
  <c r="AJ184" i="1"/>
  <c r="AH80" i="1"/>
  <c r="AG190" i="1"/>
  <c r="AH168" i="1"/>
  <c r="AH96" i="1"/>
  <c r="AI96" i="1"/>
  <c r="AG16" i="1"/>
  <c r="AG188" i="1"/>
  <c r="AG170" i="1"/>
  <c r="AH190" i="1"/>
  <c r="AG198" i="1"/>
  <c r="AG160" i="1"/>
  <c r="AG96" i="1"/>
  <c r="AG174" i="1"/>
  <c r="AG94" i="1"/>
  <c r="AH134" i="1"/>
  <c r="AI54" i="1"/>
  <c r="AI174" i="1"/>
  <c r="AJ108" i="1"/>
  <c r="AJ74" i="1"/>
  <c r="AG172" i="1"/>
  <c r="AG134" i="1"/>
  <c r="AH60" i="1"/>
  <c r="AH74" i="1"/>
  <c r="AI60" i="1"/>
  <c r="AJ164" i="1"/>
  <c r="AJ114" i="1"/>
  <c r="AK94" i="1"/>
  <c r="AJ94" i="1"/>
  <c r="AJ110" i="1"/>
  <c r="AK144" i="1"/>
  <c r="AK168" i="1"/>
  <c r="AG168" i="1"/>
  <c r="AK60" i="1"/>
  <c r="AK128" i="1"/>
  <c r="AG10" i="1"/>
  <c r="AK98" i="1"/>
  <c r="AK148" i="1"/>
  <c r="AK52" i="1"/>
  <c r="AH10" i="1"/>
  <c r="AK112" i="1"/>
  <c r="AK92" i="1"/>
  <c r="AJ174" i="1"/>
  <c r="AK200" i="1"/>
  <c r="AJ200" i="1"/>
  <c r="AK172" i="1"/>
  <c r="AG136" i="1"/>
  <c r="AK72" i="1"/>
  <c r="AJ188" i="1"/>
  <c r="AK50" i="1"/>
  <c r="AG50" i="1"/>
  <c r="AK76" i="1"/>
  <c r="I49" i="6"/>
  <c r="I203" i="6"/>
  <c r="I167" i="6"/>
  <c r="I135" i="6"/>
  <c r="I103" i="6"/>
  <c r="I71" i="6"/>
  <c r="I189" i="6"/>
  <c r="I125" i="6"/>
  <c r="I161" i="6"/>
  <c r="I73" i="6"/>
  <c r="O167" i="6"/>
  <c r="O187" i="6"/>
  <c r="O155" i="6"/>
  <c r="O55" i="6"/>
  <c r="O181" i="6"/>
  <c r="O117" i="6"/>
  <c r="O95" i="6"/>
  <c r="O49" i="6"/>
  <c r="O145" i="6"/>
  <c r="O101" i="6"/>
  <c r="U61" i="6"/>
  <c r="U159" i="6"/>
  <c r="U95" i="6"/>
  <c r="U99" i="6"/>
  <c r="U197" i="6"/>
  <c r="U123" i="6"/>
  <c r="U189" i="6"/>
  <c r="U125" i="6"/>
  <c r="U161" i="6"/>
  <c r="U73" i="6"/>
  <c r="AA87" i="6"/>
  <c r="AA45" i="6"/>
  <c r="AA155" i="6"/>
  <c r="AA55" i="6"/>
  <c r="AA157" i="6"/>
  <c r="AA81" i="6"/>
  <c r="AA119" i="6"/>
  <c r="AA179" i="6"/>
  <c r="AA137" i="6"/>
  <c r="AA93" i="6"/>
  <c r="I145" i="6"/>
  <c r="O193" i="6"/>
  <c r="O57" i="6"/>
  <c r="O89" i="6"/>
  <c r="U87" i="6"/>
  <c r="U107" i="6"/>
  <c r="U145" i="6"/>
  <c r="AA139" i="6"/>
  <c r="AA109" i="6"/>
  <c r="AA153" i="6"/>
  <c r="I205" i="6"/>
  <c r="I107" i="6"/>
  <c r="I81" i="6"/>
  <c r="O111" i="6"/>
  <c r="O185" i="6"/>
  <c r="O103" i="6"/>
  <c r="O121" i="6"/>
  <c r="O75" i="6"/>
  <c r="U167" i="6"/>
  <c r="U79" i="6"/>
  <c r="U199" i="6"/>
  <c r="U131" i="6"/>
  <c r="U165" i="6"/>
  <c r="U169" i="6"/>
  <c r="U85" i="6"/>
  <c r="AA103" i="6"/>
  <c r="AA131" i="6"/>
  <c r="AA165" i="6"/>
  <c r="AA159" i="6"/>
  <c r="AA57" i="6"/>
  <c r="AA145" i="6"/>
  <c r="AA69" i="6"/>
  <c r="I97" i="6"/>
  <c r="I201" i="6"/>
  <c r="I163" i="6"/>
  <c r="I131" i="6"/>
  <c r="I99" i="6"/>
  <c r="I67" i="6"/>
  <c r="I181" i="6"/>
  <c r="I117" i="6"/>
  <c r="I153" i="6"/>
  <c r="I101" i="6"/>
  <c r="O159" i="6"/>
  <c r="O45" i="6"/>
  <c r="O147" i="6"/>
  <c r="O51" i="6"/>
  <c r="O173" i="6"/>
  <c r="O109" i="6"/>
  <c r="O87" i="6"/>
  <c r="O97" i="6"/>
  <c r="O137" i="6"/>
  <c r="O93" i="6"/>
  <c r="U179" i="6"/>
  <c r="U183" i="6"/>
  <c r="U119" i="6"/>
  <c r="U71" i="6"/>
  <c r="U203" i="6"/>
  <c r="U147" i="6"/>
  <c r="U51" i="6"/>
  <c r="U149" i="6"/>
  <c r="U89" i="6"/>
  <c r="U121" i="6"/>
  <c r="U69" i="6"/>
  <c r="AA191" i="6"/>
  <c r="AA193" i="6"/>
  <c r="AA115" i="6"/>
  <c r="AA181" i="6"/>
  <c r="AA117" i="6"/>
  <c r="AA143" i="6"/>
  <c r="AA49" i="6"/>
  <c r="AA161" i="6"/>
  <c r="AA75" i="6"/>
  <c r="AA65" i="6"/>
  <c r="O119" i="6"/>
  <c r="O107" i="6"/>
  <c r="O183" i="6"/>
  <c r="O91" i="6"/>
  <c r="U143" i="6"/>
  <c r="U171" i="6"/>
  <c r="U177" i="6"/>
  <c r="AA183" i="6"/>
  <c r="AA47" i="6"/>
  <c r="AA91" i="6"/>
  <c r="AB101" i="6"/>
  <c r="I187" i="6"/>
  <c r="I75" i="6"/>
  <c r="I169" i="6"/>
  <c r="O143" i="6"/>
  <c r="O189" i="6"/>
  <c r="O71" i="6"/>
  <c r="I197" i="6"/>
  <c r="I199" i="6"/>
  <c r="I159" i="6"/>
  <c r="I127" i="6"/>
  <c r="I95" i="6"/>
  <c r="I63" i="6"/>
  <c r="I173" i="6"/>
  <c r="I177" i="6"/>
  <c r="I93" i="6"/>
  <c r="O171" i="6"/>
  <c r="O133" i="6"/>
  <c r="O161" i="6"/>
  <c r="U53" i="6"/>
  <c r="U67" i="6"/>
  <c r="U173" i="6"/>
  <c r="U113" i="6"/>
  <c r="AA107" i="6"/>
  <c r="AA135" i="6"/>
  <c r="AA73" i="6"/>
  <c r="AA15" i="6"/>
  <c r="I171" i="6"/>
  <c r="I91" i="6"/>
  <c r="I133" i="6"/>
  <c r="O175" i="6"/>
  <c r="O59" i="6"/>
  <c r="O53" i="6"/>
  <c r="O73" i="6"/>
  <c r="U135" i="6"/>
  <c r="U59" i="6"/>
  <c r="U137" i="6"/>
  <c r="AA163" i="6"/>
  <c r="AA83" i="6"/>
  <c r="AA113" i="6"/>
  <c r="I185" i="6"/>
  <c r="I151" i="6"/>
  <c r="I55" i="6"/>
  <c r="I65" i="6"/>
  <c r="I77" i="6"/>
  <c r="O201" i="6"/>
  <c r="O195" i="6"/>
  <c r="O197" i="6"/>
  <c r="O177" i="6"/>
  <c r="U187" i="6"/>
  <c r="U75" i="6"/>
  <c r="U55" i="6"/>
  <c r="U65" i="6"/>
  <c r="U77" i="6"/>
  <c r="AA123" i="6"/>
  <c r="AA125" i="6"/>
  <c r="AA53" i="6"/>
  <c r="AA169" i="6"/>
  <c r="AA105" i="6"/>
  <c r="AA67" i="6"/>
  <c r="O139" i="6"/>
  <c r="O99" i="6"/>
  <c r="O129" i="6"/>
  <c r="U175" i="6"/>
  <c r="U201" i="6"/>
  <c r="U141" i="6"/>
  <c r="AA71" i="6"/>
  <c r="AA173" i="6"/>
  <c r="AA61" i="6"/>
  <c r="AA77" i="6"/>
  <c r="I155" i="6"/>
  <c r="I59" i="6"/>
  <c r="I105" i="6"/>
  <c r="O131" i="6"/>
  <c r="O125" i="6"/>
  <c r="O67" i="6"/>
  <c r="O77" i="6"/>
  <c r="U49" i="6"/>
  <c r="U103" i="6"/>
  <c r="U97" i="6"/>
  <c r="U163" i="6"/>
  <c r="U195" i="6"/>
  <c r="U81" i="6"/>
  <c r="U105" i="6"/>
  <c r="AA63" i="6"/>
  <c r="AA201" i="6"/>
  <c r="AA59" i="6"/>
  <c r="AA133" i="6"/>
  <c r="AA127" i="6"/>
  <c r="AA177" i="6"/>
  <c r="AA101" i="6"/>
  <c r="I61" i="6"/>
  <c r="I47" i="6"/>
  <c r="I179" i="6"/>
  <c r="I147" i="6"/>
  <c r="I115" i="6"/>
  <c r="I83" i="6"/>
  <c r="I51" i="6"/>
  <c r="I149" i="6"/>
  <c r="I89" i="6"/>
  <c r="I121" i="6"/>
  <c r="I69" i="6"/>
  <c r="O127" i="6"/>
  <c r="O199" i="6"/>
  <c r="O115" i="6"/>
  <c r="O179" i="6"/>
  <c r="O141" i="6"/>
  <c r="O191" i="6"/>
  <c r="O61" i="6"/>
  <c r="O169" i="6"/>
  <c r="O105" i="6"/>
  <c r="O65" i="6"/>
  <c r="U57" i="6"/>
  <c r="U151" i="6"/>
  <c r="U91" i="6"/>
  <c r="U83" i="6"/>
  <c r="U191" i="6"/>
  <c r="U115" i="6"/>
  <c r="U181" i="6"/>
  <c r="U117" i="6"/>
  <c r="U153" i="6"/>
  <c r="U101" i="6"/>
  <c r="AA79" i="6"/>
  <c r="AA205" i="6"/>
  <c r="AA147" i="6"/>
  <c r="AA51" i="6"/>
  <c r="AA149" i="6"/>
  <c r="AA175" i="6"/>
  <c r="AA111" i="6"/>
  <c r="AA99" i="6"/>
  <c r="AA129" i="6"/>
  <c r="AA85" i="6"/>
  <c r="I109" i="6"/>
  <c r="O205" i="6"/>
  <c r="O165" i="6"/>
  <c r="O83" i="6"/>
  <c r="U193" i="6"/>
  <c r="U63" i="6"/>
  <c r="U47" i="6"/>
  <c r="U93" i="6"/>
  <c r="AA171" i="6"/>
  <c r="AA167" i="6"/>
  <c r="AA121" i="6"/>
  <c r="AA11" i="6"/>
  <c r="I183" i="6"/>
  <c r="I119" i="6"/>
  <c r="I87" i="6"/>
  <c r="I157" i="6"/>
  <c r="I129" i="6"/>
  <c r="O135" i="6"/>
  <c r="O123" i="6"/>
  <c r="O149" i="6"/>
  <c r="O63" i="6"/>
  <c r="O113" i="6"/>
  <c r="O69" i="6"/>
  <c r="U127" i="6"/>
  <c r="U205" i="6"/>
  <c r="U155" i="6"/>
  <c r="U157" i="6"/>
  <c r="U129" i="6"/>
  <c r="AA197" i="6"/>
  <c r="AA199" i="6"/>
  <c r="AA189" i="6"/>
  <c r="AA151" i="6"/>
  <c r="AB3" i="6"/>
  <c r="AK54" i="1"/>
  <c r="AB115" i="6"/>
  <c r="AK138" i="1"/>
  <c r="AK70" i="1"/>
  <c r="O9" i="6"/>
  <c r="AK204" i="1"/>
  <c r="AK160" i="1"/>
  <c r="AK146" i="1"/>
  <c r="I53" i="6"/>
  <c r="I123" i="6"/>
  <c r="I165" i="6"/>
  <c r="I85" i="6"/>
  <c r="O163" i="6"/>
  <c r="O81" i="6"/>
  <c r="I57" i="6"/>
  <c r="I45" i="6"/>
  <c r="I175" i="6"/>
  <c r="I143" i="6"/>
  <c r="I111" i="6"/>
  <c r="I79" i="6"/>
  <c r="I195" i="6"/>
  <c r="I141" i="6"/>
  <c r="I113" i="6"/>
  <c r="O151" i="6"/>
  <c r="O47" i="6"/>
  <c r="O79" i="6"/>
  <c r="O85" i="6"/>
  <c r="U111" i="6"/>
  <c r="U139" i="6"/>
  <c r="U109" i="6"/>
  <c r="AA203" i="6"/>
  <c r="AA141" i="6"/>
  <c r="AA97" i="6"/>
  <c r="I191" i="6"/>
  <c r="I139" i="6"/>
  <c r="I193" i="6"/>
  <c r="I137" i="6"/>
  <c r="O203" i="6"/>
  <c r="O157" i="6"/>
  <c r="O153" i="6"/>
  <c r="U185" i="6"/>
  <c r="U45" i="6"/>
  <c r="U133" i="6"/>
  <c r="AA95" i="6"/>
  <c r="AA195" i="6"/>
  <c r="AA185" i="6"/>
  <c r="AA89" i="6"/>
  <c r="I7" i="6"/>
  <c r="AK8" i="1"/>
  <c r="AK12" i="1"/>
  <c r="AK194" i="1"/>
  <c r="AK106" i="1"/>
  <c r="AK186" i="1"/>
  <c r="AK198" i="1"/>
  <c r="AK184" i="1"/>
  <c r="AK152" i="1"/>
  <c r="AK120" i="1"/>
  <c r="AK66" i="1"/>
  <c r="AK130" i="1"/>
  <c r="AK78" i="1"/>
  <c r="AK154" i="1"/>
  <c r="AK196" i="1"/>
  <c r="AK178" i="1"/>
  <c r="AK100" i="1"/>
  <c r="AK82" i="1"/>
  <c r="AK68" i="1"/>
  <c r="AK104" i="1"/>
  <c r="AK126" i="1"/>
  <c r="AK74" i="1"/>
  <c r="AK84" i="1"/>
  <c r="AK188" i="1"/>
  <c r="AA187" i="6"/>
  <c r="I13" i="6"/>
  <c r="I15" i="6"/>
  <c r="AB18" i="1"/>
  <c r="V18" i="1"/>
  <c r="P16" i="1"/>
  <c r="AC16" i="1" s="1"/>
  <c r="J18" i="1"/>
  <c r="C145" i="14" l="1"/>
  <c r="C105" i="14"/>
  <c r="C165" i="14"/>
  <c r="E153" i="15"/>
  <c r="C13" i="14"/>
  <c r="E97" i="15"/>
  <c r="C167" i="14"/>
  <c r="C67" i="14"/>
  <c r="AD16" i="1"/>
  <c r="E191" i="15"/>
  <c r="C14" i="14"/>
  <c r="E169" i="15"/>
  <c r="C69" i="14"/>
  <c r="C137" i="14"/>
  <c r="I8" i="14"/>
  <c r="L8" i="8"/>
  <c r="E197" i="15"/>
  <c r="E13" i="14"/>
  <c r="C143" i="14"/>
  <c r="E159" i="15"/>
  <c r="C85" i="14"/>
  <c r="C179" i="14"/>
  <c r="C181" i="14"/>
  <c r="C111" i="14"/>
  <c r="C163" i="14"/>
  <c r="C173" i="14"/>
  <c r="E133" i="15"/>
  <c r="C15" i="14"/>
  <c r="E107" i="15"/>
  <c r="C55" i="14"/>
  <c r="C201" i="14"/>
  <c r="E141" i="15"/>
  <c r="E177" i="15"/>
  <c r="C113" i="14"/>
  <c r="E147" i="15"/>
  <c r="C131" i="14"/>
  <c r="C47" i="14"/>
  <c r="E109" i="15"/>
  <c r="C93" i="14"/>
  <c r="C199" i="14"/>
  <c r="C129" i="14"/>
  <c r="E45" i="15"/>
  <c r="C53" i="14"/>
  <c r="C51" i="14"/>
  <c r="C189" i="14"/>
  <c r="E99" i="15"/>
  <c r="E155" i="15"/>
  <c r="C125" i="14"/>
  <c r="C79" i="14"/>
  <c r="C115" i="14"/>
  <c r="E103" i="15"/>
  <c r="E121" i="15"/>
  <c r="E61" i="15"/>
  <c r="C195" i="14"/>
  <c r="C203" i="14"/>
  <c r="G17" i="8"/>
  <c r="G16" i="8"/>
  <c r="C135" i="14"/>
  <c r="C187" i="14"/>
  <c r="E75" i="15"/>
  <c r="I18" i="8"/>
  <c r="I19" i="8"/>
  <c r="E139" i="15"/>
  <c r="E83" i="15"/>
  <c r="E119" i="15"/>
  <c r="C127" i="14"/>
  <c r="E123" i="15"/>
  <c r="K19" i="8"/>
  <c r="K18" i="8"/>
  <c r="E19" i="8"/>
  <c r="E18" i="15" s="1"/>
  <c r="E18" i="8"/>
  <c r="E17" i="15" s="1"/>
  <c r="C57" i="14"/>
  <c r="E10" i="15"/>
  <c r="E205" i="15"/>
  <c r="AB155" i="6"/>
  <c r="H9" i="14"/>
  <c r="J9" i="15"/>
  <c r="H151" i="14"/>
  <c r="J151" i="15"/>
  <c r="D9" i="14"/>
  <c r="F9" i="15"/>
  <c r="E153" i="14"/>
  <c r="G153" i="15"/>
  <c r="I97" i="14"/>
  <c r="K97" i="15"/>
  <c r="E47" i="14"/>
  <c r="G47" i="15"/>
  <c r="I113" i="14"/>
  <c r="K113" i="15"/>
  <c r="I116" i="14"/>
  <c r="K116" i="15"/>
  <c r="E45" i="14"/>
  <c r="G45" i="15"/>
  <c r="E185" i="14"/>
  <c r="G185" i="15"/>
  <c r="E145" i="14"/>
  <c r="G145" i="15"/>
  <c r="E83" i="14"/>
  <c r="G83" i="15"/>
  <c r="I149" i="14"/>
  <c r="K149" i="15"/>
  <c r="G153" i="14"/>
  <c r="I153" i="15"/>
  <c r="G57" i="14"/>
  <c r="I57" i="15"/>
  <c r="E61" i="14"/>
  <c r="G61" i="15"/>
  <c r="G105" i="14"/>
  <c r="I105" i="15"/>
  <c r="G49" i="14"/>
  <c r="I49" i="15"/>
  <c r="I62" i="14"/>
  <c r="K62" i="15"/>
  <c r="G201" i="14"/>
  <c r="I201" i="15"/>
  <c r="I67" i="14"/>
  <c r="K67" i="15"/>
  <c r="I200" i="14"/>
  <c r="K200" i="15"/>
  <c r="G65" i="14"/>
  <c r="I65" i="15"/>
  <c r="G127" i="14"/>
  <c r="I127" i="15"/>
  <c r="E197" i="14"/>
  <c r="G197" i="15"/>
  <c r="E73" i="14"/>
  <c r="G73" i="15"/>
  <c r="E193" i="14"/>
  <c r="G193" i="15"/>
  <c r="G135" i="14"/>
  <c r="I135" i="15"/>
  <c r="E175" i="14"/>
  <c r="G175" i="15"/>
  <c r="I135" i="14"/>
  <c r="K135" i="15"/>
  <c r="E172" i="14"/>
  <c r="G172" i="15"/>
  <c r="E143" i="14"/>
  <c r="G143" i="15"/>
  <c r="I107" i="14"/>
  <c r="K107" i="15"/>
  <c r="G171" i="14"/>
  <c r="I171" i="15"/>
  <c r="E122" i="14"/>
  <c r="G122" i="15"/>
  <c r="E181" i="14"/>
  <c r="G181" i="15"/>
  <c r="I47" i="14"/>
  <c r="K47" i="15"/>
  <c r="E119" i="14"/>
  <c r="G119" i="15"/>
  <c r="I181" i="14"/>
  <c r="K181" i="15"/>
  <c r="G51" i="14"/>
  <c r="I51" i="15"/>
  <c r="E137" i="14"/>
  <c r="G137" i="15"/>
  <c r="E159" i="14"/>
  <c r="G159" i="15"/>
  <c r="I165" i="14"/>
  <c r="K165" i="15"/>
  <c r="G80" i="14"/>
  <c r="I80" i="15"/>
  <c r="E111" i="14"/>
  <c r="G111" i="15"/>
  <c r="G145" i="14"/>
  <c r="I145" i="15"/>
  <c r="I93" i="14"/>
  <c r="K93" i="15"/>
  <c r="I55" i="14"/>
  <c r="K55" i="15"/>
  <c r="G126" i="14"/>
  <c r="I126" i="15"/>
  <c r="G159" i="14"/>
  <c r="I159" i="15"/>
  <c r="E55" i="14"/>
  <c r="G55" i="15"/>
  <c r="G173" i="14"/>
  <c r="I173" i="15"/>
  <c r="E107" i="14"/>
  <c r="G107" i="15"/>
  <c r="I119" i="14"/>
  <c r="K119" i="15"/>
  <c r="G185" i="14"/>
  <c r="I185" i="15"/>
  <c r="G111" i="14"/>
  <c r="I111" i="15"/>
  <c r="E81" i="14"/>
  <c r="G81" i="15"/>
  <c r="E113" i="14"/>
  <c r="G113" i="15"/>
  <c r="G183" i="14"/>
  <c r="I183" i="15"/>
  <c r="G199" i="14"/>
  <c r="I199" i="15"/>
  <c r="I137" i="14"/>
  <c r="K137" i="15"/>
  <c r="E95" i="14"/>
  <c r="G95" i="15"/>
  <c r="I171" i="14"/>
  <c r="K171" i="15"/>
  <c r="I99" i="14"/>
  <c r="K99" i="15"/>
  <c r="I205" i="14"/>
  <c r="K205" i="15"/>
  <c r="G83" i="14"/>
  <c r="I83" i="15"/>
  <c r="E169" i="14"/>
  <c r="G169" i="15"/>
  <c r="E200" i="14"/>
  <c r="G200" i="15"/>
  <c r="I127" i="14"/>
  <c r="K127" i="15"/>
  <c r="G164" i="14"/>
  <c r="I164" i="15"/>
  <c r="E125" i="14"/>
  <c r="G125" i="15"/>
  <c r="I173" i="14"/>
  <c r="K173" i="15"/>
  <c r="E99" i="14"/>
  <c r="G99" i="15"/>
  <c r="I125" i="14"/>
  <c r="K125" i="15"/>
  <c r="G156" i="14"/>
  <c r="I156" i="15"/>
  <c r="G187" i="14"/>
  <c r="I187" i="15"/>
  <c r="I50" i="14"/>
  <c r="K50" i="15"/>
  <c r="G71" i="14"/>
  <c r="I71" i="15"/>
  <c r="I145" i="14"/>
  <c r="K145" i="15"/>
  <c r="I155" i="14"/>
  <c r="K155" i="15"/>
  <c r="F11" i="14"/>
  <c r="H11" i="15"/>
  <c r="E9" i="15"/>
  <c r="C9" i="14"/>
  <c r="H73" i="14"/>
  <c r="J73" i="15"/>
  <c r="H7" i="14"/>
  <c r="J7" i="15"/>
  <c r="I185" i="14"/>
  <c r="K185" i="15"/>
  <c r="E203" i="14"/>
  <c r="G203" i="15"/>
  <c r="I203" i="14"/>
  <c r="K203" i="15"/>
  <c r="I115" i="14"/>
  <c r="K115" i="15"/>
  <c r="I139" i="14"/>
  <c r="K139" i="15"/>
  <c r="E156" i="14"/>
  <c r="G156" i="15"/>
  <c r="I167" i="14"/>
  <c r="K167" i="15"/>
  <c r="E205" i="14"/>
  <c r="G205" i="15"/>
  <c r="I148" i="14"/>
  <c r="K148" i="15"/>
  <c r="G181" i="14"/>
  <c r="I181" i="15"/>
  <c r="E106" i="14"/>
  <c r="G106" i="15"/>
  <c r="E141" i="14"/>
  <c r="G141" i="15"/>
  <c r="I177" i="14"/>
  <c r="K177" i="15"/>
  <c r="G195" i="14"/>
  <c r="I195" i="15"/>
  <c r="E67" i="14"/>
  <c r="G67" i="15"/>
  <c r="I61" i="14"/>
  <c r="K61" i="15"/>
  <c r="E129" i="14"/>
  <c r="G129" i="15"/>
  <c r="I169" i="14"/>
  <c r="K169" i="15"/>
  <c r="I199" i="14"/>
  <c r="K199" i="15"/>
  <c r="G55" i="14"/>
  <c r="I55" i="15"/>
  <c r="E69" i="14"/>
  <c r="G69" i="15"/>
  <c r="E195" i="14"/>
  <c r="G195" i="15"/>
  <c r="E9" i="14"/>
  <c r="G9" i="15"/>
  <c r="G53" i="14"/>
  <c r="I53" i="15"/>
  <c r="I83" i="14"/>
  <c r="K83" i="15"/>
  <c r="E54" i="14"/>
  <c r="G54" i="15"/>
  <c r="G113" i="14"/>
  <c r="I113" i="15"/>
  <c r="E171" i="14"/>
  <c r="G171" i="15"/>
  <c r="E189" i="14"/>
  <c r="G189" i="15"/>
  <c r="G121" i="14"/>
  <c r="I121" i="15"/>
  <c r="E121" i="14"/>
  <c r="G121" i="15"/>
  <c r="E7" i="14"/>
  <c r="G7" i="15"/>
  <c r="G177" i="14"/>
  <c r="I177" i="15"/>
  <c r="I65" i="14"/>
  <c r="K65" i="15"/>
  <c r="I193" i="14"/>
  <c r="K193" i="15"/>
  <c r="G203" i="14"/>
  <c r="I203" i="15"/>
  <c r="E87" i="14"/>
  <c r="G87" i="15"/>
  <c r="I103" i="14"/>
  <c r="K103" i="15"/>
  <c r="G79" i="14"/>
  <c r="I79" i="15"/>
  <c r="G87" i="14"/>
  <c r="I87" i="15"/>
  <c r="I180" i="14"/>
  <c r="K180" i="15"/>
  <c r="I45" i="14"/>
  <c r="K45" i="15"/>
  <c r="G125" i="14"/>
  <c r="I125" i="15"/>
  <c r="E101" i="14"/>
  <c r="G101" i="15"/>
  <c r="E188" i="14"/>
  <c r="G188" i="15"/>
  <c r="G95" i="14"/>
  <c r="I95" i="15"/>
  <c r="I89" i="14"/>
  <c r="K89" i="15"/>
  <c r="E158" i="14"/>
  <c r="G158" i="15"/>
  <c r="I141" i="14"/>
  <c r="K141" i="15"/>
  <c r="E79" i="14"/>
  <c r="G79" i="15"/>
  <c r="E149" i="14"/>
  <c r="G149" i="15"/>
  <c r="G59" i="14"/>
  <c r="I59" i="15"/>
  <c r="I187" i="14"/>
  <c r="K187" i="15"/>
  <c r="E51" i="14"/>
  <c r="G51" i="15"/>
  <c r="I88" i="14"/>
  <c r="K88" i="15"/>
  <c r="G47" i="14"/>
  <c r="I47" i="15"/>
  <c r="I86" i="14"/>
  <c r="K86" i="15"/>
  <c r="I175" i="14"/>
  <c r="K175" i="15"/>
  <c r="G101" i="14"/>
  <c r="I101" i="15"/>
  <c r="G152" i="14"/>
  <c r="I152" i="15"/>
  <c r="E191" i="14"/>
  <c r="G191" i="15"/>
  <c r="E199" i="14"/>
  <c r="G199" i="15"/>
  <c r="I102" i="14"/>
  <c r="K102" i="15"/>
  <c r="I59" i="14"/>
  <c r="K59" i="15"/>
  <c r="G163" i="14"/>
  <c r="I163" i="15"/>
  <c r="G141" i="14"/>
  <c r="I141" i="15"/>
  <c r="I105" i="14"/>
  <c r="K105" i="15"/>
  <c r="I123" i="14"/>
  <c r="K123" i="15"/>
  <c r="G155" i="14"/>
  <c r="I155" i="15"/>
  <c r="E63" i="14"/>
  <c r="G63" i="15"/>
  <c r="I49" i="14"/>
  <c r="K49" i="15"/>
  <c r="E97" i="14"/>
  <c r="G97" i="15"/>
  <c r="G167" i="14"/>
  <c r="I167" i="15"/>
  <c r="G61" i="14"/>
  <c r="I61" i="15"/>
  <c r="F81" i="14"/>
  <c r="H81" i="15"/>
  <c r="J135" i="14"/>
  <c r="L135" i="15"/>
  <c r="I95" i="14"/>
  <c r="K95" i="15"/>
  <c r="G139" i="14"/>
  <c r="I139" i="15"/>
  <c r="E163" i="14"/>
  <c r="G163" i="15"/>
  <c r="E133" i="14"/>
  <c r="G133" i="15"/>
  <c r="I183" i="14"/>
  <c r="K183" i="15"/>
  <c r="G149" i="14"/>
  <c r="I149" i="15"/>
  <c r="I159" i="14"/>
  <c r="K159" i="15"/>
  <c r="I157" i="14"/>
  <c r="K157" i="15"/>
  <c r="E155" i="14"/>
  <c r="G155" i="15"/>
  <c r="G93" i="14"/>
  <c r="I93" i="15"/>
  <c r="I129" i="14"/>
  <c r="K129" i="15"/>
  <c r="I147" i="14"/>
  <c r="K147" i="15"/>
  <c r="G191" i="14"/>
  <c r="I191" i="15"/>
  <c r="E105" i="14"/>
  <c r="G105" i="15"/>
  <c r="E115" i="14"/>
  <c r="G115" i="15"/>
  <c r="I133" i="14"/>
  <c r="K133" i="15"/>
  <c r="G98" i="14"/>
  <c r="I98" i="15"/>
  <c r="E131" i="14"/>
  <c r="G131" i="15"/>
  <c r="I72" i="14"/>
  <c r="K72" i="15"/>
  <c r="E139" i="14"/>
  <c r="G139" i="15"/>
  <c r="I151" i="14"/>
  <c r="K151" i="15"/>
  <c r="G77" i="14"/>
  <c r="I77" i="15"/>
  <c r="G206" i="14"/>
  <c r="I206" i="15"/>
  <c r="E177" i="14"/>
  <c r="G177" i="15"/>
  <c r="E201" i="14"/>
  <c r="G201" i="15"/>
  <c r="G137" i="14"/>
  <c r="I137" i="15"/>
  <c r="E53" i="14"/>
  <c r="G53" i="15"/>
  <c r="I15" i="14"/>
  <c r="K15" i="15"/>
  <c r="G67" i="14"/>
  <c r="I67" i="15"/>
  <c r="E72" i="14"/>
  <c r="G72" i="15"/>
  <c r="I11" i="14"/>
  <c r="K11" i="15"/>
  <c r="E109" i="14"/>
  <c r="G109" i="15"/>
  <c r="E89" i="14"/>
  <c r="G89" i="15"/>
  <c r="G143" i="14"/>
  <c r="I143" i="15"/>
  <c r="I161" i="14"/>
  <c r="K161" i="15"/>
  <c r="G69" i="14"/>
  <c r="I69" i="15"/>
  <c r="G119" i="14"/>
  <c r="I119" i="15"/>
  <c r="E173" i="14"/>
  <c r="G173" i="15"/>
  <c r="I69" i="14"/>
  <c r="K69" i="15"/>
  <c r="G169" i="14"/>
  <c r="I169" i="15"/>
  <c r="E75" i="14"/>
  <c r="G75" i="15"/>
  <c r="E57" i="14"/>
  <c r="G57" i="15"/>
  <c r="I179" i="14"/>
  <c r="K179" i="15"/>
  <c r="G74" i="14"/>
  <c r="I74" i="15"/>
  <c r="G123" i="14"/>
  <c r="I123" i="15"/>
  <c r="E49" i="14"/>
  <c r="G49" i="15"/>
  <c r="E187" i="14"/>
  <c r="G187" i="15"/>
  <c r="G85" i="14"/>
  <c r="I85" i="15"/>
  <c r="E167" i="14"/>
  <c r="G167" i="15"/>
  <c r="I195" i="14"/>
  <c r="K195" i="15"/>
  <c r="E157" i="14"/>
  <c r="G157" i="15"/>
  <c r="G110" i="14"/>
  <c r="I110" i="15"/>
  <c r="E151" i="14"/>
  <c r="G151" i="15"/>
  <c r="E135" i="14"/>
  <c r="G135" i="15"/>
  <c r="I73" i="14"/>
  <c r="K73" i="15"/>
  <c r="I117" i="14"/>
  <c r="K117" i="15"/>
  <c r="G108" i="14"/>
  <c r="I108" i="15"/>
  <c r="I87" i="14"/>
  <c r="K87" i="15"/>
  <c r="G193" i="14"/>
  <c r="I193" i="15"/>
  <c r="I85" i="14"/>
  <c r="K85" i="15"/>
  <c r="I51" i="14"/>
  <c r="K51" i="15"/>
  <c r="G117" i="14"/>
  <c r="I117" i="15"/>
  <c r="G151" i="14"/>
  <c r="I151" i="15"/>
  <c r="E180" i="14"/>
  <c r="G180" i="15"/>
  <c r="I101" i="14"/>
  <c r="K101" i="15"/>
  <c r="I63" i="14"/>
  <c r="K63" i="15"/>
  <c r="G103" i="14"/>
  <c r="I103" i="15"/>
  <c r="G176" i="14"/>
  <c r="I176" i="15"/>
  <c r="I53" i="14"/>
  <c r="K53" i="15"/>
  <c r="I197" i="14"/>
  <c r="K197" i="15"/>
  <c r="G76" i="14"/>
  <c r="I76" i="15"/>
  <c r="E123" i="14"/>
  <c r="G123" i="15"/>
  <c r="I192" i="14"/>
  <c r="K192" i="15"/>
  <c r="I154" i="14"/>
  <c r="K154" i="15"/>
  <c r="G10" i="14"/>
  <c r="I10" i="15"/>
  <c r="C10" i="14"/>
  <c r="H155" i="14"/>
  <c r="J155" i="15"/>
  <c r="C7" i="14"/>
  <c r="E7" i="15"/>
  <c r="J7" i="14"/>
  <c r="G45" i="14"/>
  <c r="I45" i="15"/>
  <c r="E85" i="14"/>
  <c r="G85" i="15"/>
  <c r="I75" i="14"/>
  <c r="K75" i="15"/>
  <c r="E93" i="14"/>
  <c r="G93" i="15"/>
  <c r="G165" i="14"/>
  <c r="I165" i="15"/>
  <c r="G189" i="14"/>
  <c r="I189" i="15"/>
  <c r="G63" i="14"/>
  <c r="I63" i="15"/>
  <c r="I111" i="14"/>
  <c r="K111" i="15"/>
  <c r="I79" i="14"/>
  <c r="K79" i="15"/>
  <c r="G91" i="14"/>
  <c r="I91" i="15"/>
  <c r="E62" i="14"/>
  <c r="G62" i="15"/>
  <c r="E127" i="14"/>
  <c r="G127" i="15"/>
  <c r="I201" i="14"/>
  <c r="K201" i="15"/>
  <c r="G97" i="14"/>
  <c r="I97" i="15"/>
  <c r="I71" i="14"/>
  <c r="K71" i="15"/>
  <c r="I68" i="14"/>
  <c r="K68" i="15"/>
  <c r="I189" i="14"/>
  <c r="K189" i="15"/>
  <c r="G66" i="14"/>
  <c r="I66" i="15"/>
  <c r="G205" i="14"/>
  <c r="I205" i="15"/>
  <c r="E198" i="14"/>
  <c r="G198" i="15"/>
  <c r="E194" i="14"/>
  <c r="G194" i="15"/>
  <c r="G136" i="14"/>
  <c r="I136" i="15"/>
  <c r="E176" i="14"/>
  <c r="G176" i="15"/>
  <c r="I136" i="14"/>
  <c r="K136" i="15"/>
  <c r="E161" i="14"/>
  <c r="G161" i="15"/>
  <c r="E71" i="14"/>
  <c r="G71" i="15"/>
  <c r="I163" i="14"/>
  <c r="K163" i="15"/>
  <c r="G161" i="14"/>
  <c r="I161" i="15"/>
  <c r="I91" i="14"/>
  <c r="K91" i="15"/>
  <c r="E183" i="14"/>
  <c r="G183" i="15"/>
  <c r="I143" i="14"/>
  <c r="K143" i="15"/>
  <c r="G89" i="14"/>
  <c r="I89" i="15"/>
  <c r="G179" i="14"/>
  <c r="I179" i="15"/>
  <c r="E147" i="14"/>
  <c r="G147" i="15"/>
  <c r="I57" i="14"/>
  <c r="K57" i="15"/>
  <c r="G131" i="14"/>
  <c r="I131" i="15"/>
  <c r="E103" i="14"/>
  <c r="G103" i="15"/>
  <c r="I109" i="14"/>
  <c r="K109" i="15"/>
  <c r="I81" i="14"/>
  <c r="K81" i="15"/>
  <c r="G73" i="14"/>
  <c r="I73" i="15"/>
  <c r="G99" i="14"/>
  <c r="I99" i="15"/>
  <c r="E117" i="14"/>
  <c r="G117" i="15"/>
  <c r="E59" i="14"/>
  <c r="G59" i="15"/>
  <c r="G133" i="14"/>
  <c r="I133" i="15"/>
  <c r="G109" i="14"/>
  <c r="I109" i="15"/>
  <c r="E82" i="14"/>
  <c r="G82" i="15"/>
  <c r="G157" i="14"/>
  <c r="I157" i="15"/>
  <c r="G147" i="14"/>
  <c r="I147" i="15"/>
  <c r="I131" i="14"/>
  <c r="K131" i="15"/>
  <c r="G107" i="14"/>
  <c r="I107" i="15"/>
  <c r="G197" i="14"/>
  <c r="I197" i="15"/>
  <c r="I121" i="14"/>
  <c r="K121" i="15"/>
  <c r="E165" i="14"/>
  <c r="G165" i="15"/>
  <c r="I100" i="14"/>
  <c r="K100" i="15"/>
  <c r="I206" i="14"/>
  <c r="K206" i="15"/>
  <c r="G115" i="14"/>
  <c r="I115" i="15"/>
  <c r="E65" i="14"/>
  <c r="G65" i="15"/>
  <c r="E179" i="14"/>
  <c r="G179" i="15"/>
  <c r="I128" i="14"/>
  <c r="K128" i="15"/>
  <c r="G81" i="14"/>
  <c r="I81" i="15"/>
  <c r="E77" i="14"/>
  <c r="G77" i="15"/>
  <c r="I77" i="14"/>
  <c r="K77" i="15"/>
  <c r="G175" i="14"/>
  <c r="I175" i="15"/>
  <c r="I126" i="14"/>
  <c r="K126" i="15"/>
  <c r="G129" i="14"/>
  <c r="I129" i="15"/>
  <c r="G75" i="14"/>
  <c r="I75" i="15"/>
  <c r="E91" i="14"/>
  <c r="G91" i="15"/>
  <c r="I191" i="14"/>
  <c r="K191" i="15"/>
  <c r="I146" i="14"/>
  <c r="K146" i="15"/>
  <c r="I153" i="14"/>
  <c r="K153" i="15"/>
  <c r="E12" i="14"/>
  <c r="G12" i="15"/>
  <c r="J76" i="8"/>
  <c r="H158" i="8"/>
  <c r="L192" i="8"/>
  <c r="L100" i="8"/>
  <c r="L180" i="8"/>
  <c r="L148" i="8"/>
  <c r="L14" i="8"/>
  <c r="L146" i="8"/>
  <c r="AB181" i="6"/>
  <c r="I194" i="15"/>
  <c r="I82" i="15"/>
  <c r="I114" i="15"/>
  <c r="I102" i="15"/>
  <c r="I188" i="15"/>
  <c r="I50" i="15"/>
  <c r="I90" i="15"/>
  <c r="AB47" i="6"/>
  <c r="G118" i="15"/>
  <c r="G170" i="15"/>
  <c r="G78" i="15"/>
  <c r="G9" i="8"/>
  <c r="H8" i="8" s="1"/>
  <c r="H122" i="8"/>
  <c r="C194" i="14"/>
  <c r="C12" i="14"/>
  <c r="C120" i="14"/>
  <c r="C110" i="14"/>
  <c r="C132" i="14"/>
  <c r="C122" i="14"/>
  <c r="C56" i="14"/>
  <c r="C178" i="14"/>
  <c r="C130" i="14"/>
  <c r="C196" i="14"/>
  <c r="C68" i="14"/>
  <c r="C104" i="14"/>
  <c r="C118" i="14"/>
  <c r="C60" i="14"/>
  <c r="C16" i="14"/>
  <c r="C206" i="14"/>
  <c r="C106" i="14"/>
  <c r="C48" i="14"/>
  <c r="C202" i="14"/>
  <c r="C94" i="14"/>
  <c r="C164" i="14"/>
  <c r="C52" i="14"/>
  <c r="AB95" i="6"/>
  <c r="AB179" i="6"/>
  <c r="L116" i="8"/>
  <c r="L58" i="8"/>
  <c r="H180" i="8"/>
  <c r="C74" i="14"/>
  <c r="H172" i="8"/>
  <c r="J176" i="8"/>
  <c r="L62" i="8"/>
  <c r="C76" i="14"/>
  <c r="G90" i="15"/>
  <c r="K186" i="15"/>
  <c r="H54" i="8"/>
  <c r="H112" i="8"/>
  <c r="L102" i="8"/>
  <c r="G196" i="15"/>
  <c r="H194" i="8"/>
  <c r="L50" i="8"/>
  <c r="L88" i="8"/>
  <c r="C128" i="14"/>
  <c r="K164" i="15"/>
  <c r="G52" i="15"/>
  <c r="K60" i="15"/>
  <c r="K78" i="15"/>
  <c r="G100" i="15"/>
  <c r="K124" i="15"/>
  <c r="L206" i="8"/>
  <c r="H106" i="8"/>
  <c r="J60" i="8"/>
  <c r="L86" i="8"/>
  <c r="L126" i="8"/>
  <c r="C198" i="14"/>
  <c r="I58" i="15"/>
  <c r="C148" i="14"/>
  <c r="C66" i="14"/>
  <c r="K12" i="15"/>
  <c r="G168" i="15"/>
  <c r="K90" i="15"/>
  <c r="C86" i="14"/>
  <c r="J110" i="8"/>
  <c r="J136" i="8"/>
  <c r="K168" i="15"/>
  <c r="I154" i="15"/>
  <c r="G128" i="15"/>
  <c r="K190" i="15"/>
  <c r="K16" i="15"/>
  <c r="G182" i="15"/>
  <c r="G148" i="15"/>
  <c r="K52" i="15"/>
  <c r="K64" i="15"/>
  <c r="K174" i="15"/>
  <c r="K106" i="15"/>
  <c r="K198" i="15"/>
  <c r="I160" i="15"/>
  <c r="K196" i="15"/>
  <c r="C80" i="14"/>
  <c r="K172" i="15"/>
  <c r="I84" i="15"/>
  <c r="G192" i="15"/>
  <c r="C134" i="14"/>
  <c r="K156" i="15"/>
  <c r="G12" i="14"/>
  <c r="J12" i="8"/>
  <c r="H138" i="8"/>
  <c r="J126" i="8"/>
  <c r="I118" i="15"/>
  <c r="I130" i="15"/>
  <c r="H62" i="8"/>
  <c r="H176" i="8"/>
  <c r="H98" i="8"/>
  <c r="H58" i="8"/>
  <c r="J52" i="8"/>
  <c r="J182" i="8"/>
  <c r="L154" i="8"/>
  <c r="F116" i="8"/>
  <c r="F108" i="8"/>
  <c r="F68" i="8"/>
  <c r="I46" i="15"/>
  <c r="G86" i="15"/>
  <c r="K114" i="15"/>
  <c r="I150" i="15"/>
  <c r="K160" i="15"/>
  <c r="K158" i="15"/>
  <c r="G16" i="14"/>
  <c r="J16" i="8"/>
  <c r="I178" i="15"/>
  <c r="K66" i="15"/>
  <c r="K194" i="15"/>
  <c r="I204" i="15"/>
  <c r="G88" i="15"/>
  <c r="K104" i="15"/>
  <c r="G76" i="15"/>
  <c r="K110" i="15"/>
  <c r="K56" i="15"/>
  <c r="I124" i="15"/>
  <c r="G50" i="15"/>
  <c r="G60" i="15"/>
  <c r="G108" i="15"/>
  <c r="K120" i="15"/>
  <c r="I134" i="15"/>
  <c r="G80" i="15"/>
  <c r="G136" i="15"/>
  <c r="I148" i="15"/>
  <c r="H156" i="8"/>
  <c r="L162" i="8"/>
  <c r="L68" i="8"/>
  <c r="K138" i="15"/>
  <c r="I104" i="15"/>
  <c r="H160" i="8"/>
  <c r="L96" i="8"/>
  <c r="I112" i="15"/>
  <c r="H188" i="8"/>
  <c r="J140" i="8"/>
  <c r="J164" i="8"/>
  <c r="J206" i="8"/>
  <c r="L72" i="8"/>
  <c r="F76" i="8"/>
  <c r="G154" i="15"/>
  <c r="K98" i="15"/>
  <c r="G48" i="15"/>
  <c r="K184" i="15"/>
  <c r="G94" i="15"/>
  <c r="I166" i="15"/>
  <c r="I190" i="15"/>
  <c r="K150" i="15"/>
  <c r="K202" i="15"/>
  <c r="G140" i="15"/>
  <c r="I144" i="15"/>
  <c r="I70" i="15"/>
  <c r="I120" i="15"/>
  <c r="G174" i="15"/>
  <c r="K70" i="15"/>
  <c r="I170" i="15"/>
  <c r="G104" i="15"/>
  <c r="K94" i="15"/>
  <c r="K46" i="15"/>
  <c r="I100" i="15"/>
  <c r="I174" i="15"/>
  <c r="I96" i="15"/>
  <c r="I186" i="15"/>
  <c r="K142" i="15"/>
  <c r="G152" i="15"/>
  <c r="I158" i="15"/>
  <c r="I184" i="15"/>
  <c r="J80" i="8"/>
  <c r="J66" i="8"/>
  <c r="J64" i="8"/>
  <c r="J98" i="8"/>
  <c r="L112" i="8"/>
  <c r="L178" i="8"/>
  <c r="I48" i="15"/>
  <c r="I62" i="15"/>
  <c r="H198" i="8"/>
  <c r="H72" i="8"/>
  <c r="J108" i="8"/>
  <c r="L118" i="8"/>
  <c r="L128" i="8"/>
  <c r="F16" i="8"/>
  <c r="F14" i="8"/>
  <c r="G204" i="15"/>
  <c r="K204" i="15"/>
  <c r="G134" i="15"/>
  <c r="K76" i="15"/>
  <c r="G46" i="15"/>
  <c r="G186" i="15"/>
  <c r="G146" i="15"/>
  <c r="G206" i="15"/>
  <c r="I106" i="15"/>
  <c r="I122" i="15"/>
  <c r="K92" i="15"/>
  <c r="G184" i="15"/>
  <c r="K144" i="15"/>
  <c r="I180" i="15"/>
  <c r="I10" i="14"/>
  <c r="L10" i="8"/>
  <c r="I72" i="15"/>
  <c r="I168" i="15"/>
  <c r="E14" i="14"/>
  <c r="H14" i="8"/>
  <c r="H13" i="15" s="1"/>
  <c r="H200" i="8"/>
  <c r="H150" i="8"/>
  <c r="J146" i="8"/>
  <c r="L182" i="8"/>
  <c r="L166" i="8"/>
  <c r="L134" i="8"/>
  <c r="L200" i="8"/>
  <c r="F56" i="8"/>
  <c r="F134" i="8"/>
  <c r="C158" i="14"/>
  <c r="K130" i="15"/>
  <c r="K80" i="15"/>
  <c r="I92" i="15"/>
  <c r="G142" i="15"/>
  <c r="I196" i="15"/>
  <c r="G132" i="15"/>
  <c r="I202" i="15"/>
  <c r="K170" i="15"/>
  <c r="I78" i="15"/>
  <c r="G10" i="15"/>
  <c r="I54" i="15"/>
  <c r="I138" i="15"/>
  <c r="I68" i="15"/>
  <c r="G144" i="15"/>
  <c r="G190" i="15"/>
  <c r="G110" i="15"/>
  <c r="I162" i="15"/>
  <c r="I88" i="15"/>
  <c r="I86" i="15"/>
  <c r="G126" i="15"/>
  <c r="F8" i="8"/>
  <c r="F12" i="8"/>
  <c r="AB57" i="6"/>
  <c r="AB131" i="6"/>
  <c r="AB165" i="6"/>
  <c r="AB149" i="6"/>
  <c r="AB191" i="6"/>
  <c r="AB75" i="6"/>
  <c r="AB147" i="6"/>
  <c r="AB79" i="6"/>
  <c r="AB163" i="6"/>
  <c r="AB173" i="6"/>
  <c r="AB97" i="6"/>
  <c r="AB61" i="6"/>
  <c r="AB117" i="6"/>
  <c r="AB85" i="6"/>
  <c r="AB71" i="6"/>
  <c r="AB91" i="6"/>
  <c r="AB121" i="6"/>
  <c r="AB175" i="6"/>
  <c r="AB93" i="6"/>
  <c r="AB139" i="6"/>
  <c r="AB199" i="6"/>
  <c r="AB111" i="6"/>
  <c r="AB59" i="6"/>
  <c r="AB167" i="6"/>
  <c r="AB123" i="6"/>
  <c r="AB45" i="6"/>
  <c r="AB9" i="6"/>
  <c r="AB127" i="6"/>
  <c r="AB135" i="6"/>
  <c r="AB171" i="6"/>
  <c r="AB109" i="6"/>
  <c r="AB49" i="6"/>
  <c r="AB51" i="6"/>
  <c r="AB89" i="6"/>
  <c r="AI18" i="1"/>
  <c r="AB113" i="6"/>
  <c r="AB141" i="6"/>
  <c r="AB143" i="6"/>
  <c r="AJ18" i="1"/>
  <c r="AG18" i="1"/>
  <c r="AH16" i="1"/>
  <c r="O15" i="6"/>
  <c r="AB153" i="6"/>
  <c r="AB197" i="6"/>
  <c r="AB99" i="6"/>
  <c r="AA17" i="6"/>
  <c r="AB73" i="6"/>
  <c r="AB177" i="6"/>
  <c r="AB157" i="6"/>
  <c r="AB105" i="6"/>
  <c r="AB187" i="6"/>
  <c r="AB129" i="6"/>
  <c r="AB133" i="6"/>
  <c r="U17" i="6"/>
  <c r="AB189" i="6"/>
  <c r="AB65" i="6"/>
  <c r="AB185" i="6"/>
  <c r="AB193" i="6"/>
  <c r="AB103" i="6"/>
  <c r="AB201" i="6"/>
  <c r="AB151" i="6"/>
  <c r="AB11" i="6"/>
  <c r="AB161" i="6"/>
  <c r="AB67" i="6"/>
  <c r="AB195" i="6"/>
  <c r="AB77" i="6"/>
  <c r="AB55" i="6"/>
  <c r="AB183" i="6"/>
  <c r="AB169" i="6"/>
  <c r="AB125" i="6"/>
  <c r="AB145" i="6"/>
  <c r="AB159" i="6"/>
  <c r="AB69" i="6"/>
  <c r="AB205" i="6"/>
  <c r="AB13" i="6"/>
  <c r="AB81" i="6"/>
  <c r="AB87" i="6"/>
  <c r="AB83" i="6"/>
  <c r="AB107" i="6"/>
  <c r="AB119" i="6"/>
  <c r="AB63" i="6"/>
  <c r="AB203" i="6"/>
  <c r="AB137" i="6"/>
  <c r="AB53" i="6"/>
  <c r="AB7" i="6"/>
  <c r="AK16" i="1"/>
  <c r="I17" i="6"/>
  <c r="AB20" i="1"/>
  <c r="V20" i="1"/>
  <c r="P18" i="1"/>
  <c r="AD18" i="1" s="1"/>
  <c r="J20" i="1"/>
  <c r="AC18" i="1" l="1"/>
  <c r="L7" i="15"/>
  <c r="M7" i="15"/>
  <c r="AK18" i="1"/>
  <c r="C17" i="14"/>
  <c r="I20" i="8"/>
  <c r="I21" i="8"/>
  <c r="E21" i="8"/>
  <c r="E20" i="15" s="1"/>
  <c r="E20" i="8"/>
  <c r="E19" i="15" s="1"/>
  <c r="K20" i="8"/>
  <c r="K21" i="8"/>
  <c r="G18" i="8"/>
  <c r="G19" i="8"/>
  <c r="I18" i="14"/>
  <c r="K18" i="15"/>
  <c r="D133" i="14"/>
  <c r="F133" i="15"/>
  <c r="J165" i="14"/>
  <c r="L165" i="15"/>
  <c r="F199" i="14"/>
  <c r="H199" i="15"/>
  <c r="J9" i="14"/>
  <c r="L9" i="15"/>
  <c r="D13" i="14"/>
  <c r="F13" i="15"/>
  <c r="H107" i="14"/>
  <c r="J107" i="15"/>
  <c r="H63" i="14"/>
  <c r="J63" i="15"/>
  <c r="J71" i="14"/>
  <c r="L71" i="15"/>
  <c r="F187" i="14"/>
  <c r="H187" i="15"/>
  <c r="F159" i="14"/>
  <c r="H159" i="15"/>
  <c r="E15" i="14"/>
  <c r="G15" i="15"/>
  <c r="D107" i="14"/>
  <c r="F107" i="15"/>
  <c r="H51" i="14"/>
  <c r="J51" i="15"/>
  <c r="F61" i="14"/>
  <c r="H61" i="15"/>
  <c r="H125" i="14"/>
  <c r="J125" i="15"/>
  <c r="H109" i="14"/>
  <c r="J109" i="15"/>
  <c r="G52" i="14"/>
  <c r="I52" i="15"/>
  <c r="J85" i="14"/>
  <c r="L85" i="15"/>
  <c r="I176" i="14"/>
  <c r="K176" i="15"/>
  <c r="E68" i="14"/>
  <c r="G68" i="15"/>
  <c r="J87" i="14"/>
  <c r="L87" i="15"/>
  <c r="G128" i="14"/>
  <c r="I128" i="15"/>
  <c r="F53" i="14"/>
  <c r="H53" i="15"/>
  <c r="H175" i="14"/>
  <c r="J175" i="15"/>
  <c r="F179" i="14"/>
  <c r="H179" i="15"/>
  <c r="E124" i="14"/>
  <c r="G124" i="15"/>
  <c r="E112" i="14"/>
  <c r="G112" i="15"/>
  <c r="E114" i="14"/>
  <c r="G114" i="15"/>
  <c r="G116" i="14"/>
  <c r="I116" i="15"/>
  <c r="G146" i="14"/>
  <c r="I146" i="15"/>
  <c r="G142" i="14"/>
  <c r="I142" i="15"/>
  <c r="G64" i="14"/>
  <c r="I64" i="15"/>
  <c r="J147" i="14"/>
  <c r="L147" i="15"/>
  <c r="I182" i="14"/>
  <c r="K182" i="15"/>
  <c r="I96" i="14"/>
  <c r="K96" i="15"/>
  <c r="J99" i="14"/>
  <c r="L99" i="15"/>
  <c r="H75" i="14"/>
  <c r="J75" i="15"/>
  <c r="D55" i="14"/>
  <c r="F55" i="15"/>
  <c r="J181" i="14"/>
  <c r="L181" i="15"/>
  <c r="D15" i="14"/>
  <c r="F15" i="15"/>
  <c r="F71" i="14"/>
  <c r="H71" i="15"/>
  <c r="J177" i="14"/>
  <c r="L177" i="15"/>
  <c r="H65" i="14"/>
  <c r="J65" i="15"/>
  <c r="H205" i="14"/>
  <c r="J205" i="15"/>
  <c r="G17" i="14"/>
  <c r="I17" i="15"/>
  <c r="J67" i="14"/>
  <c r="L67" i="15"/>
  <c r="D115" i="14"/>
  <c r="F115" i="15"/>
  <c r="F57" i="14"/>
  <c r="H57" i="15"/>
  <c r="F137" i="14"/>
  <c r="H137" i="15"/>
  <c r="E92" i="14"/>
  <c r="G92" i="15"/>
  <c r="E130" i="14"/>
  <c r="G130" i="15"/>
  <c r="E164" i="14"/>
  <c r="G164" i="15"/>
  <c r="I122" i="14"/>
  <c r="K122" i="15"/>
  <c r="E178" i="14"/>
  <c r="G178" i="15"/>
  <c r="I140" i="14"/>
  <c r="K140" i="15"/>
  <c r="H59" i="14"/>
  <c r="J59" i="15"/>
  <c r="E166" i="14"/>
  <c r="G166" i="15"/>
  <c r="E116" i="14"/>
  <c r="G116" i="15"/>
  <c r="J49" i="14"/>
  <c r="L49" i="15"/>
  <c r="I178" i="14"/>
  <c r="K178" i="15"/>
  <c r="E202" i="14"/>
  <c r="G202" i="15"/>
  <c r="F171" i="14"/>
  <c r="H171" i="15"/>
  <c r="J57" i="14"/>
  <c r="L57" i="15"/>
  <c r="E150" i="14"/>
  <c r="G150" i="15"/>
  <c r="E138" i="14"/>
  <c r="G138" i="15"/>
  <c r="G198" i="14"/>
  <c r="I198" i="15"/>
  <c r="G132" i="14"/>
  <c r="I132" i="15"/>
  <c r="J179" i="14"/>
  <c r="L179" i="15"/>
  <c r="I134" i="14"/>
  <c r="K134" i="15"/>
  <c r="I54" i="14"/>
  <c r="K54" i="15"/>
  <c r="J191" i="14"/>
  <c r="L191" i="15"/>
  <c r="D11" i="14"/>
  <c r="F11" i="15"/>
  <c r="H145" i="14"/>
  <c r="J145" i="15"/>
  <c r="F197" i="14"/>
  <c r="H197" i="15"/>
  <c r="J111" i="14"/>
  <c r="L111" i="15"/>
  <c r="H79" i="14"/>
  <c r="J79" i="15"/>
  <c r="H163" i="14"/>
  <c r="J163" i="15"/>
  <c r="J161" i="14"/>
  <c r="L161" i="15"/>
  <c r="J153" i="14"/>
  <c r="L153" i="15"/>
  <c r="F97" i="14"/>
  <c r="H97" i="15"/>
  <c r="H11" i="14"/>
  <c r="J11" i="15"/>
  <c r="E98" i="14"/>
  <c r="G98" i="15"/>
  <c r="I108" i="14"/>
  <c r="K108" i="15"/>
  <c r="F7" i="14"/>
  <c r="H7" i="15"/>
  <c r="E96" i="14"/>
  <c r="G96" i="15"/>
  <c r="I82" i="14"/>
  <c r="K82" i="15"/>
  <c r="E162" i="14"/>
  <c r="G162" i="15"/>
  <c r="G56" i="14"/>
  <c r="I56" i="15"/>
  <c r="F105" i="14"/>
  <c r="H105" i="15"/>
  <c r="I84" i="14"/>
  <c r="K84" i="15"/>
  <c r="E84" i="14"/>
  <c r="G84" i="15"/>
  <c r="F193" i="14"/>
  <c r="H193" i="15"/>
  <c r="J101" i="14"/>
  <c r="L101" i="15"/>
  <c r="E70" i="14"/>
  <c r="G70" i="15"/>
  <c r="J115" i="14"/>
  <c r="L115" i="15"/>
  <c r="E102" i="14"/>
  <c r="G102" i="15"/>
  <c r="E120" i="14"/>
  <c r="G120" i="15"/>
  <c r="E56" i="14"/>
  <c r="G56" i="15"/>
  <c r="E66" i="14"/>
  <c r="G66" i="15"/>
  <c r="G200" i="14"/>
  <c r="I200" i="15"/>
  <c r="J145" i="14"/>
  <c r="L145" i="15"/>
  <c r="I132" i="14"/>
  <c r="K132" i="15"/>
  <c r="I112" i="14"/>
  <c r="K112" i="15"/>
  <c r="I74" i="14"/>
  <c r="K74" i="15"/>
  <c r="I118" i="14"/>
  <c r="K118" i="15"/>
  <c r="D7" i="14"/>
  <c r="F7" i="15"/>
  <c r="J199" i="14"/>
  <c r="L199" i="15"/>
  <c r="J127" i="14"/>
  <c r="L127" i="15"/>
  <c r="J133" i="14"/>
  <c r="L133" i="15"/>
  <c r="F149" i="14"/>
  <c r="H149" i="15"/>
  <c r="I17" i="14"/>
  <c r="K17" i="15"/>
  <c r="J117" i="14"/>
  <c r="L117" i="15"/>
  <c r="H97" i="14"/>
  <c r="J97" i="15"/>
  <c r="D75" i="14"/>
  <c r="F75" i="15"/>
  <c r="H139" i="14"/>
  <c r="J139" i="15"/>
  <c r="J95" i="14"/>
  <c r="L95" i="15"/>
  <c r="F155" i="14"/>
  <c r="H155" i="15"/>
  <c r="H15" i="14"/>
  <c r="J15" i="15"/>
  <c r="D67" i="14"/>
  <c r="F67" i="15"/>
  <c r="H181" i="14"/>
  <c r="J181" i="15"/>
  <c r="F175" i="14"/>
  <c r="H175" i="15"/>
  <c r="E64" i="14"/>
  <c r="G64" i="15"/>
  <c r="H135" i="14"/>
  <c r="J135" i="15"/>
  <c r="I166" i="14"/>
  <c r="K166" i="15"/>
  <c r="E74" i="14"/>
  <c r="G74" i="15"/>
  <c r="J125" i="14"/>
  <c r="L125" i="15"/>
  <c r="J205" i="14"/>
  <c r="L205" i="15"/>
  <c r="I48" i="14"/>
  <c r="K48" i="15"/>
  <c r="I152" i="14"/>
  <c r="K152" i="15"/>
  <c r="G140" i="14"/>
  <c r="I140" i="15"/>
  <c r="F111" i="14"/>
  <c r="H111" i="15"/>
  <c r="G172" i="14"/>
  <c r="I172" i="15"/>
  <c r="J61" i="14"/>
  <c r="L61" i="15"/>
  <c r="G94" i="14"/>
  <c r="I94" i="15"/>
  <c r="F121" i="14"/>
  <c r="H121" i="15"/>
  <c r="E58" i="14"/>
  <c r="G58" i="15"/>
  <c r="E8" i="14"/>
  <c r="G8" i="15"/>
  <c r="E160" i="14"/>
  <c r="G160" i="15"/>
  <c r="G60" i="14"/>
  <c r="I60" i="15"/>
  <c r="G192" i="14"/>
  <c r="I192" i="15"/>
  <c r="G182" i="14"/>
  <c r="I182" i="15"/>
  <c r="J13" i="14"/>
  <c r="L13" i="15"/>
  <c r="I188" i="14"/>
  <c r="K188" i="15"/>
  <c r="I162" i="14"/>
  <c r="K162" i="15"/>
  <c r="I58" i="14"/>
  <c r="K58" i="15"/>
  <c r="F157" i="14"/>
  <c r="H157" i="15"/>
  <c r="L188" i="8"/>
  <c r="L48" i="8"/>
  <c r="L54" i="8"/>
  <c r="L74" i="8"/>
  <c r="L82" i="8"/>
  <c r="L132" i="8"/>
  <c r="J192" i="8"/>
  <c r="J172" i="8"/>
  <c r="J142" i="8"/>
  <c r="J116" i="8"/>
  <c r="J132" i="8"/>
  <c r="H102" i="8"/>
  <c r="H114" i="8"/>
  <c r="F120" i="8"/>
  <c r="F206" i="8"/>
  <c r="F52" i="8"/>
  <c r="F118" i="8"/>
  <c r="F74" i="8"/>
  <c r="F86" i="8"/>
  <c r="F194" i="8"/>
  <c r="F48" i="8"/>
  <c r="F130" i="8"/>
  <c r="F132" i="8"/>
  <c r="F196" i="8"/>
  <c r="L84" i="8"/>
  <c r="L176" i="8"/>
  <c r="G102" i="14"/>
  <c r="J102" i="8"/>
  <c r="G114" i="14"/>
  <c r="J114" i="8"/>
  <c r="J198" i="8"/>
  <c r="G90" i="14"/>
  <c r="J90" i="8"/>
  <c r="J200" i="8"/>
  <c r="G50" i="14"/>
  <c r="J50" i="8"/>
  <c r="G82" i="14"/>
  <c r="J82" i="8"/>
  <c r="J56" i="8"/>
  <c r="J94" i="8"/>
  <c r="G194" i="14"/>
  <c r="J194" i="8"/>
  <c r="G188" i="14"/>
  <c r="J188" i="8"/>
  <c r="J128" i="8"/>
  <c r="H120" i="8"/>
  <c r="E78" i="14"/>
  <c r="H78" i="8"/>
  <c r="H66" i="8"/>
  <c r="H56" i="8"/>
  <c r="E170" i="14"/>
  <c r="H170" i="8"/>
  <c r="H124" i="8"/>
  <c r="E118" i="14"/>
  <c r="H118" i="8"/>
  <c r="H64" i="8"/>
  <c r="H96" i="8"/>
  <c r="F106" i="8"/>
  <c r="F104" i="8"/>
  <c r="F80" i="8"/>
  <c r="F122" i="8"/>
  <c r="F178" i="8"/>
  <c r="F164" i="8"/>
  <c r="F110" i="8"/>
  <c r="F128" i="8"/>
  <c r="F202" i="8"/>
  <c r="F148" i="8"/>
  <c r="F94" i="8"/>
  <c r="C170" i="14"/>
  <c r="F170" i="8"/>
  <c r="C160" i="14"/>
  <c r="F160" i="8"/>
  <c r="F60" i="8"/>
  <c r="C156" i="14"/>
  <c r="F156" i="8"/>
  <c r="C96" i="14"/>
  <c r="F96" i="8"/>
  <c r="C84" i="14"/>
  <c r="F84" i="8"/>
  <c r="C18" i="14"/>
  <c r="C88" i="14"/>
  <c r="F88" i="8"/>
  <c r="L140" i="8"/>
  <c r="L122" i="8"/>
  <c r="H92" i="8"/>
  <c r="H130" i="8"/>
  <c r="F13" i="14"/>
  <c r="H178" i="8"/>
  <c r="H68" i="8"/>
  <c r="H84" i="8"/>
  <c r="C82" i="14"/>
  <c r="F82" i="8"/>
  <c r="F81" i="15" s="1"/>
  <c r="E52" i="14"/>
  <c r="H52" i="8"/>
  <c r="H164" i="8"/>
  <c r="I156" i="14"/>
  <c r="L156" i="8"/>
  <c r="C62" i="14"/>
  <c r="F62" i="8"/>
  <c r="I190" i="14"/>
  <c r="L190" i="8"/>
  <c r="E100" i="14"/>
  <c r="H100" i="8"/>
  <c r="C204" i="14"/>
  <c r="F204" i="8"/>
  <c r="C50" i="14"/>
  <c r="F50" i="8"/>
  <c r="I172" i="14"/>
  <c r="L172" i="8"/>
  <c r="C200" i="14"/>
  <c r="F200" i="8"/>
  <c r="I124" i="14"/>
  <c r="L124" i="8"/>
  <c r="E196" i="14"/>
  <c r="H196" i="8"/>
  <c r="H162" i="8"/>
  <c r="H202" i="8"/>
  <c r="I196" i="14"/>
  <c r="L196" i="8"/>
  <c r="C90" i="14"/>
  <c r="F90" i="8"/>
  <c r="I78" i="14"/>
  <c r="L78" i="8"/>
  <c r="C154" i="14"/>
  <c r="F154" i="8"/>
  <c r="G84" i="14"/>
  <c r="J84" i="8"/>
  <c r="C142" i="14"/>
  <c r="F142" i="8"/>
  <c r="I174" i="14"/>
  <c r="L174" i="8"/>
  <c r="I90" i="14"/>
  <c r="L90" i="8"/>
  <c r="H166" i="8"/>
  <c r="C162" i="14"/>
  <c r="F162" i="8"/>
  <c r="F66" i="8"/>
  <c r="L108" i="8"/>
  <c r="H70" i="8"/>
  <c r="G160" i="14"/>
  <c r="J160" i="8"/>
  <c r="I52" i="14"/>
  <c r="L52" i="8"/>
  <c r="E128" i="14"/>
  <c r="H128" i="8"/>
  <c r="H127" i="15" s="1"/>
  <c r="C100" i="14"/>
  <c r="F100" i="8"/>
  <c r="I60" i="14"/>
  <c r="L60" i="8"/>
  <c r="I164" i="14"/>
  <c r="L164" i="8"/>
  <c r="E90" i="14"/>
  <c r="H90" i="8"/>
  <c r="I16" i="14"/>
  <c r="L16" i="8"/>
  <c r="E168" i="14"/>
  <c r="H168" i="8"/>
  <c r="L18" i="8"/>
  <c r="F158" i="8"/>
  <c r="H116" i="8"/>
  <c r="L152" i="8"/>
  <c r="E148" i="14"/>
  <c r="H148" i="8"/>
  <c r="G154" i="14"/>
  <c r="J154" i="8"/>
  <c r="G58" i="14"/>
  <c r="J58" i="8"/>
  <c r="C180" i="14"/>
  <c r="F180" i="8"/>
  <c r="I106" i="14"/>
  <c r="L106" i="8"/>
  <c r="I186" i="14"/>
  <c r="L186" i="8"/>
  <c r="H74" i="8"/>
  <c r="H73" i="15" s="1"/>
  <c r="I64" i="14"/>
  <c r="L64" i="8"/>
  <c r="F198" i="8"/>
  <c r="E192" i="14"/>
  <c r="H192" i="8"/>
  <c r="I198" i="14"/>
  <c r="L198" i="8"/>
  <c r="E182" i="14"/>
  <c r="H182" i="8"/>
  <c r="I168" i="14"/>
  <c r="L168" i="8"/>
  <c r="I12" i="14"/>
  <c r="L12" i="8"/>
  <c r="C176" i="14"/>
  <c r="F176" i="8"/>
  <c r="F175" i="15" s="1"/>
  <c r="C19" i="14"/>
  <c r="G88" i="14"/>
  <c r="J88" i="8"/>
  <c r="J87" i="15" s="1"/>
  <c r="G138" i="14"/>
  <c r="J138" i="8"/>
  <c r="C150" i="14"/>
  <c r="F150" i="8"/>
  <c r="E184" i="14"/>
  <c r="H184" i="8"/>
  <c r="I76" i="14"/>
  <c r="L76" i="8"/>
  <c r="G184" i="14"/>
  <c r="J184" i="8"/>
  <c r="C102" i="14"/>
  <c r="F102" i="8"/>
  <c r="F101" i="15" s="1"/>
  <c r="I70" i="14"/>
  <c r="L70" i="8"/>
  <c r="I202" i="14"/>
  <c r="L202" i="8"/>
  <c r="C54" i="14"/>
  <c r="F54" i="8"/>
  <c r="I18" i="15"/>
  <c r="E136" i="14"/>
  <c r="H136" i="8"/>
  <c r="H135" i="15" s="1"/>
  <c r="E60" i="14"/>
  <c r="H60" i="8"/>
  <c r="H59" i="15" s="1"/>
  <c r="I104" i="14"/>
  <c r="L104" i="8"/>
  <c r="C166" i="14"/>
  <c r="F166" i="8"/>
  <c r="G130" i="14"/>
  <c r="J130" i="8"/>
  <c r="G54" i="14"/>
  <c r="J54" i="8"/>
  <c r="I92" i="14"/>
  <c r="L92" i="8"/>
  <c r="G174" i="14"/>
  <c r="J174" i="8"/>
  <c r="J173" i="15" s="1"/>
  <c r="G118" i="14"/>
  <c r="J118" i="8"/>
  <c r="J117" i="15" s="1"/>
  <c r="E110" i="14"/>
  <c r="H110" i="8"/>
  <c r="E10" i="14"/>
  <c r="H10" i="8"/>
  <c r="H9" i="15" s="1"/>
  <c r="G92" i="14"/>
  <c r="J92" i="8"/>
  <c r="G168" i="14"/>
  <c r="J168" i="8"/>
  <c r="J167" i="15" s="1"/>
  <c r="G122" i="14"/>
  <c r="J122" i="8"/>
  <c r="J121" i="15" s="1"/>
  <c r="C186" i="14"/>
  <c r="F186" i="8"/>
  <c r="G158" i="14"/>
  <c r="J158" i="8"/>
  <c r="C72" i="14"/>
  <c r="F72" i="8"/>
  <c r="E174" i="14"/>
  <c r="H174" i="8"/>
  <c r="G190" i="14"/>
  <c r="J190" i="8"/>
  <c r="J189" i="15" s="1"/>
  <c r="E48" i="14"/>
  <c r="H48" i="8"/>
  <c r="G112" i="14"/>
  <c r="J112" i="8"/>
  <c r="J111" i="15" s="1"/>
  <c r="C144" i="14"/>
  <c r="F144" i="8"/>
  <c r="E50" i="14"/>
  <c r="H50" i="8"/>
  <c r="H49" i="15" s="1"/>
  <c r="E88" i="14"/>
  <c r="H88" i="8"/>
  <c r="C168" i="14"/>
  <c r="F168" i="8"/>
  <c r="E86" i="14"/>
  <c r="H86" i="8"/>
  <c r="C138" i="14"/>
  <c r="F138" i="8"/>
  <c r="G162" i="14"/>
  <c r="J162" i="8"/>
  <c r="J161" i="15" s="1"/>
  <c r="C190" i="14"/>
  <c r="F190" i="8"/>
  <c r="I150" i="14"/>
  <c r="L150" i="8"/>
  <c r="C98" i="14"/>
  <c r="F98" i="8"/>
  <c r="E190" i="14"/>
  <c r="H190" i="8"/>
  <c r="G78" i="14"/>
  <c r="J78" i="8"/>
  <c r="J77" i="15" s="1"/>
  <c r="I80" i="14"/>
  <c r="L80" i="8"/>
  <c r="G72" i="14"/>
  <c r="J72" i="8"/>
  <c r="G106" i="14"/>
  <c r="J106" i="8"/>
  <c r="J105" i="15" s="1"/>
  <c r="C78" i="14"/>
  <c r="F78" i="8"/>
  <c r="C46" i="14"/>
  <c r="F46" i="8"/>
  <c r="G100" i="14"/>
  <c r="J100" i="8"/>
  <c r="J99" i="15" s="1"/>
  <c r="G120" i="14"/>
  <c r="J120" i="8"/>
  <c r="G166" i="14"/>
  <c r="J166" i="8"/>
  <c r="J165" i="15" s="1"/>
  <c r="I98" i="14"/>
  <c r="L98" i="8"/>
  <c r="G16" i="15"/>
  <c r="E80" i="14"/>
  <c r="H80" i="8"/>
  <c r="G124" i="14"/>
  <c r="J124" i="8"/>
  <c r="J123" i="15" s="1"/>
  <c r="G204" i="14"/>
  <c r="J204" i="8"/>
  <c r="I158" i="14"/>
  <c r="L158" i="8"/>
  <c r="C192" i="14"/>
  <c r="F192" i="8"/>
  <c r="F191" i="15" s="1"/>
  <c r="E134" i="14"/>
  <c r="H134" i="8"/>
  <c r="C188" i="14"/>
  <c r="F188" i="8"/>
  <c r="F187" i="15" s="1"/>
  <c r="C124" i="14"/>
  <c r="F124" i="8"/>
  <c r="E144" i="14"/>
  <c r="H144" i="8"/>
  <c r="I170" i="14"/>
  <c r="L170" i="8"/>
  <c r="I130" i="14"/>
  <c r="L130" i="8"/>
  <c r="E206" i="14"/>
  <c r="H206" i="8"/>
  <c r="H205" i="15" s="1"/>
  <c r="C58" i="14"/>
  <c r="F58" i="8"/>
  <c r="F57" i="15" s="1"/>
  <c r="G62" i="14"/>
  <c r="J62" i="8"/>
  <c r="J61" i="15" s="1"/>
  <c r="E152" i="14"/>
  <c r="H152" i="8"/>
  <c r="H151" i="15" s="1"/>
  <c r="I46" i="14"/>
  <c r="L46" i="8"/>
  <c r="G70" i="14"/>
  <c r="J70" i="8"/>
  <c r="E94" i="14"/>
  <c r="H94" i="8"/>
  <c r="E154" i="14"/>
  <c r="H154" i="8"/>
  <c r="H153" i="15" s="1"/>
  <c r="C140" i="14"/>
  <c r="F140" i="8"/>
  <c r="I56" i="14"/>
  <c r="L56" i="8"/>
  <c r="I194" i="14"/>
  <c r="L194" i="8"/>
  <c r="I160" i="14"/>
  <c r="L160" i="8"/>
  <c r="G46" i="14"/>
  <c r="J46" i="8"/>
  <c r="E142" i="14"/>
  <c r="H142" i="8"/>
  <c r="C182" i="14"/>
  <c r="F182" i="8"/>
  <c r="C126" i="14"/>
  <c r="F126" i="8"/>
  <c r="C112" i="14"/>
  <c r="F112" i="8"/>
  <c r="C64" i="14"/>
  <c r="F64" i="8"/>
  <c r="F63" i="15" s="1"/>
  <c r="G202" i="14"/>
  <c r="J202" i="8"/>
  <c r="E146" i="14"/>
  <c r="H146" i="8"/>
  <c r="H145" i="15" s="1"/>
  <c r="C114" i="14"/>
  <c r="F114" i="8"/>
  <c r="G48" i="14"/>
  <c r="J48" i="8"/>
  <c r="J47" i="15" s="1"/>
  <c r="I142" i="14"/>
  <c r="L142" i="8"/>
  <c r="I94" i="14"/>
  <c r="L94" i="8"/>
  <c r="G144" i="14"/>
  <c r="J144" i="8"/>
  <c r="I184" i="14"/>
  <c r="L184" i="8"/>
  <c r="G14" i="14"/>
  <c r="J14" i="8"/>
  <c r="G104" i="14"/>
  <c r="J104" i="8"/>
  <c r="G134" i="14"/>
  <c r="J134" i="8"/>
  <c r="J133" i="15" s="1"/>
  <c r="C146" i="14"/>
  <c r="F146" i="8"/>
  <c r="I66" i="14"/>
  <c r="L66" i="8"/>
  <c r="G150" i="14"/>
  <c r="J150" i="8"/>
  <c r="E126" i="14"/>
  <c r="H126" i="8"/>
  <c r="H125" i="15" s="1"/>
  <c r="G68" i="14"/>
  <c r="J68" i="8"/>
  <c r="J67" i="15" s="1"/>
  <c r="E132" i="14"/>
  <c r="H132" i="8"/>
  <c r="H131" i="15" s="1"/>
  <c r="G180" i="14"/>
  <c r="J180" i="8"/>
  <c r="J179" i="15" s="1"/>
  <c r="E186" i="14"/>
  <c r="H186" i="8"/>
  <c r="I204" i="14"/>
  <c r="L204" i="8"/>
  <c r="G186" i="14"/>
  <c r="J186" i="8"/>
  <c r="J185" i="15" s="1"/>
  <c r="E104" i="14"/>
  <c r="H104" i="8"/>
  <c r="C152" i="14"/>
  <c r="F152" i="8"/>
  <c r="C172" i="14"/>
  <c r="F172" i="8"/>
  <c r="C70" i="14"/>
  <c r="F70" i="8"/>
  <c r="G148" i="14"/>
  <c r="J148" i="8"/>
  <c r="J147" i="15" s="1"/>
  <c r="I120" i="14"/>
  <c r="L120" i="8"/>
  <c r="I110" i="14"/>
  <c r="L110" i="8"/>
  <c r="G178" i="14"/>
  <c r="J178" i="8"/>
  <c r="J177" i="15" s="1"/>
  <c r="I114" i="14"/>
  <c r="L114" i="8"/>
  <c r="G86" i="14"/>
  <c r="J86" i="8"/>
  <c r="J85" i="15" s="1"/>
  <c r="C92" i="14"/>
  <c r="F92" i="8"/>
  <c r="G196" i="14"/>
  <c r="J196" i="8"/>
  <c r="J195" i="15" s="1"/>
  <c r="I144" i="14"/>
  <c r="L144" i="8"/>
  <c r="E46" i="14"/>
  <c r="H46" i="8"/>
  <c r="E204" i="14"/>
  <c r="H204" i="8"/>
  <c r="G96" i="14"/>
  <c r="J96" i="8"/>
  <c r="J95" i="15" s="1"/>
  <c r="G170" i="14"/>
  <c r="J170" i="8"/>
  <c r="E140" i="14"/>
  <c r="H140" i="8"/>
  <c r="H139" i="15" s="1"/>
  <c r="I138" i="14"/>
  <c r="L138" i="8"/>
  <c r="C174" i="14"/>
  <c r="F174" i="8"/>
  <c r="E108" i="14"/>
  <c r="H108" i="8"/>
  <c r="H107" i="15" s="1"/>
  <c r="E76" i="14"/>
  <c r="H76" i="8"/>
  <c r="C136" i="14"/>
  <c r="F136" i="8"/>
  <c r="C184" i="14"/>
  <c r="F184" i="8"/>
  <c r="AJ20" i="1"/>
  <c r="AG20" i="1"/>
  <c r="AH18" i="1"/>
  <c r="AI20" i="1"/>
  <c r="O17" i="6"/>
  <c r="AB15" i="6"/>
  <c r="AA19" i="6"/>
  <c r="U19" i="6"/>
  <c r="I19" i="6"/>
  <c r="AB22" i="1"/>
  <c r="V22" i="1"/>
  <c r="P20" i="1"/>
  <c r="AD20" i="1" s="1"/>
  <c r="J22" i="1"/>
  <c r="AC20" i="1" l="1"/>
  <c r="L203" i="15"/>
  <c r="L157" i="15"/>
  <c r="L91" i="15"/>
  <c r="L103" i="15"/>
  <c r="L155" i="15"/>
  <c r="L119" i="15"/>
  <c r="L45" i="15"/>
  <c r="L97" i="15"/>
  <c r="L201" i="15"/>
  <c r="L75" i="15"/>
  <c r="L143" i="15"/>
  <c r="L113" i="15"/>
  <c r="L129" i="15"/>
  <c r="L79" i="15"/>
  <c r="L149" i="15"/>
  <c r="L51" i="15"/>
  <c r="L109" i="15"/>
  <c r="L183" i="15"/>
  <c r="L93" i="15"/>
  <c r="L159" i="15"/>
  <c r="L69" i="15"/>
  <c r="L55" i="15"/>
  <c r="L65" i="15"/>
  <c r="L141" i="15"/>
  <c r="L169" i="15"/>
  <c r="L197" i="15"/>
  <c r="L89" i="15"/>
  <c r="L137" i="15"/>
  <c r="L193" i="15"/>
  <c r="E22" i="8"/>
  <c r="E21" i="15" s="1"/>
  <c r="E23" i="8"/>
  <c r="E22" i="15" s="1"/>
  <c r="I22" i="8"/>
  <c r="I23" i="8"/>
  <c r="G20" i="8"/>
  <c r="G21" i="8"/>
  <c r="K22" i="8"/>
  <c r="K23" i="8"/>
  <c r="F45" i="14"/>
  <c r="H45" i="15"/>
  <c r="D183" i="14"/>
  <c r="F183" i="15"/>
  <c r="D173" i="14"/>
  <c r="F173" i="15"/>
  <c r="H169" i="14"/>
  <c r="J169" i="15"/>
  <c r="D69" i="14"/>
  <c r="F69" i="15"/>
  <c r="D151" i="14"/>
  <c r="F151" i="15"/>
  <c r="H143" i="14"/>
  <c r="J143" i="15"/>
  <c r="D113" i="14"/>
  <c r="F113" i="15"/>
  <c r="H201" i="14"/>
  <c r="J201" i="15"/>
  <c r="D111" i="14"/>
  <c r="F111" i="15"/>
  <c r="D181" i="14"/>
  <c r="F181" i="15"/>
  <c r="H45" i="14"/>
  <c r="J45" i="15"/>
  <c r="D139" i="14"/>
  <c r="F139" i="15"/>
  <c r="F93" i="14"/>
  <c r="H93" i="15"/>
  <c r="D123" i="14"/>
  <c r="F123" i="15"/>
  <c r="F133" i="14"/>
  <c r="H133" i="15"/>
  <c r="D97" i="14"/>
  <c r="F97" i="15"/>
  <c r="D189" i="14"/>
  <c r="F189" i="15"/>
  <c r="I20" i="14"/>
  <c r="K20" i="15"/>
  <c r="F85" i="14"/>
  <c r="H85" i="15"/>
  <c r="F87" i="14"/>
  <c r="H87" i="15"/>
  <c r="D143" i="14"/>
  <c r="F143" i="15"/>
  <c r="F47" i="14"/>
  <c r="H47" i="15"/>
  <c r="F173" i="14"/>
  <c r="H173" i="15"/>
  <c r="H157" i="14"/>
  <c r="J157" i="15"/>
  <c r="H91" i="14"/>
  <c r="J91" i="15"/>
  <c r="F109" i="14"/>
  <c r="H109" i="15"/>
  <c r="H53" i="14"/>
  <c r="J53" i="15"/>
  <c r="D165" i="14"/>
  <c r="F165" i="15"/>
  <c r="J63" i="14"/>
  <c r="L63" i="15"/>
  <c r="F115" i="14"/>
  <c r="H115" i="15"/>
  <c r="D161" i="14"/>
  <c r="F161" i="15"/>
  <c r="F161" i="14"/>
  <c r="H161" i="15"/>
  <c r="F177" i="14"/>
  <c r="H177" i="15"/>
  <c r="J121" i="14"/>
  <c r="L121" i="15"/>
  <c r="D159" i="14"/>
  <c r="F159" i="15"/>
  <c r="D93" i="14"/>
  <c r="F93" i="15"/>
  <c r="D109" i="14"/>
  <c r="F109" i="15"/>
  <c r="D79" i="14"/>
  <c r="F79" i="15"/>
  <c r="F63" i="14"/>
  <c r="H63" i="15"/>
  <c r="F169" i="14"/>
  <c r="H169" i="15"/>
  <c r="F77" i="14"/>
  <c r="H77" i="15"/>
  <c r="H187" i="14"/>
  <c r="J187" i="15"/>
  <c r="H93" i="14"/>
  <c r="J93" i="15"/>
  <c r="H49" i="14"/>
  <c r="J49" i="15"/>
  <c r="H101" i="14"/>
  <c r="J101" i="15"/>
  <c r="D195" i="14"/>
  <c r="F195" i="15"/>
  <c r="D193" i="14"/>
  <c r="F193" i="15"/>
  <c r="D51" i="14"/>
  <c r="F51" i="15"/>
  <c r="F101" i="14"/>
  <c r="H101" i="15"/>
  <c r="H171" i="14"/>
  <c r="J171" i="15"/>
  <c r="J73" i="14"/>
  <c r="L73" i="15"/>
  <c r="D135" i="14"/>
  <c r="F135" i="15"/>
  <c r="F75" i="14"/>
  <c r="H75" i="15"/>
  <c r="F203" i="14"/>
  <c r="H203" i="15"/>
  <c r="D91" i="14"/>
  <c r="F91" i="15"/>
  <c r="F185" i="14"/>
  <c r="H185" i="15"/>
  <c r="J13" i="15"/>
  <c r="E17" i="14"/>
  <c r="G17" i="15"/>
  <c r="H119" i="14"/>
  <c r="J119" i="15"/>
  <c r="D45" i="14"/>
  <c r="F45" i="15"/>
  <c r="I19" i="14"/>
  <c r="K19" i="15"/>
  <c r="D53" i="14"/>
  <c r="F53" i="15"/>
  <c r="H183" i="14"/>
  <c r="J183" i="15"/>
  <c r="F183" i="14"/>
  <c r="H183" i="15"/>
  <c r="H137" i="14"/>
  <c r="J137" i="15"/>
  <c r="G19" i="14"/>
  <c r="I19" i="15"/>
  <c r="J11" i="14"/>
  <c r="L11" i="15"/>
  <c r="F181" i="14"/>
  <c r="H181" i="15"/>
  <c r="F191" i="14"/>
  <c r="H191" i="15"/>
  <c r="J105" i="14"/>
  <c r="L105" i="15"/>
  <c r="H57" i="14"/>
  <c r="J57" i="15"/>
  <c r="F147" i="14"/>
  <c r="H147" i="15"/>
  <c r="D157" i="14"/>
  <c r="F157" i="15"/>
  <c r="J15" i="14"/>
  <c r="L15" i="15"/>
  <c r="J163" i="14"/>
  <c r="L163" i="15"/>
  <c r="D99" i="14"/>
  <c r="F99" i="15"/>
  <c r="F69" i="14"/>
  <c r="H69" i="15"/>
  <c r="J173" i="14"/>
  <c r="L173" i="15"/>
  <c r="H83" i="14"/>
  <c r="J83" i="15"/>
  <c r="J77" i="14"/>
  <c r="L77" i="15"/>
  <c r="J195" i="14"/>
  <c r="L195" i="15"/>
  <c r="F195" i="14"/>
  <c r="H195" i="15"/>
  <c r="D199" i="14"/>
  <c r="F199" i="15"/>
  <c r="D49" i="14"/>
  <c r="F49" i="15"/>
  <c r="F99" i="14"/>
  <c r="H99" i="15"/>
  <c r="D61" i="14"/>
  <c r="F61" i="15"/>
  <c r="F163" i="14"/>
  <c r="H163" i="15"/>
  <c r="J139" i="14"/>
  <c r="L139" i="15"/>
  <c r="D83" i="14"/>
  <c r="F83" i="15"/>
  <c r="D155" i="14"/>
  <c r="F155" i="15"/>
  <c r="D147" i="14"/>
  <c r="F147" i="15"/>
  <c r="D163" i="14"/>
  <c r="F163" i="15"/>
  <c r="D103" i="14"/>
  <c r="F103" i="15"/>
  <c r="F117" i="14"/>
  <c r="H117" i="15"/>
  <c r="H55" i="14"/>
  <c r="J55" i="15"/>
  <c r="H197" i="14"/>
  <c r="J197" i="15"/>
  <c r="D131" i="14"/>
  <c r="F131" i="15"/>
  <c r="D85" i="14"/>
  <c r="F85" i="15"/>
  <c r="D205" i="14"/>
  <c r="F205" i="15"/>
  <c r="H131" i="14"/>
  <c r="J131" i="15"/>
  <c r="H191" i="14"/>
  <c r="J191" i="15"/>
  <c r="J53" i="14"/>
  <c r="L53" i="15"/>
  <c r="D171" i="14"/>
  <c r="F171" i="15"/>
  <c r="D145" i="14"/>
  <c r="F145" i="15"/>
  <c r="F141" i="14"/>
  <c r="H141" i="15"/>
  <c r="H69" i="14"/>
  <c r="J69" i="15"/>
  <c r="F143" i="14"/>
  <c r="H143" i="15"/>
  <c r="H203" i="14"/>
  <c r="J203" i="15"/>
  <c r="F79" i="14"/>
  <c r="H79" i="15"/>
  <c r="F189" i="14"/>
  <c r="H189" i="15"/>
  <c r="D137" i="14"/>
  <c r="F137" i="15"/>
  <c r="D167" i="14"/>
  <c r="F167" i="15"/>
  <c r="D71" i="14"/>
  <c r="F71" i="15"/>
  <c r="D185" i="14"/>
  <c r="F185" i="15"/>
  <c r="H129" i="14"/>
  <c r="J129" i="15"/>
  <c r="J17" i="14"/>
  <c r="L17" i="15"/>
  <c r="J107" i="14"/>
  <c r="L107" i="15"/>
  <c r="F165" i="14"/>
  <c r="H165" i="15"/>
  <c r="F51" i="14"/>
  <c r="H51" i="15"/>
  <c r="F83" i="14"/>
  <c r="H83" i="15"/>
  <c r="F129" i="14"/>
  <c r="H129" i="15"/>
  <c r="D87" i="14"/>
  <c r="F87" i="15"/>
  <c r="D169" i="14"/>
  <c r="F169" i="15"/>
  <c r="D201" i="14"/>
  <c r="F201" i="15"/>
  <c r="D177" i="14"/>
  <c r="F177" i="15"/>
  <c r="D105" i="14"/>
  <c r="F105" i="15"/>
  <c r="F55" i="14"/>
  <c r="H55" i="15"/>
  <c r="F119" i="14"/>
  <c r="H119" i="15"/>
  <c r="H193" i="14"/>
  <c r="J193" i="15"/>
  <c r="H81" i="14"/>
  <c r="J81" i="15"/>
  <c r="H199" i="14"/>
  <c r="J199" i="15"/>
  <c r="H113" i="14"/>
  <c r="J113" i="15"/>
  <c r="J175" i="14"/>
  <c r="L175" i="15"/>
  <c r="D129" i="14"/>
  <c r="F129" i="15"/>
  <c r="D73" i="14"/>
  <c r="F73" i="15"/>
  <c r="D119" i="14"/>
  <c r="F119" i="15"/>
  <c r="H115" i="14"/>
  <c r="J115" i="15"/>
  <c r="J131" i="14"/>
  <c r="L131" i="15"/>
  <c r="J47" i="14"/>
  <c r="L47" i="15"/>
  <c r="F103" i="14"/>
  <c r="H103" i="15"/>
  <c r="H149" i="14"/>
  <c r="J149" i="15"/>
  <c r="H103" i="14"/>
  <c r="J103" i="15"/>
  <c r="D125" i="14"/>
  <c r="F125" i="15"/>
  <c r="D77" i="14"/>
  <c r="F77" i="15"/>
  <c r="H71" i="14"/>
  <c r="J71" i="15"/>
  <c r="D149" i="14"/>
  <c r="F149" i="15"/>
  <c r="J167" i="14"/>
  <c r="L167" i="15"/>
  <c r="D197" i="14"/>
  <c r="F197" i="15"/>
  <c r="J185" i="14"/>
  <c r="L185" i="15"/>
  <c r="D179" i="14"/>
  <c r="F179" i="15"/>
  <c r="H153" i="14"/>
  <c r="J153" i="15"/>
  <c r="J151" i="14"/>
  <c r="L151" i="15"/>
  <c r="F167" i="14"/>
  <c r="H167" i="15"/>
  <c r="F89" i="14"/>
  <c r="H89" i="15"/>
  <c r="J59" i="14"/>
  <c r="L59" i="15"/>
  <c r="H159" i="14"/>
  <c r="J159" i="15"/>
  <c r="D65" i="14"/>
  <c r="F65" i="15"/>
  <c r="D141" i="14"/>
  <c r="F141" i="15"/>
  <c r="D153" i="14"/>
  <c r="F153" i="15"/>
  <c r="D89" i="14"/>
  <c r="F89" i="15"/>
  <c r="F201" i="14"/>
  <c r="H201" i="15"/>
  <c r="J123" i="14"/>
  <c r="L123" i="15"/>
  <c r="J171" i="14"/>
  <c r="L171" i="15"/>
  <c r="D203" i="14"/>
  <c r="F203" i="15"/>
  <c r="J189" i="14"/>
  <c r="L189" i="15"/>
  <c r="F67" i="14"/>
  <c r="H67" i="15"/>
  <c r="F91" i="14"/>
  <c r="H91" i="15"/>
  <c r="D95" i="14"/>
  <c r="F95" i="15"/>
  <c r="D59" i="14"/>
  <c r="F59" i="15"/>
  <c r="D127" i="14"/>
  <c r="F127" i="15"/>
  <c r="D121" i="14"/>
  <c r="F121" i="15"/>
  <c r="F95" i="14"/>
  <c r="H95" i="15"/>
  <c r="F123" i="14"/>
  <c r="H123" i="15"/>
  <c r="F65" i="14"/>
  <c r="H65" i="15"/>
  <c r="H127" i="14"/>
  <c r="J127" i="15"/>
  <c r="H89" i="14"/>
  <c r="J89" i="15"/>
  <c r="J83" i="14"/>
  <c r="L83" i="15"/>
  <c r="D47" i="14"/>
  <c r="F47" i="15"/>
  <c r="D117" i="14"/>
  <c r="F117" i="15"/>
  <c r="F113" i="14"/>
  <c r="H113" i="15"/>
  <c r="H141" i="14"/>
  <c r="J141" i="15"/>
  <c r="J81" i="14"/>
  <c r="L81" i="15"/>
  <c r="J187" i="14"/>
  <c r="L187" i="15"/>
  <c r="F18" i="8"/>
  <c r="C20" i="14"/>
  <c r="N8" i="8"/>
  <c r="K7" i="14"/>
  <c r="J155" i="14"/>
  <c r="J51" i="14"/>
  <c r="L20" i="8"/>
  <c r="J197" i="14"/>
  <c r="F73" i="14"/>
  <c r="J89" i="14"/>
  <c r="F127" i="14"/>
  <c r="M115" i="15"/>
  <c r="D81" i="14"/>
  <c r="I20" i="15"/>
  <c r="J113" i="14"/>
  <c r="H147" i="14"/>
  <c r="H179" i="14"/>
  <c r="H123" i="14"/>
  <c r="H77" i="14"/>
  <c r="H121" i="14"/>
  <c r="F59" i="14"/>
  <c r="C21" i="14"/>
  <c r="J93" i="14"/>
  <c r="F145" i="14"/>
  <c r="J45" i="14"/>
  <c r="F205" i="14"/>
  <c r="H105" i="14"/>
  <c r="J69" i="14"/>
  <c r="F107" i="14"/>
  <c r="F139" i="14"/>
  <c r="H85" i="14"/>
  <c r="H177" i="14"/>
  <c r="H185" i="14"/>
  <c r="F131" i="14"/>
  <c r="D191" i="14"/>
  <c r="H161" i="14"/>
  <c r="H111" i="14"/>
  <c r="H167" i="14"/>
  <c r="H117" i="14"/>
  <c r="F135" i="14"/>
  <c r="J65" i="14"/>
  <c r="H13" i="14"/>
  <c r="J141" i="14"/>
  <c r="J159" i="14"/>
  <c r="F153" i="14"/>
  <c r="F151" i="14"/>
  <c r="J129" i="14"/>
  <c r="H99" i="14"/>
  <c r="D101" i="14"/>
  <c r="H67" i="14"/>
  <c r="J157" i="14"/>
  <c r="E16" i="14"/>
  <c r="H16" i="8"/>
  <c r="H15" i="15" s="1"/>
  <c r="H173" i="14"/>
  <c r="G18" i="14"/>
  <c r="J18" i="8"/>
  <c r="J143" i="14"/>
  <c r="J109" i="14"/>
  <c r="J203" i="14"/>
  <c r="J183" i="14"/>
  <c r="H47" i="14"/>
  <c r="D63" i="14"/>
  <c r="J193" i="14"/>
  <c r="H61" i="14"/>
  <c r="J169" i="14"/>
  <c r="J97" i="14"/>
  <c r="J137" i="14"/>
  <c r="H95" i="14"/>
  <c r="H195" i="14"/>
  <c r="J119" i="14"/>
  <c r="F125" i="14"/>
  <c r="D187" i="14"/>
  <c r="J79" i="14"/>
  <c r="J149" i="14"/>
  <c r="F49" i="14"/>
  <c r="H189" i="14"/>
  <c r="F9" i="14"/>
  <c r="J91" i="14"/>
  <c r="J103" i="14"/>
  <c r="D175" i="14"/>
  <c r="H133" i="14"/>
  <c r="J55" i="14"/>
  <c r="D57" i="14"/>
  <c r="H165" i="14"/>
  <c r="J201" i="14"/>
  <c r="J75" i="14"/>
  <c r="H87" i="14"/>
  <c r="AI22" i="1"/>
  <c r="AJ22" i="1"/>
  <c r="AG22" i="1"/>
  <c r="AH20" i="1"/>
  <c r="AA21" i="6"/>
  <c r="AB17" i="6"/>
  <c r="U21" i="6"/>
  <c r="O19" i="6"/>
  <c r="AK20" i="1"/>
  <c r="I21" i="6"/>
  <c r="AB24" i="1"/>
  <c r="V24" i="1"/>
  <c r="P22" i="1"/>
  <c r="AD22" i="1" s="1"/>
  <c r="J24" i="1"/>
  <c r="AC22" i="1" l="1"/>
  <c r="AK22" i="1"/>
  <c r="K24" i="8"/>
  <c r="K25" i="8"/>
  <c r="E25" i="8"/>
  <c r="E24" i="15" s="1"/>
  <c r="E24" i="8"/>
  <c r="E23" i="15" s="1"/>
  <c r="G22" i="8"/>
  <c r="G23" i="8"/>
  <c r="I24" i="8"/>
  <c r="I25" i="8"/>
  <c r="N88" i="8"/>
  <c r="N87" i="15" s="1"/>
  <c r="M87" i="15"/>
  <c r="N104" i="8"/>
  <c r="N103" i="15" s="1"/>
  <c r="M103" i="15"/>
  <c r="N126" i="8"/>
  <c r="N125" i="15" s="1"/>
  <c r="M125" i="15"/>
  <c r="N102" i="8"/>
  <c r="N101" i="15" s="1"/>
  <c r="M101" i="15"/>
  <c r="N130" i="8"/>
  <c r="N129" i="15" s="1"/>
  <c r="M129" i="15"/>
  <c r="N154" i="8"/>
  <c r="N153" i="15" s="1"/>
  <c r="M153" i="15"/>
  <c r="N142" i="8"/>
  <c r="N141" i="15" s="1"/>
  <c r="M141" i="15"/>
  <c r="N118" i="8"/>
  <c r="N117" i="15" s="1"/>
  <c r="M117" i="15"/>
  <c r="N112" i="8"/>
  <c r="N111" i="15" s="1"/>
  <c r="M111" i="15"/>
  <c r="N192" i="8"/>
  <c r="N191" i="15" s="1"/>
  <c r="M191" i="15"/>
  <c r="N186" i="8"/>
  <c r="N185" i="15" s="1"/>
  <c r="M185" i="15"/>
  <c r="N86" i="8"/>
  <c r="N85" i="15" s="1"/>
  <c r="M85" i="15"/>
  <c r="N108" i="8"/>
  <c r="N107" i="15" s="1"/>
  <c r="M107" i="15"/>
  <c r="N70" i="8"/>
  <c r="N69" i="15" s="1"/>
  <c r="M69" i="15"/>
  <c r="N206" i="8"/>
  <c r="N205" i="15" s="1"/>
  <c r="M205" i="15"/>
  <c r="N146" i="8"/>
  <c r="N145" i="15" s="1"/>
  <c r="M145" i="15"/>
  <c r="N148" i="8"/>
  <c r="N147" i="15" s="1"/>
  <c r="M147" i="15"/>
  <c r="N90" i="8"/>
  <c r="N89" i="15" s="1"/>
  <c r="M89" i="15"/>
  <c r="N84" i="8"/>
  <c r="N83" i="15" s="1"/>
  <c r="M83" i="15"/>
  <c r="N156" i="8"/>
  <c r="N155" i="15" s="1"/>
  <c r="M155" i="15"/>
  <c r="N200" i="8"/>
  <c r="M199" i="15"/>
  <c r="N58" i="8"/>
  <c r="N57" i="15" s="1"/>
  <c r="M57" i="15"/>
  <c r="N50" i="8"/>
  <c r="N49" i="15" s="1"/>
  <c r="M49" i="15"/>
  <c r="N138" i="8"/>
  <c r="N137" i="15" s="1"/>
  <c r="M137" i="15"/>
  <c r="N62" i="8"/>
  <c r="N61" i="15" s="1"/>
  <c r="M61" i="15"/>
  <c r="N64" i="8"/>
  <c r="N63" i="15" s="1"/>
  <c r="M63" i="15"/>
  <c r="N184" i="8"/>
  <c r="N183" i="15" s="1"/>
  <c r="M183" i="15"/>
  <c r="N110" i="8"/>
  <c r="N109" i="15" s="1"/>
  <c r="M109" i="15"/>
  <c r="H17" i="14"/>
  <c r="J17" i="15"/>
  <c r="N68" i="8"/>
  <c r="N67" i="15" s="1"/>
  <c r="M67" i="15"/>
  <c r="I21" i="14"/>
  <c r="K21" i="15"/>
  <c r="N60" i="8"/>
  <c r="N59" i="15" s="1"/>
  <c r="M59" i="15"/>
  <c r="N78" i="8"/>
  <c r="N77" i="15" s="1"/>
  <c r="M77" i="15"/>
  <c r="N182" i="8"/>
  <c r="N181" i="15" s="1"/>
  <c r="M181" i="15"/>
  <c r="N164" i="8"/>
  <c r="N163" i="15" s="1"/>
  <c r="M163" i="15"/>
  <c r="K171" i="14"/>
  <c r="M171" i="15"/>
  <c r="N74" i="8"/>
  <c r="N73" i="15" s="1"/>
  <c r="M73" i="15"/>
  <c r="J19" i="14"/>
  <c r="L19" i="15"/>
  <c r="N72" i="8"/>
  <c r="M71" i="15"/>
  <c r="K11" i="14"/>
  <c r="M11" i="15"/>
  <c r="N14" i="8"/>
  <c r="N13" i="15" s="1"/>
  <c r="M13" i="15"/>
  <c r="N134" i="8"/>
  <c r="N133" i="15" s="1"/>
  <c r="M133" i="15"/>
  <c r="N80" i="8"/>
  <c r="N79" i="15" s="1"/>
  <c r="M79" i="15"/>
  <c r="N98" i="8"/>
  <c r="N97" i="15" s="1"/>
  <c r="M97" i="15"/>
  <c r="N100" i="8"/>
  <c r="N99" i="15" s="1"/>
  <c r="M99" i="15"/>
  <c r="N152" i="8"/>
  <c r="N151" i="15" s="1"/>
  <c r="M151" i="15"/>
  <c r="N160" i="8"/>
  <c r="N159" i="15" s="1"/>
  <c r="M159" i="15"/>
  <c r="N136" i="8"/>
  <c r="N135" i="15" s="1"/>
  <c r="M135" i="15"/>
  <c r="N168" i="8"/>
  <c r="N167" i="15" s="1"/>
  <c r="M167" i="15"/>
  <c r="N162" i="8"/>
  <c r="N161" i="15" s="1"/>
  <c r="M161" i="15"/>
  <c r="N132" i="8"/>
  <c r="N131" i="15" s="1"/>
  <c r="M131" i="15"/>
  <c r="N178" i="8"/>
  <c r="N177" i="15" s="1"/>
  <c r="M177" i="15"/>
  <c r="N140" i="8"/>
  <c r="N139" i="15" s="1"/>
  <c r="M139" i="15"/>
  <c r="N106" i="8"/>
  <c r="N105" i="15" s="1"/>
  <c r="M105" i="15"/>
  <c r="N46" i="8"/>
  <c r="N45" i="15" s="1"/>
  <c r="M45" i="15"/>
  <c r="N94" i="8"/>
  <c r="N93" i="15" s="1"/>
  <c r="M93" i="15"/>
  <c r="N180" i="8"/>
  <c r="N179" i="15" s="1"/>
  <c r="M179" i="15"/>
  <c r="N114" i="8"/>
  <c r="N113" i="15" s="1"/>
  <c r="M113" i="15"/>
  <c r="N82" i="8"/>
  <c r="N81" i="15" s="1"/>
  <c r="M81" i="15"/>
  <c r="N128" i="8"/>
  <c r="N127" i="15" s="1"/>
  <c r="M127" i="15"/>
  <c r="N54" i="8"/>
  <c r="N53" i="15" s="1"/>
  <c r="M53" i="15"/>
  <c r="N52" i="8"/>
  <c r="N51" i="15" s="1"/>
  <c r="M51" i="15"/>
  <c r="N202" i="8"/>
  <c r="N201" i="15" s="1"/>
  <c r="M201" i="15"/>
  <c r="N10" i="8"/>
  <c r="N9" i="15" s="1"/>
  <c r="M9" i="15"/>
  <c r="N196" i="8"/>
  <c r="N195" i="15" s="1"/>
  <c r="M195" i="15"/>
  <c r="N76" i="8"/>
  <c r="N75" i="15" s="1"/>
  <c r="M75" i="15"/>
  <c r="N166" i="8"/>
  <c r="N165" i="15" s="1"/>
  <c r="M165" i="15"/>
  <c r="N56" i="8"/>
  <c r="N55" i="15" s="1"/>
  <c r="M55" i="15"/>
  <c r="N176" i="8"/>
  <c r="N175" i="15" s="1"/>
  <c r="M175" i="15"/>
  <c r="N92" i="8"/>
  <c r="N91" i="15" s="1"/>
  <c r="M91" i="15"/>
  <c r="N190" i="8"/>
  <c r="N189" i="15" s="1"/>
  <c r="M189" i="15"/>
  <c r="N150" i="8"/>
  <c r="N149" i="15" s="1"/>
  <c r="M149" i="15"/>
  <c r="N188" i="8"/>
  <c r="N187" i="15" s="1"/>
  <c r="M187" i="15"/>
  <c r="N120" i="8"/>
  <c r="N119" i="15" s="1"/>
  <c r="M119" i="15"/>
  <c r="N96" i="8"/>
  <c r="N95" i="15" s="1"/>
  <c r="M95" i="15"/>
  <c r="N170" i="8"/>
  <c r="N169" i="15" s="1"/>
  <c r="M169" i="15"/>
  <c r="N194" i="8"/>
  <c r="N193" i="15" s="1"/>
  <c r="M193" i="15"/>
  <c r="N48" i="8"/>
  <c r="N47" i="15" s="1"/>
  <c r="M47" i="15"/>
  <c r="N204" i="8"/>
  <c r="N203" i="15" s="1"/>
  <c r="M203" i="15"/>
  <c r="N144" i="8"/>
  <c r="N143" i="15" s="1"/>
  <c r="M143" i="15"/>
  <c r="N174" i="8"/>
  <c r="N173" i="15" s="1"/>
  <c r="M173" i="15"/>
  <c r="N158" i="8"/>
  <c r="N157" i="15" s="1"/>
  <c r="M157" i="15"/>
  <c r="E19" i="14"/>
  <c r="G19" i="15"/>
  <c r="N66" i="8"/>
  <c r="N65" i="15" s="1"/>
  <c r="M65" i="15"/>
  <c r="G21" i="14"/>
  <c r="I21" i="15"/>
  <c r="N122" i="8"/>
  <c r="N121" i="15" s="1"/>
  <c r="M121" i="15"/>
  <c r="N124" i="8"/>
  <c r="N123" i="15" s="1"/>
  <c r="M123" i="15"/>
  <c r="E18" i="14"/>
  <c r="G18" i="15"/>
  <c r="N198" i="8"/>
  <c r="N197" i="15" s="1"/>
  <c r="M197" i="15"/>
  <c r="L7" i="14"/>
  <c r="N7" i="15"/>
  <c r="D17" i="14"/>
  <c r="F17" i="15"/>
  <c r="N12" i="8"/>
  <c r="F20" i="8"/>
  <c r="K199" i="14"/>
  <c r="K71" i="14"/>
  <c r="N116" i="8"/>
  <c r="N172" i="8"/>
  <c r="K115" i="14"/>
  <c r="K51" i="14"/>
  <c r="K197" i="14"/>
  <c r="K81" i="14"/>
  <c r="K127" i="14"/>
  <c r="K83" i="14"/>
  <c r="K155" i="14"/>
  <c r="K53" i="14"/>
  <c r="H18" i="8"/>
  <c r="G20" i="14"/>
  <c r="J20" i="8"/>
  <c r="K73" i="14"/>
  <c r="I22" i="15"/>
  <c r="K163" i="14"/>
  <c r="K89" i="14"/>
  <c r="K59" i="14"/>
  <c r="K201" i="14"/>
  <c r="K9" i="14"/>
  <c r="K79" i="14"/>
  <c r="K195" i="14"/>
  <c r="K97" i="14"/>
  <c r="K63" i="14"/>
  <c r="K109" i="14"/>
  <c r="F15" i="14"/>
  <c r="K101" i="14"/>
  <c r="K153" i="14"/>
  <c r="K65" i="14"/>
  <c r="K167" i="14"/>
  <c r="K131" i="14"/>
  <c r="K139" i="14"/>
  <c r="K179" i="14"/>
  <c r="K45" i="14"/>
  <c r="K181" i="14"/>
  <c r="K133" i="14"/>
  <c r="K69" i="14"/>
  <c r="K145" i="14"/>
  <c r="K121" i="14"/>
  <c r="K165" i="14"/>
  <c r="K187" i="14"/>
  <c r="K169" i="14"/>
  <c r="K143" i="14"/>
  <c r="K157" i="14"/>
  <c r="K99" i="14"/>
  <c r="K159" i="14"/>
  <c r="K111" i="14"/>
  <c r="K185" i="14"/>
  <c r="K107" i="14"/>
  <c r="K147" i="14"/>
  <c r="K22" i="15"/>
  <c r="K105" i="14"/>
  <c r="K93" i="14"/>
  <c r="K77" i="14"/>
  <c r="K175" i="14"/>
  <c r="K95" i="14"/>
  <c r="K47" i="14"/>
  <c r="K57" i="14"/>
  <c r="K49" i="14"/>
  <c r="K61" i="14"/>
  <c r="K67" i="14"/>
  <c r="K141" i="14"/>
  <c r="K135" i="14"/>
  <c r="K161" i="14"/>
  <c r="K177" i="14"/>
  <c r="K113" i="14"/>
  <c r="K189" i="14"/>
  <c r="K87" i="14"/>
  <c r="K103" i="14"/>
  <c r="K125" i="14"/>
  <c r="K137" i="14"/>
  <c r="K183" i="14"/>
  <c r="K129" i="14"/>
  <c r="K205" i="14"/>
  <c r="K123" i="14"/>
  <c r="K75" i="14"/>
  <c r="K55" i="14"/>
  <c r="K91" i="14"/>
  <c r="K149" i="14"/>
  <c r="K119" i="14"/>
  <c r="K193" i="14"/>
  <c r="K203" i="14"/>
  <c r="K173" i="14"/>
  <c r="K151" i="14"/>
  <c r="K13" i="14"/>
  <c r="K117" i="14"/>
  <c r="K191" i="14"/>
  <c r="K85" i="14"/>
  <c r="AG24" i="1"/>
  <c r="AJ24" i="1"/>
  <c r="AI24" i="1"/>
  <c r="AH22" i="1"/>
  <c r="AA23" i="6"/>
  <c r="U23" i="6"/>
  <c r="O21" i="6"/>
  <c r="AB19" i="6"/>
  <c r="I23" i="6"/>
  <c r="AB26" i="1"/>
  <c r="V26" i="1"/>
  <c r="P24" i="1"/>
  <c r="AD24" i="1" s="1"/>
  <c r="J26" i="1"/>
  <c r="L155" i="14" l="1"/>
  <c r="L101" i="14"/>
  <c r="AC26" i="1"/>
  <c r="AC24" i="1"/>
  <c r="L133" i="14"/>
  <c r="L57" i="14"/>
  <c r="L51" i="14"/>
  <c r="L67" i="14"/>
  <c r="L63" i="14"/>
  <c r="AK24" i="1"/>
  <c r="L181" i="14"/>
  <c r="L83" i="14"/>
  <c r="L141" i="14"/>
  <c r="L185" i="14"/>
  <c r="L109" i="14"/>
  <c r="L125" i="14"/>
  <c r="L87" i="14"/>
  <c r="L129" i="14"/>
  <c r="L107" i="14"/>
  <c r="L137" i="14"/>
  <c r="L197" i="14"/>
  <c r="L111" i="14"/>
  <c r="L147" i="14"/>
  <c r="L97" i="14"/>
  <c r="L191" i="14"/>
  <c r="L73" i="14"/>
  <c r="E27" i="8"/>
  <c r="E26" i="15" s="1"/>
  <c r="E26" i="8"/>
  <c r="C25" i="14" s="1"/>
  <c r="L69" i="14"/>
  <c r="L139" i="14"/>
  <c r="G25" i="8"/>
  <c r="G24" i="8"/>
  <c r="K27" i="8"/>
  <c r="K26" i="8"/>
  <c r="L13" i="14"/>
  <c r="I26" i="8"/>
  <c r="I27" i="8"/>
  <c r="L205" i="14"/>
  <c r="L91" i="14"/>
  <c r="L75" i="14"/>
  <c r="L161" i="14"/>
  <c r="L81" i="14"/>
  <c r="L85" i="14"/>
  <c r="L117" i="14"/>
  <c r="L151" i="14"/>
  <c r="L193" i="14"/>
  <c r="L103" i="14"/>
  <c r="L135" i="14"/>
  <c r="L89" i="14"/>
  <c r="L173" i="14"/>
  <c r="L177" i="14"/>
  <c r="L149" i="14"/>
  <c r="L55" i="14"/>
  <c r="L123" i="14"/>
  <c r="L99" i="14"/>
  <c r="L45" i="14"/>
  <c r="L113" i="14"/>
  <c r="L61" i="14"/>
  <c r="L145" i="14"/>
  <c r="L153" i="14"/>
  <c r="L195" i="14"/>
  <c r="L201" i="14"/>
  <c r="L183" i="14"/>
  <c r="L49" i="14"/>
  <c r="L77" i="14"/>
  <c r="L163" i="14"/>
  <c r="L175" i="14"/>
  <c r="L159" i="14"/>
  <c r="L167" i="14"/>
  <c r="L59" i="14"/>
  <c r="L47" i="14"/>
  <c r="L203" i="14"/>
  <c r="L119" i="14"/>
  <c r="L189" i="14"/>
  <c r="L95" i="14"/>
  <c r="L169" i="14"/>
  <c r="L121" i="14"/>
  <c r="L179" i="14"/>
  <c r="L131" i="14"/>
  <c r="L65" i="14"/>
  <c r="L79" i="14"/>
  <c r="L93" i="14"/>
  <c r="L143" i="14"/>
  <c r="L187" i="14"/>
  <c r="L53" i="14"/>
  <c r="G23" i="14"/>
  <c r="I23" i="15"/>
  <c r="L105" i="14"/>
  <c r="L157" i="14"/>
  <c r="L165" i="14"/>
  <c r="L9" i="14"/>
  <c r="L115" i="14"/>
  <c r="N115" i="15"/>
  <c r="D19" i="14"/>
  <c r="F19" i="15"/>
  <c r="N16" i="8"/>
  <c r="N15" i="15" s="1"/>
  <c r="M15" i="15"/>
  <c r="L71" i="14"/>
  <c r="N71" i="15"/>
  <c r="L199" i="14"/>
  <c r="N199" i="15"/>
  <c r="E20" i="14"/>
  <c r="G20" i="15"/>
  <c r="I23" i="14"/>
  <c r="K23" i="15"/>
  <c r="H19" i="14"/>
  <c r="J19" i="15"/>
  <c r="L11" i="14"/>
  <c r="N11" i="15"/>
  <c r="G24" i="14"/>
  <c r="I24" i="15"/>
  <c r="C23" i="14"/>
  <c r="L127" i="14"/>
  <c r="E21" i="14"/>
  <c r="G21" i="15"/>
  <c r="M17" i="15"/>
  <c r="H17" i="15"/>
  <c r="L171" i="14"/>
  <c r="N171" i="15"/>
  <c r="C24" i="14"/>
  <c r="J24" i="8"/>
  <c r="G22" i="14"/>
  <c r="J22" i="8"/>
  <c r="F17" i="14"/>
  <c r="C22" i="14"/>
  <c r="F22" i="8"/>
  <c r="I22" i="14"/>
  <c r="L22" i="8"/>
  <c r="H20" i="8"/>
  <c r="K24" i="15"/>
  <c r="K15" i="14"/>
  <c r="AI26" i="1"/>
  <c r="AJ26" i="1"/>
  <c r="AG26" i="1"/>
  <c r="AH24" i="1"/>
  <c r="AA25" i="6"/>
  <c r="O23" i="6"/>
  <c r="AB21" i="6"/>
  <c r="U25" i="6"/>
  <c r="I25" i="6"/>
  <c r="AB28" i="1"/>
  <c r="V28" i="1"/>
  <c r="P26" i="1"/>
  <c r="AD26" i="1" s="1"/>
  <c r="J28" i="1"/>
  <c r="E25" i="15" l="1"/>
  <c r="K28" i="8"/>
  <c r="K29" i="8"/>
  <c r="L15" i="14"/>
  <c r="G26" i="8"/>
  <c r="G27" i="8"/>
  <c r="E29" i="8"/>
  <c r="E28" i="15" s="1"/>
  <c r="E28" i="8"/>
  <c r="E27" i="15" s="1"/>
  <c r="I28" i="8"/>
  <c r="I29" i="8"/>
  <c r="K17" i="14"/>
  <c r="N18" i="8"/>
  <c r="L17" i="14" s="1"/>
  <c r="I25" i="14"/>
  <c r="K25" i="15"/>
  <c r="D21" i="14"/>
  <c r="F21" i="15"/>
  <c r="G25" i="14"/>
  <c r="I25" i="15"/>
  <c r="J21" i="14"/>
  <c r="L21" i="15"/>
  <c r="E23" i="14"/>
  <c r="G23" i="15"/>
  <c r="E22" i="14"/>
  <c r="G22" i="15"/>
  <c r="M19" i="15"/>
  <c r="H19" i="15"/>
  <c r="H23" i="14"/>
  <c r="J23" i="15"/>
  <c r="H21" i="14"/>
  <c r="J21" i="15"/>
  <c r="F24" i="8"/>
  <c r="C26" i="14"/>
  <c r="H22" i="8"/>
  <c r="F19" i="14"/>
  <c r="I26" i="15"/>
  <c r="F26" i="8"/>
  <c r="I24" i="14"/>
  <c r="L24" i="8"/>
  <c r="AJ28" i="1"/>
  <c r="AG28" i="1"/>
  <c r="AI28" i="1"/>
  <c r="AH26" i="1"/>
  <c r="AA27" i="6"/>
  <c r="AB23" i="6"/>
  <c r="O25" i="6"/>
  <c r="U27" i="6"/>
  <c r="AK26" i="1"/>
  <c r="I27" i="6"/>
  <c r="AB30" i="1"/>
  <c r="V30" i="1"/>
  <c r="P28" i="1"/>
  <c r="AC28" i="1" s="1"/>
  <c r="J30" i="1"/>
  <c r="AD28" i="1" l="1"/>
  <c r="AK28" i="1"/>
  <c r="C27" i="14"/>
  <c r="G28" i="8"/>
  <c r="G29" i="8"/>
  <c r="E30" i="8"/>
  <c r="E29" i="15" s="1"/>
  <c r="E31" i="8"/>
  <c r="E30" i="15" s="1"/>
  <c r="I30" i="8"/>
  <c r="I31" i="8"/>
  <c r="K30" i="8"/>
  <c r="K31" i="8"/>
  <c r="N17" i="15"/>
  <c r="K19" i="14"/>
  <c r="D25" i="14"/>
  <c r="F25" i="15"/>
  <c r="I28" i="14"/>
  <c r="K28" i="15"/>
  <c r="E25" i="14"/>
  <c r="G25" i="15"/>
  <c r="F21" i="14"/>
  <c r="H21" i="15"/>
  <c r="D23" i="14"/>
  <c r="F23" i="15"/>
  <c r="I27" i="14"/>
  <c r="K27" i="15"/>
  <c r="J23" i="14"/>
  <c r="L23" i="15"/>
  <c r="N20" i="8"/>
  <c r="E24" i="14"/>
  <c r="G24" i="15"/>
  <c r="G27" i="14"/>
  <c r="I27" i="15"/>
  <c r="I26" i="14"/>
  <c r="K26" i="15"/>
  <c r="L26" i="8"/>
  <c r="L28" i="8"/>
  <c r="M21" i="15"/>
  <c r="H24" i="8"/>
  <c r="G26" i="14"/>
  <c r="J26" i="8"/>
  <c r="G26" i="15"/>
  <c r="I28" i="15"/>
  <c r="AG30" i="1"/>
  <c r="AI30" i="1"/>
  <c r="AJ30" i="1"/>
  <c r="AH28" i="1"/>
  <c r="AB25" i="6"/>
  <c r="AA29" i="6"/>
  <c r="O27" i="6"/>
  <c r="U29" i="6"/>
  <c r="I29" i="6"/>
  <c r="AB32" i="1"/>
  <c r="V32" i="1"/>
  <c r="P30" i="1"/>
  <c r="AC30" i="1" s="1"/>
  <c r="J32" i="1"/>
  <c r="AD30" i="1" l="1"/>
  <c r="C29" i="14"/>
  <c r="AK30" i="1"/>
  <c r="E33" i="8"/>
  <c r="E32" i="15" s="1"/>
  <c r="E32" i="8"/>
  <c r="E31" i="15" s="1"/>
  <c r="K32" i="8"/>
  <c r="K33" i="8"/>
  <c r="G30" i="8"/>
  <c r="G31" i="8"/>
  <c r="I32" i="8"/>
  <c r="I33" i="8"/>
  <c r="F23" i="14"/>
  <c r="H23" i="15"/>
  <c r="E28" i="14"/>
  <c r="G28" i="15"/>
  <c r="L19" i="14"/>
  <c r="N19" i="15"/>
  <c r="E27" i="14"/>
  <c r="G27" i="15"/>
  <c r="G29" i="14"/>
  <c r="I29" i="15"/>
  <c r="H25" i="14"/>
  <c r="J25" i="15"/>
  <c r="J27" i="14"/>
  <c r="L27" i="15"/>
  <c r="I29" i="14"/>
  <c r="K29" i="15"/>
  <c r="J25" i="14"/>
  <c r="L25" i="15"/>
  <c r="C30" i="14"/>
  <c r="N22" i="8"/>
  <c r="M23" i="15"/>
  <c r="H28" i="8"/>
  <c r="K21" i="14"/>
  <c r="E26" i="14"/>
  <c r="H26" i="8"/>
  <c r="H25" i="15" s="1"/>
  <c r="G28" i="14"/>
  <c r="J28" i="8"/>
  <c r="C28" i="14"/>
  <c r="F28" i="8"/>
  <c r="I30" i="15"/>
  <c r="K30" i="15"/>
  <c r="AI32" i="1"/>
  <c r="AJ32" i="1"/>
  <c r="AG32" i="1"/>
  <c r="AH30" i="1"/>
  <c r="O29" i="6"/>
  <c r="AA31" i="6"/>
  <c r="AB27" i="6"/>
  <c r="U31" i="6"/>
  <c r="I31" i="6"/>
  <c r="AB34" i="1"/>
  <c r="V34" i="1"/>
  <c r="P32" i="1"/>
  <c r="AC32" i="1" s="1"/>
  <c r="J34" i="1"/>
  <c r="AD32" i="1" l="1"/>
  <c r="G33" i="8"/>
  <c r="G32" i="8"/>
  <c r="I34" i="8"/>
  <c r="I35" i="8"/>
  <c r="K35" i="8"/>
  <c r="K34" i="8"/>
  <c r="E35" i="8"/>
  <c r="E34" i="15" s="1"/>
  <c r="E34" i="8"/>
  <c r="C33" i="14" s="1"/>
  <c r="I32" i="14"/>
  <c r="K32" i="15"/>
  <c r="G31" i="14"/>
  <c r="I31" i="15"/>
  <c r="H27" i="14"/>
  <c r="J27" i="15"/>
  <c r="I31" i="14"/>
  <c r="K31" i="15"/>
  <c r="E29" i="14"/>
  <c r="G29" i="15"/>
  <c r="F27" i="14"/>
  <c r="H27" i="15"/>
  <c r="D27" i="14"/>
  <c r="F27" i="15"/>
  <c r="C31" i="14"/>
  <c r="L21" i="14"/>
  <c r="N21" i="15"/>
  <c r="F30" i="8"/>
  <c r="C32" i="14"/>
  <c r="N24" i="8"/>
  <c r="K23" i="14"/>
  <c r="M27" i="15"/>
  <c r="F25" i="14"/>
  <c r="L32" i="8"/>
  <c r="I30" i="14"/>
  <c r="L30" i="8"/>
  <c r="G30" i="14"/>
  <c r="J30" i="8"/>
  <c r="AJ34" i="1"/>
  <c r="AG34" i="1"/>
  <c r="AI34" i="1"/>
  <c r="AH32" i="1"/>
  <c r="AB29" i="6"/>
  <c r="AA33" i="6"/>
  <c r="O31" i="6"/>
  <c r="U33" i="6"/>
  <c r="AK32" i="1"/>
  <c r="I33" i="6"/>
  <c r="AB36" i="1"/>
  <c r="V36" i="1"/>
  <c r="P34" i="1"/>
  <c r="AD34" i="1" s="1"/>
  <c r="J36" i="1"/>
  <c r="AC34" i="1" l="1"/>
  <c r="AK34" i="1"/>
  <c r="E33" i="15"/>
  <c r="E37" i="8"/>
  <c r="E36" i="15" s="1"/>
  <c r="E36" i="8"/>
  <c r="E35" i="15" s="1"/>
  <c r="G34" i="8"/>
  <c r="G35" i="8"/>
  <c r="I36" i="8"/>
  <c r="I37" i="8"/>
  <c r="K36" i="8"/>
  <c r="K37" i="8"/>
  <c r="E31" i="14"/>
  <c r="G31" i="15"/>
  <c r="J31" i="14"/>
  <c r="L31" i="15"/>
  <c r="D29" i="14"/>
  <c r="F29" i="15"/>
  <c r="I33" i="14"/>
  <c r="K33" i="15"/>
  <c r="N26" i="8"/>
  <c r="N25" i="15" s="1"/>
  <c r="M25" i="15"/>
  <c r="E30" i="14"/>
  <c r="G30" i="15"/>
  <c r="G33" i="14"/>
  <c r="I33" i="15"/>
  <c r="H29" i="14"/>
  <c r="J29" i="15"/>
  <c r="L23" i="14"/>
  <c r="N23" i="15"/>
  <c r="G32" i="14"/>
  <c r="I32" i="15"/>
  <c r="J29" i="14"/>
  <c r="L29" i="15"/>
  <c r="J32" i="8"/>
  <c r="H30" i="8"/>
  <c r="F32" i="8"/>
  <c r="C34" i="14"/>
  <c r="N28" i="8"/>
  <c r="K27" i="14"/>
  <c r="K25" i="14"/>
  <c r="F34" i="8"/>
  <c r="K34" i="15"/>
  <c r="AI36" i="1"/>
  <c r="AG36" i="1"/>
  <c r="AJ36" i="1"/>
  <c r="AH34" i="1"/>
  <c r="U35" i="6"/>
  <c r="O33" i="6"/>
  <c r="AA35" i="6"/>
  <c r="AB31" i="6"/>
  <c r="I35" i="6"/>
  <c r="AB38" i="1"/>
  <c r="V38" i="1"/>
  <c r="P36" i="1"/>
  <c r="AD36" i="1" s="1"/>
  <c r="J38" i="1"/>
  <c r="AC36" i="1" l="1"/>
  <c r="C35" i="14"/>
  <c r="I38" i="8"/>
  <c r="I39" i="8"/>
  <c r="E38" i="8"/>
  <c r="E37" i="15" s="1"/>
  <c r="E39" i="8"/>
  <c r="E38" i="15" s="1"/>
  <c r="G36" i="8"/>
  <c r="G37" i="8"/>
  <c r="K38" i="8"/>
  <c r="K39" i="8"/>
  <c r="L25" i="14"/>
  <c r="G36" i="14"/>
  <c r="I36" i="15"/>
  <c r="E34" i="14"/>
  <c r="G34" i="15"/>
  <c r="G34" i="14"/>
  <c r="I34" i="15"/>
  <c r="M29" i="15"/>
  <c r="H29" i="15"/>
  <c r="G35" i="14"/>
  <c r="I35" i="15"/>
  <c r="E33" i="14"/>
  <c r="G33" i="15"/>
  <c r="L27" i="14"/>
  <c r="N27" i="15"/>
  <c r="H31" i="14"/>
  <c r="J31" i="15"/>
  <c r="I36" i="14"/>
  <c r="K36" i="15"/>
  <c r="I35" i="14"/>
  <c r="K35" i="15"/>
  <c r="D33" i="14"/>
  <c r="F33" i="15"/>
  <c r="E32" i="14"/>
  <c r="G32" i="15"/>
  <c r="D31" i="14"/>
  <c r="F31" i="15"/>
  <c r="J34" i="8"/>
  <c r="F29" i="14"/>
  <c r="H32" i="8"/>
  <c r="H34" i="8"/>
  <c r="I34" i="14"/>
  <c r="L34" i="8"/>
  <c r="J36" i="8"/>
  <c r="L36" i="8"/>
  <c r="AJ38" i="1"/>
  <c r="AG38" i="1"/>
  <c r="AI38" i="1"/>
  <c r="AH36" i="1"/>
  <c r="AB33" i="6"/>
  <c r="O35" i="6"/>
  <c r="U37" i="6"/>
  <c r="AA37" i="6"/>
  <c r="AK36" i="1"/>
  <c r="I37" i="6"/>
  <c r="AB40" i="1"/>
  <c r="V40" i="1"/>
  <c r="P38" i="1"/>
  <c r="AD38" i="1" s="1"/>
  <c r="J40" i="1"/>
  <c r="AC38" i="1" l="1"/>
  <c r="AK38" i="1" s="1"/>
  <c r="C37" i="14"/>
  <c r="E41" i="8"/>
  <c r="E40" i="15" s="1"/>
  <c r="E40" i="8"/>
  <c r="E39" i="15" s="1"/>
  <c r="G38" i="8"/>
  <c r="G39" i="8"/>
  <c r="K40" i="8"/>
  <c r="K41" i="8"/>
  <c r="I40" i="8"/>
  <c r="I41" i="8"/>
  <c r="N30" i="8"/>
  <c r="L29" i="14" s="1"/>
  <c r="J35" i="14"/>
  <c r="L35" i="15"/>
  <c r="F33" i="14"/>
  <c r="H33" i="15"/>
  <c r="I37" i="14"/>
  <c r="K37" i="15"/>
  <c r="F31" i="14"/>
  <c r="H31" i="15"/>
  <c r="H33" i="14"/>
  <c r="J33" i="15"/>
  <c r="J33" i="14"/>
  <c r="L33" i="15"/>
  <c r="H35" i="14"/>
  <c r="J35" i="15"/>
  <c r="K29" i="14"/>
  <c r="G37" i="14"/>
  <c r="I37" i="15"/>
  <c r="E35" i="14"/>
  <c r="G35" i="15"/>
  <c r="C38" i="14"/>
  <c r="C36" i="14"/>
  <c r="F36" i="8"/>
  <c r="M33" i="15"/>
  <c r="M31" i="15"/>
  <c r="L38" i="8"/>
  <c r="AJ40" i="1"/>
  <c r="AI40" i="1"/>
  <c r="AG40" i="1"/>
  <c r="AH38" i="1"/>
  <c r="O37" i="6"/>
  <c r="AA39" i="6"/>
  <c r="U39" i="6"/>
  <c r="AB35" i="6"/>
  <c r="I39" i="6"/>
  <c r="AB42" i="1"/>
  <c r="V42" i="1"/>
  <c r="P40" i="1"/>
  <c r="AD40" i="1" s="1"/>
  <c r="J42" i="1"/>
  <c r="AC40" i="1" l="1"/>
  <c r="AK40" i="1" s="1"/>
  <c r="N29" i="15"/>
  <c r="C39" i="14"/>
  <c r="E43" i="8"/>
  <c r="E42" i="15" s="1"/>
  <c r="E42" i="8"/>
  <c r="E41" i="15" s="1"/>
  <c r="G41" i="8"/>
  <c r="G40" i="8"/>
  <c r="I42" i="8"/>
  <c r="I43" i="8"/>
  <c r="K43" i="8"/>
  <c r="K42" i="8"/>
  <c r="J37" i="14"/>
  <c r="L37" i="15"/>
  <c r="D35" i="14"/>
  <c r="F35" i="15"/>
  <c r="I38" i="14"/>
  <c r="K38" i="15"/>
  <c r="E36" i="14"/>
  <c r="G36" i="15"/>
  <c r="I39" i="14"/>
  <c r="K39" i="15"/>
  <c r="G39" i="14"/>
  <c r="I39" i="15"/>
  <c r="E37" i="14"/>
  <c r="G37" i="15"/>
  <c r="G38" i="14"/>
  <c r="I38" i="15"/>
  <c r="J38" i="8"/>
  <c r="F38" i="8"/>
  <c r="C40" i="14"/>
  <c r="N32" i="8"/>
  <c r="K33" i="14"/>
  <c r="N34" i="8"/>
  <c r="K31" i="14"/>
  <c r="H36" i="8"/>
  <c r="F40" i="8"/>
  <c r="K40" i="15"/>
  <c r="I40" i="15"/>
  <c r="G38" i="15"/>
  <c r="AG42" i="1"/>
  <c r="AI42" i="1"/>
  <c r="AJ42" i="1"/>
  <c r="AH40" i="1"/>
  <c r="O39" i="6"/>
  <c r="AB37" i="6"/>
  <c r="U41" i="6"/>
  <c r="AA41" i="6"/>
  <c r="I41" i="6"/>
  <c r="AB44" i="1"/>
  <c r="V44" i="1"/>
  <c r="P42" i="1"/>
  <c r="AC42" i="1" s="1"/>
  <c r="J44" i="1"/>
  <c r="AD42" i="1" l="1"/>
  <c r="C41" i="14"/>
  <c r="I44" i="8"/>
  <c r="I45" i="8"/>
  <c r="K44" i="8"/>
  <c r="K45" i="8"/>
  <c r="E45" i="8"/>
  <c r="E44" i="15" s="1"/>
  <c r="E44" i="8"/>
  <c r="E43" i="15" s="1"/>
  <c r="G42" i="8"/>
  <c r="G43" i="8"/>
  <c r="G41" i="14"/>
  <c r="I41" i="15"/>
  <c r="L31" i="14"/>
  <c r="N31" i="15"/>
  <c r="F35" i="14"/>
  <c r="H35" i="15"/>
  <c r="E39" i="14"/>
  <c r="G39" i="15"/>
  <c r="I41" i="14"/>
  <c r="K41" i="15"/>
  <c r="L33" i="14"/>
  <c r="N33" i="15"/>
  <c r="D37" i="14"/>
  <c r="F37" i="15"/>
  <c r="G42" i="14"/>
  <c r="I42" i="15"/>
  <c r="D39" i="14"/>
  <c r="F39" i="15"/>
  <c r="H37" i="14"/>
  <c r="J37" i="15"/>
  <c r="M35" i="15"/>
  <c r="I40" i="14"/>
  <c r="L40" i="8"/>
  <c r="J42" i="8"/>
  <c r="E38" i="14"/>
  <c r="H38" i="8"/>
  <c r="H37" i="15" s="1"/>
  <c r="G40" i="14"/>
  <c r="J40" i="8"/>
  <c r="K42" i="15"/>
  <c r="AG44" i="1"/>
  <c r="AI44" i="1"/>
  <c r="AJ44" i="1"/>
  <c r="AH42" i="1"/>
  <c r="O41" i="6"/>
  <c r="U43" i="6"/>
  <c r="AB39" i="6"/>
  <c r="AA43" i="6"/>
  <c r="AK42" i="1"/>
  <c r="I43" i="6"/>
  <c r="P44" i="1"/>
  <c r="AC44" i="1" s="1"/>
  <c r="AD44" i="1" l="1"/>
  <c r="C43" i="14"/>
  <c r="G44" i="8"/>
  <c r="G45" i="8"/>
  <c r="H39" i="14"/>
  <c r="J39" i="15"/>
  <c r="H41" i="14"/>
  <c r="J41" i="15"/>
  <c r="E41" i="14"/>
  <c r="G41" i="15"/>
  <c r="I43" i="14"/>
  <c r="K43" i="15"/>
  <c r="G43" i="14"/>
  <c r="I43" i="15"/>
  <c r="J39" i="14"/>
  <c r="L39" i="15"/>
  <c r="E40" i="14"/>
  <c r="G40" i="15"/>
  <c r="H40" i="8"/>
  <c r="N36" i="8"/>
  <c r="K35" i="14"/>
  <c r="I42" i="14"/>
  <c r="L42" i="8"/>
  <c r="K44" i="15"/>
  <c r="C42" i="14"/>
  <c r="F42" i="8"/>
  <c r="F37" i="14"/>
  <c r="I44" i="15"/>
  <c r="AH44" i="1"/>
  <c r="AB41" i="6"/>
  <c r="O43" i="6"/>
  <c r="AK44" i="1"/>
  <c r="M39" i="15" l="1"/>
  <c r="D41" i="14"/>
  <c r="F41" i="15"/>
  <c r="J41" i="14"/>
  <c r="L41" i="15"/>
  <c r="E42" i="14"/>
  <c r="G42" i="15"/>
  <c r="F39" i="14"/>
  <c r="H39" i="15"/>
  <c r="E43" i="14"/>
  <c r="G43" i="15"/>
  <c r="N38" i="8"/>
  <c r="N37" i="15" s="1"/>
  <c r="M37" i="15"/>
  <c r="L35" i="14"/>
  <c r="N35" i="15"/>
  <c r="H42" i="8"/>
  <c r="N40" i="8"/>
  <c r="K37" i="14"/>
  <c r="I44" i="14"/>
  <c r="L44" i="8"/>
  <c r="G44" i="14"/>
  <c r="J44" i="8"/>
  <c r="C44" i="14"/>
  <c r="F44" i="8"/>
  <c r="K39" i="14"/>
  <c r="AK208" i="1"/>
  <c r="AC209" i="1"/>
  <c r="AC208" i="1"/>
  <c r="AB43" i="6"/>
  <c r="E44" i="14" l="1"/>
  <c r="G44" i="15"/>
  <c r="M41" i="15"/>
  <c r="H41" i="15"/>
  <c r="H43" i="14"/>
  <c r="J43" i="15"/>
  <c r="L37" i="14"/>
  <c r="D43" i="14"/>
  <c r="F43" i="15"/>
  <c r="J43" i="14"/>
  <c r="L43" i="15"/>
  <c r="L39" i="14"/>
  <c r="N39" i="15"/>
  <c r="F41" i="14"/>
  <c r="H44" i="8"/>
  <c r="I17" i="10"/>
  <c r="J2" i="10"/>
  <c r="I19" i="10"/>
  <c r="L2" i="10"/>
  <c r="H2" i="10"/>
  <c r="B2" i="10"/>
  <c r="N42" i="8" l="1"/>
  <c r="F43" i="14"/>
  <c r="H43" i="15"/>
  <c r="K41" i="14"/>
  <c r="M43" i="15"/>
  <c r="M208" i="8" l="1"/>
  <c r="C2" i="10" s="1"/>
  <c r="D2" i="10" s="1"/>
  <c r="M209" i="8"/>
  <c r="I18" i="10" s="1"/>
  <c r="N44" i="8"/>
  <c r="L43" i="14" s="1"/>
  <c r="K43" i="14"/>
  <c r="L41" i="14"/>
  <c r="N41" i="15"/>
  <c r="I11" i="10" l="1"/>
  <c r="K2" i="10"/>
  <c r="N208" i="8"/>
  <c r="N43" i="15"/>
  <c r="F2" i="10"/>
  <c r="I2" i="10" s="1"/>
  <c r="I20" i="10" l="1"/>
  <c r="M2" i="10"/>
</calcChain>
</file>

<file path=xl/sharedStrings.xml><?xml version="1.0" encoding="utf-8"?>
<sst xmlns="http://schemas.openxmlformats.org/spreadsheetml/2006/main" count="414" uniqueCount="166">
  <si>
    <t>Prezime i ime</t>
  </si>
  <si>
    <t>JMBAG</t>
  </si>
  <si>
    <t>NV1</t>
  </si>
  <si>
    <t>NV2</t>
  </si>
  <si>
    <t>NV3</t>
  </si>
  <si>
    <t>NV4</t>
  </si>
  <si>
    <t>ISHOD POLOŽEN</t>
  </si>
  <si>
    <t>ISHOD 1</t>
  </si>
  <si>
    <t>ISHOD 2</t>
  </si>
  <si>
    <t>ISHOD 3</t>
  </si>
  <si>
    <t>ISHOD 4</t>
  </si>
  <si>
    <t>UK</t>
  </si>
  <si>
    <t>Rbr.</t>
  </si>
  <si>
    <t>MAX POSTOTAKA</t>
  </si>
  <si>
    <t>KOLEGIJ  UKUPNO</t>
  </si>
  <si>
    <t>MAX B</t>
  </si>
  <si>
    <t>MAX P</t>
  </si>
  <si>
    <t>Način vrednovanja</t>
  </si>
  <si>
    <t>B</t>
  </si>
  <si>
    <t>P</t>
  </si>
  <si>
    <t>B - bodovi</t>
  </si>
  <si>
    <t>P - postoci</t>
  </si>
  <si>
    <t>Ime i prezime nastavnika:</t>
  </si>
  <si>
    <t>Potpis</t>
  </si>
  <si>
    <t>Status studenta:</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</si>
  <si>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</si>
  <si>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</si>
  <si>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</si>
  <si>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</si>
  <si>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</si>
  <si>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</si>
  <si>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</si>
  <si>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</si>
  <si>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</si>
  <si>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</si>
  <si>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</si>
  <si>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</si>
  <si>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</si>
  <si>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</si>
  <si>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</si>
  <si>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</si>
  <si>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</si>
  <si>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</si>
  <si>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</si>
  <si>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</si>
  <si>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</si>
  <si>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</si>
  <si>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</si>
  <si>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</si>
  <si>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</si>
  <si>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</si>
  <si>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</si>
  <si>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</si>
  <si>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</si>
  <si>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</si>
  <si>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</si>
  <si>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</si>
  <si>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</si>
  <si>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</si>
  <si>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</si>
  <si>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</si>
  <si>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</si>
  <si>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</si>
  <si>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</si>
  <si>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</si>
  <si>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</si>
  <si>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</si>
  <si>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</si>
  <si>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</si>
  <si>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</si>
  <si>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</si>
  <si>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</si>
  <si>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</si>
  <si>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</si>
  <si>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</si>
  <si>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</si>
  <si>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</si>
  <si>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</si>
  <si>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</si>
  <si>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</si>
  <si>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</si>
  <si>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</si>
  <si>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</si>
  <si>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</si>
  <si>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</si>
  <si>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</si>
  <si>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</si>
  <si>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</si>
  <si>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</si>
  <si>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</si>
  <si>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</si>
  <si>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</si>
  <si>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</si>
  <si>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</si>
  <si>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</si>
  <si>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</si>
  <si>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</si>
  <si>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</si>
  <si>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</si>
  <si>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</si>
  <si>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</si>
  <si>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</si>
  <si>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</si>
  <si>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</si>
  <si>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</si>
  <si>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</si>
  <si>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</si>
  <si>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</si>
  <si>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</si>
  <si>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</si>
  <si>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</si>
  <si>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</si>
  <si>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</si>
  <si>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</si>
  <si>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</si>
  <si>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</si>
  <si>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</si>
  <si>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</si>
  <si>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</si>
  <si>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</si>
  <si>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</si>
  <si>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</si>
  <si>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</si>
  <si>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</si>
  <si>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</si>
  <si>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Kolegij/Studij:</t>
  </si>
  <si>
    <t>Ishod položen</t>
  </si>
  <si>
    <t>Broj ishoda za parcijalni ispit</t>
  </si>
  <si>
    <t>Napomena</t>
  </si>
  <si>
    <t>ISPIT POLOŽEN</t>
  </si>
  <si>
    <t>Kolegij/ Studij:</t>
  </si>
  <si>
    <t>Položeni/nepoloženi ishodi</t>
  </si>
  <si>
    <t>I1</t>
  </si>
  <si>
    <t>I2</t>
  </si>
  <si>
    <t>I3</t>
  </si>
  <si>
    <t>I4</t>
  </si>
  <si>
    <t>aktivan</t>
  </si>
  <si>
    <t>br aktivni</t>
  </si>
  <si>
    <t>Položili</t>
  </si>
  <si>
    <t>Polozili kroz kontinuirano</t>
  </si>
  <si>
    <t>broj aktivnih kontinuirano</t>
  </si>
  <si>
    <t>Prolaznost kontinuirano</t>
  </si>
  <si>
    <t>Prolaznost nakon ispita</t>
  </si>
  <si>
    <t>koliko ih je pristupilo cjelovitom</t>
  </si>
  <si>
    <t>Prosjek bodova kontinuirano</t>
  </si>
  <si>
    <t>Prosjek bodova nakon ispita</t>
  </si>
  <si>
    <t>Prosjecna ocjena kontinuirano</t>
  </si>
  <si>
    <t>Prosjecna ocjena nakon ispita</t>
  </si>
  <si>
    <t>Polozili ukupno</t>
  </si>
  <si>
    <t>polozili kroz ispite</t>
  </si>
  <si>
    <t>Broj studenta koji su cjeloviti ispit</t>
  </si>
  <si>
    <t>Odabrali</t>
  </si>
  <si>
    <t>Pristupilli</t>
  </si>
  <si>
    <t>Položili kroz kontinuirano praćenje</t>
  </si>
  <si>
    <t>Položili na ispitnom roku</t>
  </si>
  <si>
    <t>Odabrali cjeloviti ispit</t>
  </si>
  <si>
    <t>Pristupili cjelovitom ispitu</t>
  </si>
  <si>
    <t>Položili cijeloviti ispit</t>
  </si>
  <si>
    <t>Broj aktivnih studenata na kolegiju tijekom semestra</t>
  </si>
  <si>
    <t>Položili ukupno</t>
  </si>
  <si>
    <t>Datum</t>
  </si>
  <si>
    <t>OCJENA</t>
  </si>
  <si>
    <t>________________</t>
  </si>
  <si>
    <t>Status</t>
  </si>
  <si>
    <t>Ime</t>
  </si>
  <si>
    <t>Prezime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</si>
</sst>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b/>
      <sz val="14"/>
      <color theme="1"/>
      <name val="Calibri"/>
      <family val="2"/>
      <charset val="238"/>
      <scheme val="minor"/>
    </font>
    <font>
      <sz val="14"/>
      <color theme="1"/>
      <name val="Calibri"/>
      <family val="2"/>
      <charset val="238"/>
      <scheme val="minor"/>
    </font>
    <font>
      <sz val="8"/>
      <name val="Calibri"/>
      <family val="2"/>
      <charset val="238"/>
      <scheme val="minor"/>
    </font>
    <font>
      <b/>
      <sz val="10"/>
      <color theme="1"/>
      <name val="Calibri"/>
      <family val="2"/>
      <charset val="238"/>
      <scheme val="minor"/>
    </font>
    <font>
      <b/>
      <sz val="11"/>
      <color theme="1"/>
      <name val="Calibri"/>
      <family val="2"/>
      <scheme val="minor"/>
    </font>
    <font>
      <sz val="11"/>
      <color rgb="FF00B050"/>
      <name val="Calibri"/>
      <family val="2"/>
      <charset val="238"/>
      <scheme val="minor"/>
    </font>
  </fonts>
  <fills count="8">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s>
  <borders count="5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bottom/>
      <diagonal/>
    </border>
    <border>
      <left style="medium">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s>
  <cellStyleXfs count="1">
    <xf numFmtId="0" fontId="0" fillId="0" borderId="0"/>
  </cellStyleXfs>
  <cellXfs count="262">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0" fillId="0" borderId="0" xfId="0" applyFill="1" applyAlignment="1">
      <alignment horizontal="center" vertical="center"/>
    </xf>
    <xf numFmtId="2" fontId="0" fillId="0" borderId="2" xfId="0" applyNumberFormat="1" applyBorder="1" applyAlignment="1">
      <alignment horizontal="center" vertical="center" wrapText="1"/>
    </xf>
    <xf numFmtId="2" fontId="0" fillId="0" borderId="5" xfId="0" applyNumberFormat="1" applyBorder="1" applyAlignment="1">
      <alignment horizontal="center" vertical="center" wrapText="1"/>
    </xf>
    <xf numFmtId="2" fontId="0" fillId="0" borderId="7" xfId="0" applyNumberFormat="1" applyBorder="1" applyAlignment="1">
      <alignment horizontal="center" vertical="center" wrapText="1"/>
    </xf>
    <xf numFmtId="1" fontId="0" fillId="0" borderId="0" xfId="0" applyNumberFormat="1" applyAlignment="1">
      <alignment horizontal="center" vertical="center"/>
    </xf>
    <xf numFmtId="2" fontId="0" fillId="0" borderId="2" xfId="0" applyNumberFormat="1" applyBorder="1" applyAlignment="1" applyProtection="1">
      <alignment horizontal="center" vertical="center" wrapText="1"/>
    </xf>
    <xf numFmtId="2" fontId="0" fillId="0" borderId="5" xfId="0" applyNumberFormat="1" applyBorder="1" applyAlignment="1" applyProtection="1">
      <alignment horizontal="center" vertical="center" wrapText="1"/>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2" fontId="1" fillId="0" borderId="32" xfId="0" applyNumberFormat="1" applyFont="1" applyBorder="1" applyAlignment="1">
      <alignment horizontal="center" vertical="center" wrapText="1"/>
    </xf>
    <xf numFmtId="2" fontId="0" fillId="0" borderId="7" xfId="0" applyNumberFormat="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11" xfId="0" applyNumberFormat="1" applyFont="1" applyFill="1" applyBorder="1" applyAlignment="1">
      <alignment horizontal="center" vertical="center" wrapText="1"/>
    </xf>
    <xf numFmtId="2" fontId="1" fillId="0" borderId="15" xfId="0" applyNumberFormat="1" applyFont="1" applyBorder="1" applyAlignment="1">
      <alignment horizontal="center" vertical="center" wrapText="1"/>
    </xf>
    <xf numFmtId="2" fontId="0" fillId="0" borderId="2" xfId="0" applyNumberFormat="1"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protection locked="0"/>
    </xf>
    <xf numFmtId="2" fontId="0" fillId="0" borderId="9" xfId="0" applyNumberFormat="1" applyBorder="1" applyAlignment="1" applyProtection="1">
      <alignment horizontal="center" vertical="center" wrapText="1"/>
      <protection locked="0"/>
    </xf>
    <xf numFmtId="2" fontId="0" fillId="3" borderId="5" xfId="0" applyNumberFormat="1" applyFill="1" applyBorder="1" applyAlignment="1" applyProtection="1">
      <alignment horizontal="center" vertical="center" wrapText="1"/>
      <protection locked="0"/>
    </xf>
    <xf numFmtId="2" fontId="0" fillId="2" borderId="28" xfId="0" applyNumberFormat="1" applyFill="1" applyBorder="1" applyAlignment="1">
      <alignment horizontal="center" vertical="center" wrapText="1"/>
    </xf>
    <xf numFmtId="2" fontId="0" fillId="2" borderId="1" xfId="0" applyNumberFormat="1" applyFill="1" applyBorder="1" applyAlignment="1" applyProtection="1">
      <alignment horizontal="center" vertical="center" wrapText="1"/>
      <protection locked="0"/>
    </xf>
    <xf numFmtId="2" fontId="0" fillId="2" borderId="2" xfId="0" applyNumberFormat="1" applyFill="1" applyBorder="1" applyAlignment="1" applyProtection="1">
      <alignment horizontal="center" vertical="center" wrapText="1"/>
      <protection locked="0"/>
    </xf>
    <xf numFmtId="2" fontId="0" fillId="2" borderId="38" xfId="0" applyNumberFormat="1" applyFill="1" applyBorder="1" applyAlignment="1" applyProtection="1">
      <alignment horizontal="center" vertical="center" wrapText="1"/>
      <protection locked="0"/>
    </xf>
    <xf numFmtId="2" fontId="0" fillId="2" borderId="39" xfId="0" applyNumberFormat="1" applyFill="1" applyBorder="1" applyAlignment="1" applyProtection="1">
      <alignment horizontal="center" vertical="center" wrapText="1"/>
      <protection locked="0"/>
    </xf>
    <xf numFmtId="2" fontId="0" fillId="0" borderId="29" xfId="0" applyNumberFormat="1" applyFill="1" applyBorder="1" applyAlignment="1">
      <alignment horizontal="center" vertical="center" wrapText="1"/>
    </xf>
    <xf numFmtId="2" fontId="0" fillId="0" borderId="7" xfId="0" applyNumberFormat="1" applyFill="1" applyBorder="1" applyAlignment="1">
      <alignment horizontal="center" vertical="center" wrapText="1"/>
    </xf>
    <xf numFmtId="2" fontId="0" fillId="0" borderId="6" xfId="0" applyNumberFormat="1" applyFill="1" applyBorder="1" applyAlignment="1">
      <alignment horizontal="center" vertical="center" wrapText="1"/>
    </xf>
    <xf numFmtId="0" fontId="1" fillId="0" borderId="10" xfId="0" applyFont="1" applyBorder="1" applyAlignment="1" applyProtection="1">
      <alignment vertical="center" wrapText="1"/>
    </xf>
    <xf numFmtId="0" fontId="1" fillId="0" borderId="0" xfId="0" applyFont="1" applyAlignment="1" applyProtection="1">
      <alignment horizontal="center" vertical="center" wrapText="1"/>
    </xf>
    <xf numFmtId="1" fontId="0" fillId="0" borderId="0" xfId="0" applyNumberFormat="1" applyBorder="1" applyAlignment="1" applyProtection="1">
      <alignment horizontal="center" vertical="center" wrapText="1"/>
    </xf>
    <xf numFmtId="2" fontId="0" fillId="0" borderId="36" xfId="0" applyNumberFormat="1" applyBorder="1" applyAlignment="1" applyProtection="1">
      <alignment horizontal="center" vertical="center" wrapText="1"/>
    </xf>
    <xf numFmtId="1" fontId="0" fillId="0" borderId="10" xfId="0" applyNumberFormat="1" applyBorder="1" applyAlignment="1" applyProtection="1">
      <alignment horizontal="center" vertical="center" wrapText="1"/>
    </xf>
    <xf numFmtId="2" fontId="0" fillId="0" borderId="10" xfId="0" applyNumberFormat="1" applyBorder="1" applyAlignment="1" applyProtection="1">
      <alignment horizontal="center" vertical="center" wrapText="1"/>
    </xf>
    <xf numFmtId="2" fontId="1" fillId="0" borderId="8" xfId="0" applyNumberFormat="1" applyFont="1" applyFill="1" applyBorder="1" applyAlignment="1" applyProtection="1">
      <alignment horizontal="center" vertical="center" wrapText="1"/>
    </xf>
    <xf numFmtId="2" fontId="1" fillId="0" borderId="11" xfId="0" applyNumberFormat="1" applyFont="1" applyFill="1" applyBorder="1" applyAlignment="1" applyProtection="1">
      <alignment horizontal="center" vertical="center" wrapText="1"/>
    </xf>
    <xf numFmtId="2" fontId="1" fillId="0" borderId="15" xfId="0" applyNumberFormat="1" applyFont="1" applyBorder="1" applyAlignment="1" applyProtection="1">
      <alignment horizontal="center" vertical="center" wrapText="1"/>
    </xf>
    <xf numFmtId="2" fontId="0" fillId="0" borderId="1" xfId="0" applyNumberFormat="1" applyBorder="1" applyAlignment="1" applyProtection="1">
      <alignment horizontal="center" vertical="center" wrapText="1"/>
    </xf>
    <xf numFmtId="2" fontId="0" fillId="0" borderId="9" xfId="0" applyNumberFormat="1" applyBorder="1" applyAlignment="1" applyProtection="1">
      <alignment horizontal="center" vertical="center" wrapText="1"/>
    </xf>
    <xf numFmtId="2" fontId="1" fillId="0" borderId="4" xfId="0" applyNumberFormat="1" applyFont="1" applyBorder="1" applyAlignment="1" applyProtection="1">
      <alignment horizontal="center" vertical="center" wrapText="1"/>
    </xf>
    <xf numFmtId="2" fontId="0" fillId="3" borderId="5" xfId="0" applyNumberFormat="1" applyFill="1" applyBorder="1" applyAlignment="1" applyProtection="1">
      <alignment horizontal="center" vertical="center" wrapText="1"/>
    </xf>
    <xf numFmtId="2" fontId="1" fillId="0" borderId="6" xfId="0" applyNumberFormat="1" applyFont="1" applyBorder="1" applyAlignment="1" applyProtection="1">
      <alignment horizontal="center" vertical="center" wrapText="1"/>
    </xf>
    <xf numFmtId="2" fontId="0" fillId="2" borderId="28" xfId="0" applyNumberFormat="1" applyFill="1" applyBorder="1" applyAlignment="1" applyProtection="1">
      <alignment horizontal="center" vertical="center" wrapText="1"/>
    </xf>
    <xf numFmtId="2" fontId="0" fillId="2" borderId="1" xfId="0" applyNumberFormat="1" applyFill="1" applyBorder="1" applyAlignment="1" applyProtection="1">
      <alignment horizontal="center" vertical="center" wrapText="1"/>
    </xf>
    <xf numFmtId="2" fontId="0" fillId="2" borderId="2" xfId="0" applyNumberFormat="1" applyFill="1" applyBorder="1" applyAlignment="1" applyProtection="1">
      <alignment horizontal="center" vertical="center" wrapText="1"/>
    </xf>
    <xf numFmtId="2" fontId="0" fillId="2" borderId="38" xfId="0" applyNumberFormat="1" applyFill="1" applyBorder="1" applyAlignment="1" applyProtection="1">
      <alignment horizontal="center" vertical="center" wrapText="1"/>
    </xf>
    <xf numFmtId="2" fontId="0" fillId="2" borderId="39" xfId="0" applyNumberFormat="1" applyFill="1" applyBorder="1" applyAlignment="1" applyProtection="1">
      <alignment horizontal="center" vertical="center" wrapText="1"/>
    </xf>
    <xf numFmtId="2" fontId="0" fillId="0" borderId="29" xfId="0" applyNumberFormat="1" applyFill="1" applyBorder="1" applyAlignment="1" applyProtection="1">
      <alignment horizontal="center" vertical="center" wrapText="1"/>
    </xf>
    <xf numFmtId="2" fontId="0" fillId="0" borderId="7" xfId="0" applyNumberFormat="1" applyFill="1" applyBorder="1" applyAlignment="1" applyProtection="1">
      <alignment horizontal="center" vertical="center" wrapText="1"/>
    </xf>
    <xf numFmtId="2" fontId="0" fillId="0" borderId="6" xfId="0" applyNumberFormat="1" applyFill="1" applyBorder="1" applyAlignment="1" applyProtection="1">
      <alignment horizontal="center" vertical="center" wrapText="1"/>
    </xf>
    <xf numFmtId="2" fontId="1" fillId="0" borderId="41" xfId="0" applyNumberFormat="1" applyFont="1" applyBorder="1" applyAlignment="1">
      <alignment horizontal="center" vertical="center" wrapText="1"/>
    </xf>
    <xf numFmtId="2" fontId="1" fillId="0" borderId="31" xfId="0" applyNumberFormat="1" applyFont="1" applyBorder="1" applyAlignment="1">
      <alignment horizontal="center" vertical="center" wrapText="1"/>
    </xf>
    <xf numFmtId="2" fontId="0" fillId="3" borderId="4" xfId="0" applyNumberFormat="1" applyFill="1" applyBorder="1" applyAlignment="1" applyProtection="1">
      <alignment horizontal="center" vertical="center" wrapText="1"/>
      <protection locked="0"/>
    </xf>
    <xf numFmtId="2" fontId="0" fillId="3" borderId="6" xfId="0" applyNumberFormat="1" applyFill="1" applyBorder="1" applyAlignment="1" applyProtection="1">
      <alignment horizontal="center" vertical="center" wrapText="1"/>
      <protection locked="0"/>
    </xf>
    <xf numFmtId="2" fontId="0" fillId="3" borderId="7" xfId="0" applyNumberFormat="1" applyFill="1" applyBorder="1" applyAlignment="1" applyProtection="1">
      <alignment horizontal="center" vertical="center" wrapText="1"/>
      <protection locked="0"/>
    </xf>
    <xf numFmtId="2" fontId="1" fillId="0" borderId="32" xfId="0" applyNumberFormat="1" applyFont="1" applyBorder="1" applyAlignment="1">
      <alignment horizontal="center" vertical="center" wrapText="1"/>
    </xf>
    <xf numFmtId="2" fontId="0" fillId="0" borderId="28" xfId="0" applyNumberFormat="1" applyBorder="1" applyAlignment="1">
      <alignment horizontal="center" vertical="center"/>
    </xf>
    <xf numFmtId="2" fontId="0" fillId="0" borderId="29" xfId="0" applyNumberFormat="1" applyBorder="1" applyAlignment="1">
      <alignment horizontal="center" vertical="center"/>
    </xf>
    <xf numFmtId="2" fontId="0" fillId="0" borderId="6" xfId="0" applyNumberFormat="1" applyBorder="1" applyAlignment="1">
      <alignment horizontal="center" vertical="center"/>
    </xf>
    <xf numFmtId="0" fontId="1" fillId="0" borderId="0" xfId="0" applyFont="1" applyAlignment="1" applyProtection="1">
      <alignment horizontal="center" vertical="center"/>
      <protection locked="0"/>
    </xf>
    <xf numFmtId="2" fontId="0" fillId="0" borderId="28" xfId="0" applyNumberFormat="1" applyBorder="1" applyAlignment="1">
      <alignment horizontal="center" vertical="center"/>
    </xf>
    <xf numFmtId="0" fontId="3" fillId="0" borderId="10" xfId="0" applyFont="1" applyBorder="1" applyAlignment="1" applyProtection="1">
      <alignment vertical="center" wrapText="1"/>
    </xf>
    <xf numFmtId="0" fontId="1" fillId="0" borderId="0" xfId="0" applyFont="1" applyAlignment="1" applyProtection="1">
      <alignment horizontal="center" vertical="center"/>
    </xf>
    <xf numFmtId="14" fontId="0" fillId="0" borderId="0" xfId="0" applyNumberFormat="1" applyAlignment="1">
      <alignment horizontal="center" vertical="center"/>
    </xf>
    <xf numFmtId="0" fontId="0" fillId="0" borderId="0" xfId="0" applyFont="1"/>
    <xf numFmtId="2" fontId="0" fillId="5" borderId="38" xfId="0" applyNumberFormat="1" applyFill="1" applyBorder="1" applyAlignment="1">
      <alignment horizontal="center" vertical="center"/>
    </xf>
    <xf numFmtId="1" fontId="7" fillId="7" borderId="29" xfId="0" applyNumberFormat="1" applyFont="1" applyFill="1" applyBorder="1" applyAlignment="1">
      <alignment horizontal="center" vertical="center" wrapText="1"/>
    </xf>
    <xf numFmtId="2" fontId="1" fillId="7" borderId="29" xfId="0" applyNumberFormat="1" applyFont="1" applyFill="1" applyBorder="1" applyAlignment="1">
      <alignment horizontal="center" vertical="center" wrapText="1"/>
    </xf>
    <xf numFmtId="1" fontId="1" fillId="7" borderId="29" xfId="0" applyNumberFormat="1" applyFont="1" applyFill="1" applyBorder="1" applyAlignment="1">
      <alignment horizontal="center" vertical="center" wrapText="1"/>
    </xf>
    <xf numFmtId="0" fontId="0" fillId="0" borderId="0" xfId="0" applyAlignment="1">
      <alignment vertical="center"/>
    </xf>
    <xf numFmtId="1" fontId="0" fillId="0" borderId="0" xfId="0" applyNumberFormat="1"/>
    <xf numFmtId="0" fontId="0" fillId="0" borderId="0" xfId="0" applyAlignment="1">
      <alignment wrapText="1"/>
    </xf>
    <xf numFmtId="2" fontId="1" fillId="0" borderId="0" xfId="0" applyNumberFormat="1" applyFont="1" applyBorder="1" applyAlignment="1">
      <alignment horizontal="center" vertical="top" wrapText="1"/>
    </xf>
    <xf numFmtId="1" fontId="1" fillId="0" borderId="0" xfId="0" applyNumberFormat="1" applyFont="1" applyBorder="1" applyAlignment="1">
      <alignment horizontal="center" vertical="top" wrapText="1"/>
    </xf>
    <xf numFmtId="0" fontId="8" fillId="0" borderId="0" xfId="0" applyFont="1"/>
    <xf numFmtId="10" fontId="0" fillId="0" borderId="0" xfId="0" applyNumberFormat="1" applyFont="1"/>
    <xf numFmtId="1" fontId="1" fillId="0" borderId="30" xfId="0" applyNumberFormat="1" applyFont="1" applyBorder="1" applyAlignment="1">
      <alignment horizontal="center" wrapText="1"/>
    </xf>
    <xf numFmtId="2" fontId="1" fillId="0" borderId="45" xfId="0" applyNumberFormat="1" applyFont="1" applyBorder="1" applyAlignment="1">
      <alignment horizontal="center" wrapText="1"/>
    </xf>
    <xf numFmtId="2" fontId="1" fillId="0" borderId="14" xfId="0" applyNumberFormat="1" applyFont="1" applyBorder="1" applyAlignment="1">
      <alignment horizontal="center" vertical="center" wrapText="1"/>
    </xf>
    <xf numFmtId="2" fontId="1" fillId="0" borderId="32" xfId="0" applyNumberFormat="1" applyFont="1" applyBorder="1" applyAlignment="1" applyProtection="1">
      <alignment horizontal="center" vertical="center" wrapText="1"/>
    </xf>
    <xf numFmtId="2" fontId="1" fillId="0" borderId="14" xfId="0" applyNumberFormat="1" applyFont="1" applyBorder="1" applyAlignment="1" applyProtection="1">
      <alignment horizontal="center" vertical="center" wrapText="1"/>
    </xf>
    <xf numFmtId="2" fontId="0" fillId="0" borderId="7" xfId="0" applyNumberFormat="1" applyBorder="1" applyAlignment="1" applyProtection="1">
      <alignment horizontal="center" vertical="center" wrapText="1"/>
    </xf>
    <xf numFmtId="2" fontId="1" fillId="0" borderId="1" xfId="0" applyNumberFormat="1" applyFont="1" applyBorder="1" applyAlignment="1" applyProtection="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1" fontId="7" fillId="6" borderId="30" xfId="0" applyNumberFormat="1" applyFont="1" applyFill="1" applyBorder="1" applyAlignment="1" applyProtection="1">
      <alignment vertical="center" wrapText="1"/>
      <protection locked="0"/>
    </xf>
    <xf numFmtId="2" fontId="0" fillId="4" borderId="1" xfId="0" applyNumberFormat="1" applyFill="1" applyBorder="1" applyAlignment="1" applyProtection="1">
      <alignment horizontal="center" vertical="center"/>
      <protection locked="0"/>
    </xf>
    <xf numFmtId="0" fontId="0" fillId="0" borderId="0" xfId="0" applyAlignment="1" applyProtection="1">
      <alignment horizontal="center" vertical="center"/>
    </xf>
    <xf numFmtId="0" fontId="0" fillId="0" borderId="45" xfId="0" applyBorder="1" applyAlignment="1" applyProtection="1">
      <alignment horizontal="center" vertical="center"/>
    </xf>
    <xf numFmtId="0" fontId="1" fillId="0" borderId="0" xfId="0" applyFont="1" applyAlignment="1">
      <alignment vertical="center" wrapText="1"/>
    </xf>
    <xf numFmtId="1" fontId="1" fillId="0" borderId="0" xfId="0" applyNumberFormat="1" applyFont="1" applyAlignment="1" applyProtection="1">
      <alignment vertical="center" wrapText="1"/>
    </xf>
    <xf numFmtId="14" fontId="0" fillId="0" borderId="0" xfId="0" applyNumberFormat="1" applyAlignment="1" applyProtection="1">
      <alignment horizontal="center" vertical="center"/>
    </xf>
    <xf numFmtId="2" fontId="1" fillId="0" borderId="41" xfId="0" applyNumberFormat="1" applyFont="1" applyBorder="1" applyAlignment="1" applyProtection="1">
      <alignment horizontal="center" vertical="center" wrapText="1"/>
    </xf>
    <xf numFmtId="2" fontId="0" fillId="3" borderId="4" xfId="0" applyNumberFormat="1" applyFill="1" applyBorder="1" applyAlignment="1" applyProtection="1">
      <alignment horizontal="center" vertical="center" wrapText="1"/>
    </xf>
    <xf numFmtId="2" fontId="1" fillId="0" borderId="31" xfId="0" applyNumberFormat="1" applyFont="1" applyBorder="1" applyAlignment="1" applyProtection="1">
      <alignment horizontal="center" vertical="center" wrapText="1"/>
    </xf>
    <xf numFmtId="2" fontId="0" fillId="3" borderId="6" xfId="0" applyNumberFormat="1" applyFill="1" applyBorder="1" applyAlignment="1" applyProtection="1">
      <alignment horizontal="center" vertical="center" wrapText="1"/>
    </xf>
    <xf numFmtId="2" fontId="0" fillId="0" borderId="28" xfId="0" applyNumberFormat="1" applyBorder="1" applyAlignment="1" applyProtection="1">
      <alignment horizontal="center" vertical="center"/>
    </xf>
    <xf numFmtId="2" fontId="0" fillId="4" borderId="1" xfId="0" applyNumberFormat="1" applyFill="1" applyBorder="1" applyAlignment="1" applyProtection="1">
      <alignment horizontal="center" vertical="center"/>
    </xf>
    <xf numFmtId="2" fontId="0" fillId="0" borderId="29" xfId="0" applyNumberFormat="1" applyBorder="1" applyAlignment="1" applyProtection="1">
      <alignment horizontal="center" vertical="center"/>
    </xf>
    <xf numFmtId="2" fontId="0" fillId="0" borderId="6" xfId="0" applyNumberFormat="1" applyBorder="1" applyAlignment="1" applyProtection="1">
      <alignment horizontal="center" vertical="center"/>
    </xf>
    <xf numFmtId="2" fontId="0" fillId="5" borderId="38" xfId="0" applyNumberFormat="1" applyFill="1" applyBorder="1" applyAlignment="1" applyProtection="1">
      <alignment horizontal="center" vertical="center"/>
    </xf>
    <xf numFmtId="0" fontId="0" fillId="0" borderId="0" xfId="0" applyAlignment="1" applyProtection="1">
      <alignment vertical="center"/>
    </xf>
    <xf numFmtId="1" fontId="7" fillId="7" borderId="29" xfId="0" applyNumberFormat="1" applyFont="1" applyFill="1" applyBorder="1" applyAlignment="1" applyProtection="1">
      <alignment horizontal="center" vertical="center" wrapText="1"/>
    </xf>
    <xf numFmtId="2" fontId="1" fillId="7" borderId="29" xfId="0" applyNumberFormat="1" applyFont="1" applyFill="1" applyBorder="1" applyAlignment="1" applyProtection="1">
      <alignment horizontal="center" vertical="center" wrapText="1"/>
    </xf>
    <xf numFmtId="1" fontId="1" fillId="7" borderId="29" xfId="0" applyNumberFormat="1" applyFont="1" applyFill="1" applyBorder="1" applyAlignment="1" applyProtection="1">
      <alignment horizontal="center" vertical="center" wrapText="1"/>
    </xf>
    <xf numFmtId="1" fontId="7" fillId="6" borderId="30" xfId="0" applyNumberFormat="1" applyFont="1" applyFill="1" applyBorder="1" applyAlignment="1" applyProtection="1">
      <alignment vertical="center" wrapText="1"/>
    </xf>
    <xf numFmtId="0" fontId="0" fillId="0" borderId="0" xfId="0" applyAlignment="1">
      <alignment horizontal="center" vertical="center"/>
    </xf>
    <xf numFmtId="0" fontId="3" fillId="0" borderId="0" xfId="0" applyFont="1" applyBorder="1" applyAlignment="1" applyProtection="1">
      <alignment vertical="center" wrapText="1"/>
      <protection locked="0"/>
    </xf>
    <xf numFmtId="0" fontId="3" fillId="0" borderId="5" xfId="0" applyFont="1" applyBorder="1" applyAlignment="1" applyProtection="1">
      <alignment vertical="center" wrapText="1"/>
    </xf>
    <xf numFmtId="0" fontId="1" fillId="0" borderId="0" xfId="0" applyFont="1" applyAlignment="1" applyProtection="1">
      <alignment vertical="center" wrapText="1"/>
    </xf>
    <xf numFmtId="0" fontId="1" fillId="7" borderId="32" xfId="0" applyFont="1" applyFill="1" applyBorder="1" applyAlignment="1">
      <alignment horizontal="center" vertical="center" wrapText="1"/>
    </xf>
    <xf numFmtId="0" fontId="1" fillId="7" borderId="33" xfId="0" applyFont="1" applyFill="1" applyBorder="1" applyAlignment="1">
      <alignment horizontal="center" vertical="center" wrapText="1"/>
    </xf>
    <xf numFmtId="0" fontId="1" fillId="7" borderId="14" xfId="0" applyFont="1" applyFill="1" applyBorder="1" applyAlignment="1">
      <alignment horizontal="center" vertical="center" wrapText="1"/>
    </xf>
    <xf numFmtId="2" fontId="0" fillId="0" borderId="24" xfId="0" applyNumberFormat="1" applyFill="1" applyBorder="1" applyAlignment="1">
      <alignment horizontal="center" vertical="center" wrapText="1"/>
    </xf>
    <xf numFmtId="2" fontId="0" fillId="0" borderId="17" xfId="0" applyNumberFormat="1" applyBorder="1" applyAlignment="1">
      <alignment horizontal="center" vertical="center" wrapText="1"/>
    </xf>
    <xf numFmtId="2" fontId="1" fillId="0" borderId="26" xfId="0" applyNumberFormat="1" applyFont="1" applyBorder="1" applyAlignment="1">
      <alignment horizontal="center" vertical="center" wrapText="1"/>
    </xf>
    <xf numFmtId="2" fontId="0" fillId="0" borderId="18" xfId="0" applyNumberFormat="1" applyBorder="1" applyAlignment="1">
      <alignment horizontal="center" vertical="center" wrapText="1"/>
    </xf>
    <xf numFmtId="2" fontId="3" fillId="0" borderId="27" xfId="0" applyNumberFormat="1" applyFont="1" applyBorder="1" applyAlignment="1">
      <alignment horizontal="center" vertical="center" wrapText="1"/>
    </xf>
    <xf numFmtId="2" fontId="4" fillId="0" borderId="30" xfId="0" applyNumberFormat="1" applyFont="1" applyBorder="1" applyAlignment="1">
      <alignment horizontal="center" vertical="center" wrapText="1"/>
    </xf>
    <xf numFmtId="0" fontId="1" fillId="0" borderId="5" xfId="0" applyFont="1" applyBorder="1" applyAlignment="1" applyProtection="1">
      <alignment horizontal="center" vertical="top" wrapText="1"/>
      <protection locked="0"/>
    </xf>
    <xf numFmtId="0" fontId="2" fillId="0" borderId="10" xfId="0" applyFont="1" applyBorder="1" applyAlignment="1">
      <alignment horizontal="center" vertical="center" wrapText="1"/>
    </xf>
    <xf numFmtId="1" fontId="2" fillId="0" borderId="0" xfId="0" applyNumberFormat="1" applyFont="1" applyAlignment="1">
      <alignment horizontal="left" vertical="center" wrapText="1"/>
    </xf>
    <xf numFmtId="0" fontId="2"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1" fontId="0" fillId="0" borderId="25" xfId="0" applyNumberFormat="1" applyBorder="1" applyAlignment="1">
      <alignment horizontal="center" vertical="center" wrapText="1"/>
    </xf>
    <xf numFmtId="1" fontId="0" fillId="0" borderId="16" xfId="0" applyNumberFormat="1" applyBorder="1" applyAlignment="1">
      <alignment horizontal="center" vertical="center" wrapText="1"/>
    </xf>
    <xf numFmtId="2" fontId="0" fillId="2" borderId="24" xfId="0" applyNumberFormat="1" applyFill="1" applyBorder="1" applyAlignment="1" applyProtection="1">
      <alignment horizontal="center" vertical="center" wrapText="1"/>
    </xf>
    <xf numFmtId="2" fontId="0" fillId="2" borderId="17" xfId="0" applyNumberFormat="1" applyFill="1" applyBorder="1" applyAlignment="1" applyProtection="1">
      <alignment horizontal="center" vertical="center" wrapText="1"/>
    </xf>
    <xf numFmtId="49" fontId="0" fillId="2" borderId="24" xfId="0" applyNumberFormat="1" applyFill="1" applyBorder="1" applyAlignment="1" applyProtection="1">
      <alignment horizontal="center" vertical="center" wrapText="1"/>
    </xf>
    <xf numFmtId="49" fontId="0" fillId="2" borderId="17" xfId="0" applyNumberFormat="1" applyFill="1" applyBorder="1" applyAlignment="1" applyProtection="1">
      <alignment horizontal="center" vertical="center" wrapText="1"/>
    </xf>
    <xf numFmtId="1" fontId="1" fillId="0" borderId="26" xfId="0" applyNumberFormat="1" applyFont="1" applyBorder="1" applyAlignment="1">
      <alignment horizontal="center" vertical="center" wrapText="1"/>
    </xf>
    <xf numFmtId="1" fontId="0" fillId="0" borderId="22" xfId="0" applyNumberFormat="1" applyBorder="1" applyAlignment="1">
      <alignment horizontal="center" vertical="center" wrapText="1"/>
    </xf>
    <xf numFmtId="1" fontId="0" fillId="0" borderId="18" xfId="0" applyNumberFormat="1" applyBorder="1" applyAlignment="1">
      <alignment horizontal="center" vertical="center" wrapText="1"/>
    </xf>
    <xf numFmtId="2" fontId="0" fillId="0" borderId="6" xfId="0" applyNumberFormat="1" applyBorder="1" applyAlignment="1">
      <alignment horizontal="center" vertical="center" wrapText="1"/>
    </xf>
    <xf numFmtId="2" fontId="0" fillId="0" borderId="7" xfId="0" applyNumberFormat="1" applyBorder="1" applyAlignment="1">
      <alignment horizontal="center" vertical="center" wrapText="1"/>
    </xf>
    <xf numFmtId="2" fontId="0" fillId="0" borderId="12" xfId="0" applyNumberFormat="1" applyBorder="1" applyAlignment="1">
      <alignment horizontal="center" vertical="center" wrapText="1"/>
    </xf>
    <xf numFmtId="2" fontId="1" fillId="0" borderId="1" xfId="0" applyNumberFormat="1" applyFont="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1" fillId="0" borderId="9" xfId="0" applyNumberFormat="1" applyFont="1" applyBorder="1" applyAlignment="1">
      <alignment horizontal="center" vertical="center" wrapText="1"/>
    </xf>
    <xf numFmtId="2" fontId="1" fillId="0" borderId="13" xfId="0" applyNumberFormat="1" applyFont="1" applyBorder="1" applyAlignment="1">
      <alignment horizontal="center" vertical="center" wrapText="1"/>
    </xf>
    <xf numFmtId="2" fontId="3" fillId="0" borderId="35" xfId="0" applyNumberFormat="1" applyFont="1" applyBorder="1" applyAlignment="1">
      <alignment horizontal="center" vertical="center" wrapText="1"/>
    </xf>
    <xf numFmtId="2" fontId="4" fillId="0" borderId="36" xfId="0" applyNumberFormat="1" applyFont="1" applyBorder="1" applyAlignment="1">
      <alignment horizontal="center" vertical="center" wrapText="1"/>
    </xf>
    <xf numFmtId="2" fontId="4" fillId="0" borderId="37" xfId="0" applyNumberFormat="1" applyFont="1" applyBorder="1" applyAlignment="1">
      <alignment horizontal="center" vertical="center" wrapText="1"/>
    </xf>
    <xf numFmtId="2" fontId="1" fillId="0" borderId="23" xfId="0" applyNumberFormat="1" applyFont="1" applyBorder="1" applyAlignment="1">
      <alignment horizontal="center" vertical="center" wrapText="1"/>
    </xf>
    <xf numFmtId="2" fontId="0" fillId="0" borderId="34" xfId="0" applyNumberFormat="1" applyBorder="1" applyAlignment="1">
      <alignment horizontal="center" vertical="center" wrapText="1"/>
    </xf>
    <xf numFmtId="2" fontId="0" fillId="0" borderId="19" xfId="0" applyNumberFormat="1" applyBorder="1" applyAlignment="1">
      <alignment horizontal="center" vertical="center" wrapText="1"/>
    </xf>
    <xf numFmtId="2" fontId="0" fillId="0" borderId="22" xfId="0" applyNumberFormat="1" applyBorder="1" applyAlignment="1">
      <alignment horizontal="center" vertical="center" wrapText="1"/>
    </xf>
    <xf numFmtId="2" fontId="1" fillId="0" borderId="24" xfId="0" applyNumberFormat="1" applyFont="1" applyBorder="1" applyAlignment="1">
      <alignment horizontal="center" vertical="center" wrapText="1"/>
    </xf>
    <xf numFmtId="2" fontId="0" fillId="0" borderId="21" xfId="0" applyNumberFormat="1" applyBorder="1" applyAlignment="1">
      <alignment horizontal="center" vertical="center" wrapText="1"/>
    </xf>
    <xf numFmtId="1" fontId="1" fillId="0" borderId="25" xfId="0" applyNumberFormat="1" applyFont="1" applyBorder="1" applyAlignment="1">
      <alignment horizontal="center" vertical="center" wrapText="1"/>
    </xf>
    <xf numFmtId="1" fontId="0" fillId="0" borderId="20" xfId="0" applyNumberFormat="1" applyBorder="1" applyAlignment="1">
      <alignment horizontal="center" vertical="center" wrapText="1"/>
    </xf>
    <xf numFmtId="2" fontId="1" fillId="0" borderId="26" xfId="0" applyNumberFormat="1" applyFont="1" applyBorder="1" applyAlignment="1" applyProtection="1">
      <alignment horizontal="center" vertical="center" wrapText="1"/>
    </xf>
    <xf numFmtId="2" fontId="1" fillId="0" borderId="18" xfId="0" applyNumberFormat="1" applyFont="1" applyBorder="1" applyAlignment="1" applyProtection="1">
      <alignment horizontal="center" vertical="center" wrapText="1"/>
    </xf>
    <xf numFmtId="2" fontId="1" fillId="0" borderId="27" xfId="0" applyNumberFormat="1" applyFont="1" applyBorder="1" applyAlignment="1" applyProtection="1">
      <alignment horizontal="center" vertical="center" wrapText="1"/>
    </xf>
    <xf numFmtId="2" fontId="1" fillId="0" borderId="40" xfId="0" applyNumberFormat="1" applyFont="1" applyBorder="1" applyAlignment="1" applyProtection="1">
      <alignment horizontal="center" vertical="center" wrapText="1"/>
    </xf>
    <xf numFmtId="2" fontId="1" fillId="0" borderId="30" xfId="0" applyNumberFormat="1" applyFont="1" applyBorder="1" applyAlignment="1" applyProtection="1">
      <alignment horizontal="center" vertical="center" wrapText="1"/>
    </xf>
    <xf numFmtId="2" fontId="3" fillId="0" borderId="27" xfId="0" applyNumberFormat="1" applyFont="1" applyBorder="1" applyAlignment="1" applyProtection="1">
      <alignment horizontal="center" vertical="center" wrapText="1"/>
      <protection locked="0"/>
    </xf>
    <xf numFmtId="2" fontId="3" fillId="0" borderId="40" xfId="0" applyNumberFormat="1" applyFont="1" applyBorder="1" applyAlignment="1" applyProtection="1">
      <alignment horizontal="center" vertical="center" wrapText="1"/>
      <protection locked="0"/>
    </xf>
    <xf numFmtId="2" fontId="3" fillId="0" borderId="30" xfId="0" applyNumberFormat="1" applyFont="1" applyBorder="1" applyAlignment="1" applyProtection="1">
      <alignment horizontal="center" vertical="center" wrapText="1"/>
      <protection locked="0"/>
    </xf>
    <xf numFmtId="2" fontId="1" fillId="0" borderId="26" xfId="0" applyNumberFormat="1" applyFont="1" applyBorder="1" applyAlignment="1" applyProtection="1">
      <alignment horizontal="center" vertical="center" wrapText="1"/>
      <protection locked="0"/>
    </xf>
    <xf numFmtId="2" fontId="1" fillId="0" borderId="18" xfId="0" applyNumberFormat="1" applyFont="1" applyBorder="1" applyAlignment="1" applyProtection="1">
      <alignment horizontal="center" vertical="center" wrapText="1"/>
      <protection locked="0"/>
    </xf>
    <xf numFmtId="0" fontId="3" fillId="0" borderId="44" xfId="0" applyFont="1" applyBorder="1" applyAlignment="1">
      <alignment horizontal="center" vertical="center"/>
    </xf>
    <xf numFmtId="0" fontId="3" fillId="0" borderId="30" xfId="0" applyFont="1" applyBorder="1" applyAlignment="1">
      <alignment horizontal="center" vertical="center"/>
    </xf>
    <xf numFmtId="0" fontId="3" fillId="0" borderId="27" xfId="0" applyFont="1" applyBorder="1" applyAlignment="1">
      <alignment horizontal="center" vertical="center"/>
    </xf>
    <xf numFmtId="0" fontId="3" fillId="0" borderId="40" xfId="0" applyFont="1" applyBorder="1" applyAlignment="1">
      <alignment horizontal="center" vertical="center"/>
    </xf>
    <xf numFmtId="2" fontId="3" fillId="0" borderId="40" xfId="0" applyNumberFormat="1" applyFont="1" applyBorder="1" applyAlignment="1">
      <alignment horizontal="center" vertical="center"/>
    </xf>
    <xf numFmtId="0" fontId="7" fillId="0" borderId="27" xfId="0" applyFont="1" applyBorder="1" applyAlignment="1">
      <alignment horizontal="center" vertical="center"/>
    </xf>
    <xf numFmtId="0" fontId="7" fillId="0" borderId="40" xfId="0" applyFont="1" applyBorder="1" applyAlignment="1">
      <alignment horizontal="center" vertical="center"/>
    </xf>
    <xf numFmtId="0" fontId="7" fillId="0" borderId="30" xfId="0" applyFont="1" applyBorder="1" applyAlignment="1">
      <alignment horizontal="center" vertical="center"/>
    </xf>
    <xf numFmtId="0" fontId="0" fillId="0" borderId="27" xfId="0" applyBorder="1" applyAlignment="1">
      <alignment horizontal="center" vertical="center"/>
    </xf>
    <xf numFmtId="0" fontId="0" fillId="0" borderId="30" xfId="0" applyBorder="1" applyAlignment="1">
      <alignment horizontal="center" vertical="center"/>
    </xf>
    <xf numFmtId="1" fontId="0" fillId="0" borderId="25" xfId="0" applyNumberFormat="1" applyBorder="1" applyAlignment="1" applyProtection="1">
      <alignment horizontal="center" vertical="center" wrapText="1"/>
    </xf>
    <xf numFmtId="1" fontId="0" fillId="0" borderId="16" xfId="0" applyNumberFormat="1" applyBorder="1" applyAlignment="1" applyProtection="1">
      <alignment horizontal="center" vertical="center" wrapText="1"/>
    </xf>
    <xf numFmtId="1" fontId="0" fillId="2" borderId="26" xfId="0" applyNumberFormat="1" applyFill="1" applyBorder="1" applyAlignment="1" applyProtection="1">
      <alignment horizontal="center" vertical="center" wrapText="1"/>
    </xf>
    <xf numFmtId="1" fontId="0" fillId="2" borderId="18" xfId="0" applyNumberFormat="1" applyFill="1" applyBorder="1" applyAlignment="1" applyProtection="1">
      <alignment horizontal="center" vertical="center" wrapText="1"/>
    </xf>
    <xf numFmtId="2" fontId="0" fillId="0" borderId="24" xfId="0" applyNumberFormat="1" applyFill="1" applyBorder="1" applyAlignment="1" applyProtection="1">
      <alignment horizontal="center" vertical="center" wrapText="1"/>
    </xf>
    <xf numFmtId="2" fontId="0" fillId="0" borderId="17" xfId="0" applyNumberFormat="1" applyBorder="1" applyAlignment="1" applyProtection="1">
      <alignment horizontal="center" vertical="center" wrapText="1"/>
    </xf>
    <xf numFmtId="2" fontId="0" fillId="0" borderId="18" xfId="0" applyNumberFormat="1" applyBorder="1" applyAlignment="1" applyProtection="1">
      <alignment horizontal="center" vertical="center" wrapText="1"/>
    </xf>
    <xf numFmtId="2" fontId="3" fillId="0" borderId="27" xfId="0" applyNumberFormat="1" applyFont="1" applyBorder="1" applyAlignment="1" applyProtection="1">
      <alignment horizontal="center" vertical="center" wrapText="1"/>
    </xf>
    <xf numFmtId="2" fontId="4" fillId="0" borderId="30" xfId="0" applyNumberFormat="1"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2" fontId="0" fillId="0" borderId="6" xfId="0" applyNumberFormat="1" applyBorder="1" applyAlignment="1" applyProtection="1">
      <alignment horizontal="center" vertical="center" wrapText="1"/>
    </xf>
    <xf numFmtId="2" fontId="0" fillId="0" borderId="7" xfId="0" applyNumberFormat="1" applyBorder="1" applyAlignment="1" applyProtection="1">
      <alignment horizontal="center" vertical="center" wrapText="1"/>
    </xf>
    <xf numFmtId="2" fontId="0" fillId="0" borderId="12" xfId="0" applyNumberFormat="1" applyBorder="1" applyAlignment="1" applyProtection="1">
      <alignment horizontal="center" vertical="center" wrapText="1"/>
    </xf>
    <xf numFmtId="2" fontId="1" fillId="0" borderId="9" xfId="0" applyNumberFormat="1" applyFont="1" applyBorder="1" applyAlignment="1" applyProtection="1">
      <alignment horizontal="center" vertical="center" wrapText="1"/>
    </xf>
    <xf numFmtId="2" fontId="1" fillId="0" borderId="39" xfId="0" applyNumberFormat="1" applyFont="1" applyBorder="1" applyAlignment="1" applyProtection="1">
      <alignment horizontal="center" vertical="center" wrapText="1"/>
    </xf>
    <xf numFmtId="2" fontId="1" fillId="0" borderId="48" xfId="0" applyNumberFormat="1" applyFont="1" applyBorder="1" applyAlignment="1" applyProtection="1">
      <alignment horizontal="center" vertical="center" wrapText="1"/>
    </xf>
    <xf numFmtId="2" fontId="1" fillId="0" borderId="49" xfId="0" applyNumberFormat="1" applyFont="1" applyBorder="1" applyAlignment="1" applyProtection="1">
      <alignment horizontal="center" vertical="center" wrapText="1"/>
    </xf>
    <xf numFmtId="2" fontId="1" fillId="0" borderId="2" xfId="0" applyNumberFormat="1" applyFont="1" applyBorder="1" applyAlignment="1" applyProtection="1">
      <alignment horizontal="center" vertical="center" wrapText="1"/>
    </xf>
    <xf numFmtId="2" fontId="1" fillId="0" borderId="50" xfId="0" applyNumberFormat="1" applyFont="1" applyBorder="1" applyAlignment="1" applyProtection="1">
      <alignment horizontal="center" vertical="center" wrapText="1"/>
    </xf>
    <xf numFmtId="2" fontId="1" fillId="0" borderId="38" xfId="0" applyNumberFormat="1" applyFont="1" applyBorder="1" applyAlignment="1" applyProtection="1">
      <alignment horizontal="center" vertical="center" wrapText="1"/>
    </xf>
    <xf numFmtId="14" fontId="1" fillId="0" borderId="5" xfId="0" applyNumberFormat="1" applyFont="1" applyBorder="1" applyAlignment="1" applyProtection="1">
      <alignment horizontal="center" vertical="center" wrapText="1"/>
    </xf>
    <xf numFmtId="1" fontId="2" fillId="0" borderId="0" xfId="0" applyNumberFormat="1" applyFont="1" applyAlignment="1" applyProtection="1">
      <alignment horizontal="center" vertical="center" wrapText="1"/>
    </xf>
    <xf numFmtId="2" fontId="3" fillId="0" borderId="40" xfId="0" applyNumberFormat="1" applyFont="1" applyBorder="1" applyAlignment="1" applyProtection="1">
      <alignment horizontal="center" vertical="center" wrapText="1"/>
    </xf>
    <xf numFmtId="2" fontId="3" fillId="0" borderId="30" xfId="0" applyNumberFormat="1" applyFont="1" applyBorder="1" applyAlignment="1" applyProtection="1">
      <alignment horizontal="center" vertical="center" wrapText="1"/>
    </xf>
    <xf numFmtId="1" fontId="1" fillId="0" borderId="25" xfId="0" applyNumberFormat="1" applyFont="1" applyBorder="1" applyAlignment="1" applyProtection="1">
      <alignment horizontal="center" vertical="center" wrapText="1"/>
    </xf>
    <xf numFmtId="1" fontId="0" fillId="0" borderId="20" xfId="0" applyNumberFormat="1" applyBorder="1" applyAlignment="1" applyProtection="1">
      <alignment horizontal="center" vertical="center" wrapText="1"/>
    </xf>
    <xf numFmtId="1" fontId="1" fillId="0" borderId="26" xfId="0" applyNumberFormat="1" applyFont="1" applyBorder="1" applyAlignment="1" applyProtection="1">
      <alignment horizontal="center" vertical="center" wrapText="1"/>
    </xf>
    <xf numFmtId="1" fontId="0" fillId="0" borderId="22" xfId="0" applyNumberFormat="1" applyBorder="1" applyAlignment="1" applyProtection="1">
      <alignment horizontal="center" vertical="center" wrapText="1"/>
    </xf>
    <xf numFmtId="1" fontId="0" fillId="0" borderId="18" xfId="0" applyNumberFormat="1" applyBorder="1" applyAlignment="1" applyProtection="1">
      <alignment horizontal="center" vertical="center" wrapText="1"/>
    </xf>
    <xf numFmtId="2" fontId="1" fillId="0" borderId="23" xfId="0" applyNumberFormat="1" applyFont="1" applyBorder="1" applyAlignment="1" applyProtection="1">
      <alignment horizontal="center" vertical="center" wrapText="1"/>
    </xf>
    <xf numFmtId="2" fontId="1" fillId="0" borderId="34" xfId="0" applyNumberFormat="1" applyFont="1" applyBorder="1" applyAlignment="1" applyProtection="1">
      <alignment horizontal="center" vertical="center" wrapText="1"/>
    </xf>
    <xf numFmtId="2" fontId="1" fillId="0" borderId="19" xfId="0" applyNumberFormat="1" applyFont="1" applyBorder="1" applyAlignment="1" applyProtection="1">
      <alignment horizontal="center" vertical="center" wrapText="1"/>
    </xf>
    <xf numFmtId="2" fontId="1" fillId="0" borderId="22" xfId="0" applyNumberFormat="1" applyFont="1" applyBorder="1" applyAlignment="1" applyProtection="1">
      <alignment horizontal="center" vertical="center" wrapText="1"/>
    </xf>
    <xf numFmtId="0" fontId="1" fillId="0" borderId="10" xfId="0" applyFont="1" applyBorder="1" applyAlignment="1">
      <alignment horizontal="center" vertical="center" wrapText="1"/>
    </xf>
    <xf numFmtId="0" fontId="1" fillId="0" borderId="46" xfId="0" applyFont="1" applyBorder="1" applyAlignment="1">
      <alignment horizontal="center" vertical="center" wrapText="1"/>
    </xf>
    <xf numFmtId="1" fontId="1" fillId="0" borderId="47" xfId="0" applyNumberFormat="1" applyFont="1" applyBorder="1" applyAlignment="1">
      <alignment horizontal="center" vertical="center" wrapText="1"/>
    </xf>
    <xf numFmtId="1" fontId="1" fillId="0" borderId="10" xfId="0" applyNumberFormat="1" applyFont="1" applyBorder="1" applyAlignment="1">
      <alignment horizontal="center" vertical="center" wrapText="1"/>
    </xf>
    <xf numFmtId="0" fontId="0" fillId="0" borderId="10" xfId="0"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2" fontId="0" fillId="0" borderId="28" xfId="0" applyNumberFormat="1" applyBorder="1" applyAlignment="1">
      <alignment horizontal="center" vertical="center" wrapText="1"/>
    </xf>
    <xf numFmtId="0" fontId="0" fillId="0" borderId="29" xfId="0" applyBorder="1" applyAlignment="1">
      <alignment horizontal="center" vertical="center" wrapText="1"/>
    </xf>
    <xf numFmtId="1" fontId="0" fillId="0" borderId="28" xfId="0" applyNumberFormat="1" applyBorder="1" applyAlignment="1">
      <alignment horizontal="center" vertical="center"/>
    </xf>
    <xf numFmtId="0" fontId="0" fillId="0" borderId="29" xfId="0" applyBorder="1" applyAlignment="1">
      <alignment horizontal="center" vertical="center"/>
    </xf>
    <xf numFmtId="2" fontId="0" fillId="0" borderId="42" xfId="0" applyNumberFormat="1" applyFill="1" applyBorder="1" applyAlignment="1" applyProtection="1">
      <alignment horizontal="center" vertical="center" wrapText="1"/>
      <protection locked="0"/>
    </xf>
    <xf numFmtId="0" fontId="0" fillId="0" borderId="17" xfId="0" applyFill="1" applyBorder="1" applyAlignment="1">
      <alignment horizontal="center" vertical="center" wrapText="1"/>
    </xf>
    <xf numFmtId="2" fontId="0" fillId="0" borderId="43" xfId="0" applyNumberFormat="1" applyFill="1" applyBorder="1" applyAlignment="1" applyProtection="1">
      <alignment horizontal="center" vertical="center" wrapText="1"/>
      <protection locked="0"/>
    </xf>
    <xf numFmtId="0" fontId="0" fillId="0" borderId="18" xfId="0" applyFill="1" applyBorder="1" applyAlignment="1">
      <alignment horizontal="center" vertical="center" wrapText="1"/>
    </xf>
    <xf numFmtId="2" fontId="1" fillId="0" borderId="32" xfId="0" applyNumberFormat="1" applyFont="1" applyBorder="1" applyAlignment="1" applyProtection="1">
      <alignment horizontal="center" vertical="center" wrapText="1"/>
      <protection locked="0"/>
    </xf>
    <xf numFmtId="0" fontId="1" fillId="0" borderId="9" xfId="0" applyFont="1" applyBorder="1" applyAlignment="1">
      <alignment horizontal="center" vertical="center" wrapText="1"/>
    </xf>
    <xf numFmtId="0" fontId="0" fillId="0" borderId="40" xfId="0" applyBorder="1" applyAlignment="1" applyProtection="1">
      <alignment horizontal="center" vertical="center"/>
    </xf>
    <xf numFmtId="0" fontId="0" fillId="0" borderId="30" xfId="0" applyBorder="1" applyAlignment="1" applyProtection="1">
      <alignment horizontal="center" vertical="center"/>
    </xf>
    <xf numFmtId="0" fontId="0" fillId="0" borderId="27" xfId="0" applyBorder="1" applyAlignment="1" applyProtection="1">
      <alignment horizontal="center" vertical="center"/>
    </xf>
    <xf numFmtId="2" fontId="0" fillId="0" borderId="43" xfId="0" applyNumberFormat="1" applyFill="1" applyBorder="1" applyAlignment="1" applyProtection="1">
      <alignment horizontal="center" vertical="center" wrapText="1"/>
    </xf>
    <xf numFmtId="0" fontId="0" fillId="0" borderId="18" xfId="0" applyFill="1" applyBorder="1" applyAlignment="1" applyProtection="1">
      <alignment horizontal="center" vertical="center" wrapText="1"/>
    </xf>
    <xf numFmtId="2" fontId="0" fillId="0" borderId="42" xfId="0" applyNumberFormat="1" applyFill="1" applyBorder="1" applyAlignment="1" applyProtection="1">
      <alignment horizontal="center" vertical="center" wrapText="1"/>
    </xf>
    <xf numFmtId="0" fontId="0" fillId="0" borderId="17" xfId="0" applyFill="1" applyBorder="1" applyAlignment="1" applyProtection="1">
      <alignment horizontal="center" vertical="center" wrapText="1"/>
    </xf>
    <xf numFmtId="0" fontId="1" fillId="0" borderId="0" xfId="0" applyFont="1" applyAlignment="1" applyProtection="1">
      <alignment horizontal="center" vertical="center" wrapText="1"/>
    </xf>
    <xf numFmtId="2" fontId="1" fillId="0" borderId="32" xfId="0" applyNumberFormat="1"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1" fontId="0" fillId="0" borderId="28" xfId="0" applyNumberFormat="1" applyBorder="1" applyAlignment="1" applyProtection="1">
      <alignment horizontal="center" vertical="center"/>
    </xf>
    <xf numFmtId="0" fontId="0" fillId="0" borderId="29" xfId="0" applyBorder="1" applyAlignment="1" applyProtection="1">
      <alignment horizontal="center" vertical="center"/>
    </xf>
    <xf numFmtId="0" fontId="0" fillId="0" borderId="3" xfId="0" applyBorder="1" applyAlignment="1" applyProtection="1">
      <alignment horizontal="center" vertical="center"/>
    </xf>
    <xf numFmtId="0" fontId="0" fillId="0" borderId="8" xfId="0" applyBorder="1" applyAlignment="1" applyProtection="1">
      <alignment horizontal="center" vertical="center"/>
    </xf>
    <xf numFmtId="2" fontId="0" fillId="0" borderId="28" xfId="0" applyNumberFormat="1" applyBorder="1" applyAlignment="1" applyProtection="1">
      <alignment horizontal="center" vertical="center" wrapText="1"/>
    </xf>
    <xf numFmtId="0" fontId="0" fillId="0" borderId="29" xfId="0" applyBorder="1" applyAlignment="1" applyProtection="1">
      <alignment horizontal="center" vertical="center" wrapText="1"/>
    </xf>
    <xf numFmtId="0" fontId="1" fillId="7" borderId="32" xfId="0" applyFont="1" applyFill="1" applyBorder="1" applyAlignment="1" applyProtection="1">
      <alignment horizontal="center" vertical="center" wrapText="1"/>
    </xf>
    <xf numFmtId="0" fontId="1" fillId="7" borderId="33" xfId="0" applyFont="1" applyFill="1" applyBorder="1" applyAlignment="1" applyProtection="1">
      <alignment horizontal="center" vertical="center" wrapText="1"/>
    </xf>
    <xf numFmtId="0" fontId="1" fillId="7" borderId="14" xfId="0" applyFont="1" applyFill="1" applyBorder="1" applyAlignment="1" applyProtection="1">
      <alignment horizontal="center" vertical="center" wrapText="1"/>
    </xf>
    <xf numFmtId="0" fontId="1" fillId="0" borderId="46" xfId="0" applyFont="1" applyBorder="1" applyAlignment="1" applyProtection="1">
      <alignment horizontal="center" vertical="center" wrapText="1"/>
    </xf>
    <xf numFmtId="0" fontId="0" fillId="0" borderId="0" xfId="0" applyAlignment="1" applyProtection="1">
      <alignment horizontal="center" vertical="center" wrapText="1"/>
    </xf>
    <xf numFmtId="0" fontId="1" fillId="0" borderId="10" xfId="0" applyFont="1" applyBorder="1" applyAlignment="1" applyProtection="1">
      <alignment horizontal="center" vertical="center" wrapText="1"/>
    </xf>
    <xf numFmtId="0" fontId="0" fillId="0" borderId="0" xfId="0" applyAlignment="1" applyProtection="1">
      <alignment horizontal="center" vertical="center"/>
    </xf>
    <xf numFmtId="1" fontId="1" fillId="0" borderId="47" xfId="0" applyNumberFormat="1" applyFont="1" applyBorder="1" applyAlignment="1" applyProtection="1">
      <alignment horizontal="center" vertical="center" wrapText="1"/>
    </xf>
    <xf numFmtId="1" fontId="1" fillId="0" borderId="10" xfId="0" applyNumberFormat="1" applyFont="1" applyBorder="1" applyAlignment="1" applyProtection="1">
      <alignment horizontal="center" vertical="center" wrapText="1"/>
    </xf>
    <xf numFmtId="0" fontId="0" fillId="0" borderId="10" xfId="0" applyBorder="1" applyAlignment="1" applyProtection="1">
      <alignment horizontal="center" vertical="center"/>
    </xf>
    <xf numFmtId="0" fontId="7" fillId="0" borderId="27" xfId="0" applyFont="1" applyBorder="1" applyAlignment="1" applyProtection="1">
      <alignment horizontal="center" vertical="center"/>
    </xf>
    <xf numFmtId="0" fontId="7" fillId="0" borderId="40" xfId="0" applyFont="1" applyBorder="1" applyAlignment="1" applyProtection="1">
      <alignment horizontal="center" vertical="center"/>
    </xf>
    <xf numFmtId="0" fontId="7" fillId="0" borderId="30" xfId="0" applyFont="1" applyBorder="1" applyAlignment="1" applyProtection="1">
      <alignment horizontal="center" vertical="center"/>
    </xf>
    <xf numFmtId="2" fontId="1" fillId="0" borderId="24" xfId="0" applyNumberFormat="1" applyFont="1" applyBorder="1" applyAlignment="1" applyProtection="1">
      <alignment horizontal="center" vertical="center" wrapText="1"/>
    </xf>
    <xf numFmtId="2" fontId="0" fillId="0" borderId="21" xfId="0" applyNumberFormat="1" applyBorder="1" applyAlignment="1" applyProtection="1">
      <alignment horizontal="center" vertical="center" wrapText="1"/>
    </xf>
    <xf numFmtId="0" fontId="0" fillId="0" borderId="0" xfId="0" applyAlignment="1">
      <alignment horizontal="center"/>
    </xf>
    <xf numFmtId="0" fontId="0" fillId="0" borderId="0" xfId="0" applyAlignment="1" applyProtection="1">
      <alignment horizontal="center"/>
      <protection locked="0"/>
    </xf>
    <xf numFmtId="0" fontId="0" fillId="0" borderId="0" xfId="0" applyProtection="1">
      <protection locked="0"/>
    </xf>
  </cellXfs>
  <cellStyles count="1">
    <cellStyle name="Normalno" xfId="0" builtinId="0"/>
  </cellStyles>
  <dxfs count="31">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1"/>
  <sheetViews>
    <sheetView tabSelected="1" topLeftCell="A36" zoomScaleNormal="100" workbookViewId="0">
      <selection activeCell="D72" sqref="D72"/>
    </sheetView>
  </sheetViews>
  <sheetFormatPr defaultRowHeight="15" x14ac:dyDescent="0.25"/>
  <cols>
    <col min="2" max="3" width="20" style="259" hidden="1" customWidth="1"/>
    <col min="4" max="4" width="21" style="260" customWidth="1"/>
    <col min="5" max="5" width="15.85546875" style="260" customWidth="1"/>
    <col min="6" max="6" width="20.5703125" style="260" customWidth="1"/>
    <col min="7" max="15" width="9.140625" style="261"/>
  </cols>
  <sheetData>
    <row r="1" spans="1:6" x14ac:dyDescent="0.25">
      <c r="B1" s="259" t="s">
        <v>0</v>
      </c>
      <c r="C1" s="259" t="s">
        <v>1</v>
      </c>
      <c r="D1" s="260" t="s">
        <v>1</v>
      </c>
      <c r="E1" s="260" t="s">
        <v>164</v>
      </c>
      <c r="F1" s="260" t="s">
        <v>165</v>
      </c>
    </row>
    <row r="2" spans="1:6" x14ac:dyDescent="0.25">
      <c r="A2" t="s">
        <v>25</v>
      </c>
      <c r="B2" s="259" t="str">
        <f>_xlfn.CONCAT(F2," ",E2)</f>
        <v xml:space="preserve"> </v>
      </c>
      <c r="C2" s="259">
        <f>D2</f>
        <v>0</v>
      </c>
    </row>
    <row r="3" spans="1:6" x14ac:dyDescent="0.25">
      <c r="A3" t="s">
        <v>26</v>
      </c>
      <c r="B3" s="259" t="str">
        <f t="shared" ref="B3:B66" si="0">_xlfn.CONCAT(F3," ",E3)</f>
        <v xml:space="preserve"> </v>
      </c>
      <c r="C3" s="259">
        <f t="shared" ref="C3:C66" si="1">D3</f>
        <v>0</v>
      </c>
    </row>
    <row r="4" spans="1:6" x14ac:dyDescent="0.25">
      <c r="A4" t="s">
        <v>27</v>
      </c>
      <c r="B4" s="259" t="str">
        <f t="shared" si="0"/>
        <v xml:space="preserve"> </v>
      </c>
      <c r="C4" s="259">
        <f t="shared" si="1"/>
        <v>0</v>
      </c>
    </row>
    <row r="5" spans="1:6" x14ac:dyDescent="0.25">
      <c r="A5" t="s">
        <v>28</v>
      </c>
      <c r="B5" s="259" t="str">
        <f t="shared" si="0"/>
        <v xml:space="preserve"> </v>
      </c>
      <c r="C5" s="259">
        <f t="shared" si="1"/>
        <v>0</v>
      </c>
    </row>
    <row r="6" spans="1:6" x14ac:dyDescent="0.25">
      <c r="A6" t="s">
        <v>29</v>
      </c>
      <c r="B6" s="259" t="str">
        <f t="shared" si="0"/>
        <v xml:space="preserve"> </v>
      </c>
      <c r="C6" s="259">
        <f t="shared" si="1"/>
        <v>0</v>
      </c>
    </row>
    <row r="7" spans="1:6" x14ac:dyDescent="0.25">
      <c r="A7" t="s">
        <v>30</v>
      </c>
      <c r="B7" s="259" t="str">
        <f t="shared" si="0"/>
        <v xml:space="preserve"> </v>
      </c>
      <c r="C7" s="259">
        <f t="shared" si="1"/>
        <v>0</v>
      </c>
    </row>
    <row r="8" spans="1:6" x14ac:dyDescent="0.25">
      <c r="A8" t="s">
        <v>31</v>
      </c>
      <c r="B8" s="259" t="str">
        <f t="shared" si="0"/>
        <v xml:space="preserve"> </v>
      </c>
      <c r="C8" s="259">
        <f t="shared" si="1"/>
        <v>0</v>
      </c>
    </row>
    <row r="9" spans="1:6" x14ac:dyDescent="0.25">
      <c r="A9" t="s">
        <v>32</v>
      </c>
      <c r="B9" s="259" t="str">
        <f t="shared" si="0"/>
        <v xml:space="preserve"> </v>
      </c>
      <c r="C9" s="259">
        <f t="shared" si="1"/>
        <v>0</v>
      </c>
    </row>
    <row r="10" spans="1:6" x14ac:dyDescent="0.25">
      <c r="A10" t="s">
        <v>33</v>
      </c>
      <c r="B10" s="259" t="str">
        <f t="shared" si="0"/>
        <v xml:space="preserve"> </v>
      </c>
      <c r="C10" s="259">
        <f t="shared" si="1"/>
        <v>0</v>
      </c>
    </row>
    <row r="11" spans="1:6" x14ac:dyDescent="0.25">
      <c r="A11" t="s">
        <v>34</v>
      </c>
      <c r="B11" s="259" t="str">
        <f t="shared" si="0"/>
        <v xml:space="preserve"> </v>
      </c>
      <c r="C11" s="259">
        <f t="shared" si="1"/>
        <v>0</v>
      </c>
    </row>
    <row r="12" spans="1:6" x14ac:dyDescent="0.25">
      <c r="A12" t="s">
        <v>35</v>
      </c>
      <c r="B12" s="259" t="str">
        <f t="shared" si="0"/>
        <v xml:space="preserve"> </v>
      </c>
      <c r="C12" s="259">
        <f t="shared" si="1"/>
        <v>0</v>
      </c>
    </row>
    <row r="13" spans="1:6" x14ac:dyDescent="0.25">
      <c r="A13" t="s">
        <v>36</v>
      </c>
      <c r="B13" s="259" t="str">
        <f t="shared" si="0"/>
        <v xml:space="preserve"> </v>
      </c>
      <c r="C13" s="259">
        <f t="shared" si="1"/>
        <v>0</v>
      </c>
    </row>
    <row r="14" spans="1:6" x14ac:dyDescent="0.25">
      <c r="A14" t="s">
        <v>37</v>
      </c>
      <c r="B14" s="259" t="str">
        <f t="shared" si="0"/>
        <v xml:space="preserve"> </v>
      </c>
      <c r="C14" s="259">
        <f t="shared" si="1"/>
        <v>0</v>
      </c>
    </row>
    <row r="15" spans="1:6" x14ac:dyDescent="0.25">
      <c r="A15" t="s">
        <v>38</v>
      </c>
      <c r="B15" s="259" t="str">
        <f t="shared" si="0"/>
        <v xml:space="preserve"> </v>
      </c>
      <c r="C15" s="259">
        <f t="shared" si="1"/>
        <v>0</v>
      </c>
    </row>
    <row r="16" spans="1:6" x14ac:dyDescent="0.25">
      <c r="A16" t="s">
        <v>39</v>
      </c>
      <c r="B16" s="259" t="str">
        <f t="shared" si="0"/>
        <v xml:space="preserve"> </v>
      </c>
      <c r="C16" s="259">
        <f t="shared" si="1"/>
        <v>0</v>
      </c>
    </row>
    <row r="17" spans="1:3" x14ac:dyDescent="0.25">
      <c r="A17" t="s">
        <v>40</v>
      </c>
      <c r="B17" s="259" t="str">
        <f t="shared" si="0"/>
        <v xml:space="preserve"> </v>
      </c>
      <c r="C17" s="259">
        <f t="shared" si="1"/>
        <v>0</v>
      </c>
    </row>
    <row r="18" spans="1:3" x14ac:dyDescent="0.25">
      <c r="A18" t="s">
        <v>41</v>
      </c>
      <c r="B18" s="259" t="str">
        <f t="shared" si="0"/>
        <v xml:space="preserve"> </v>
      </c>
      <c r="C18" s="259">
        <f t="shared" si="1"/>
        <v>0</v>
      </c>
    </row>
    <row r="19" spans="1:3" x14ac:dyDescent="0.25">
      <c r="A19" t="s">
        <v>42</v>
      </c>
      <c r="B19" s="259" t="str">
        <f t="shared" si="0"/>
        <v xml:space="preserve"> </v>
      </c>
      <c r="C19" s="259">
        <f t="shared" si="1"/>
        <v>0</v>
      </c>
    </row>
    <row r="20" spans="1:3" x14ac:dyDescent="0.25">
      <c r="A20" t="s">
        <v>43</v>
      </c>
      <c r="B20" s="259" t="str">
        <f t="shared" si="0"/>
        <v xml:space="preserve"> </v>
      </c>
      <c r="C20" s="259">
        <f t="shared" si="1"/>
        <v>0</v>
      </c>
    </row>
    <row r="21" spans="1:3" x14ac:dyDescent="0.25">
      <c r="A21" t="s">
        <v>44</v>
      </c>
      <c r="B21" s="259" t="str">
        <f t="shared" si="0"/>
        <v xml:space="preserve"> </v>
      </c>
      <c r="C21" s="259">
        <f t="shared" si="1"/>
        <v>0</v>
      </c>
    </row>
    <row r="22" spans="1:3" x14ac:dyDescent="0.25">
      <c r="A22" t="s">
        <v>45</v>
      </c>
      <c r="B22" s="259" t="str">
        <f t="shared" si="0"/>
        <v xml:space="preserve"> </v>
      </c>
      <c r="C22" s="259">
        <f t="shared" si="1"/>
        <v>0</v>
      </c>
    </row>
    <row r="23" spans="1:3" x14ac:dyDescent="0.25">
      <c r="A23" t="s">
        <v>46</v>
      </c>
      <c r="B23" s="259" t="str">
        <f t="shared" si="0"/>
        <v xml:space="preserve"> </v>
      </c>
      <c r="C23" s="259">
        <f t="shared" si="1"/>
        <v>0</v>
      </c>
    </row>
    <row r="24" spans="1:3" x14ac:dyDescent="0.25">
      <c r="A24" t="s">
        <v>47</v>
      </c>
      <c r="B24" s="259" t="str">
        <f t="shared" si="0"/>
        <v xml:space="preserve"> </v>
      </c>
      <c r="C24" s="259">
        <f t="shared" si="1"/>
        <v>0</v>
      </c>
    </row>
    <row r="25" spans="1:3" x14ac:dyDescent="0.25">
      <c r="A25" t="s">
        <v>48</v>
      </c>
      <c r="B25" s="259" t="str">
        <f t="shared" si="0"/>
        <v xml:space="preserve"> </v>
      </c>
      <c r="C25" s="259">
        <f t="shared" si="1"/>
        <v>0</v>
      </c>
    </row>
    <row r="26" spans="1:3" x14ac:dyDescent="0.25">
      <c r="A26" t="s">
        <v>49</v>
      </c>
      <c r="B26" s="259" t="str">
        <f t="shared" si="0"/>
        <v xml:space="preserve"> </v>
      </c>
      <c r="C26" s="259">
        <f t="shared" si="1"/>
        <v>0</v>
      </c>
    </row>
    <row r="27" spans="1:3" x14ac:dyDescent="0.25">
      <c r="A27" t="s">
        <v>50</v>
      </c>
      <c r="B27" s="259" t="str">
        <f t="shared" si="0"/>
        <v xml:space="preserve"> </v>
      </c>
      <c r="C27" s="259">
        <f t="shared" si="1"/>
        <v>0</v>
      </c>
    </row>
    <row r="28" spans="1:3" x14ac:dyDescent="0.25">
      <c r="A28" t="s">
        <v>51</v>
      </c>
      <c r="B28" s="259" t="str">
        <f t="shared" si="0"/>
        <v xml:space="preserve"> </v>
      </c>
      <c r="C28" s="259">
        <f t="shared" si="1"/>
        <v>0</v>
      </c>
    </row>
    <row r="29" spans="1:3" x14ac:dyDescent="0.25">
      <c r="A29" t="s">
        <v>52</v>
      </c>
      <c r="B29" s="259" t="str">
        <f t="shared" si="0"/>
        <v xml:space="preserve"> </v>
      </c>
      <c r="C29" s="259">
        <f t="shared" si="1"/>
        <v>0</v>
      </c>
    </row>
    <row r="30" spans="1:3" x14ac:dyDescent="0.25">
      <c r="A30" t="s">
        <v>53</v>
      </c>
      <c r="B30" s="259" t="str">
        <f t="shared" si="0"/>
        <v xml:space="preserve"> </v>
      </c>
      <c r="C30" s="259">
        <f t="shared" si="1"/>
        <v>0</v>
      </c>
    </row>
    <row r="31" spans="1:3" x14ac:dyDescent="0.25">
      <c r="A31" t="s">
        <v>54</v>
      </c>
      <c r="B31" s="259" t="str">
        <f t="shared" si="0"/>
        <v xml:space="preserve"> </v>
      </c>
      <c r="C31" s="259">
        <f t="shared" si="1"/>
        <v>0</v>
      </c>
    </row>
    <row r="32" spans="1:3" x14ac:dyDescent="0.25">
      <c r="A32" t="s">
        <v>55</v>
      </c>
      <c r="B32" s="259" t="str">
        <f t="shared" si="0"/>
        <v xml:space="preserve"> </v>
      </c>
      <c r="C32" s="259">
        <f t="shared" si="1"/>
        <v>0</v>
      </c>
    </row>
    <row r="33" spans="1:3" x14ac:dyDescent="0.25">
      <c r="A33" t="s">
        <v>56</v>
      </c>
      <c r="B33" s="259" t="str">
        <f t="shared" si="0"/>
        <v xml:space="preserve"> </v>
      </c>
      <c r="C33" s="259">
        <f t="shared" si="1"/>
        <v>0</v>
      </c>
    </row>
    <row r="34" spans="1:3" x14ac:dyDescent="0.25">
      <c r="A34" t="s">
        <v>57</v>
      </c>
      <c r="B34" s="259" t="str">
        <f t="shared" si="0"/>
        <v xml:space="preserve"> </v>
      </c>
      <c r="C34" s="259">
        <f t="shared" si="1"/>
        <v>0</v>
      </c>
    </row>
    <row r="35" spans="1:3" x14ac:dyDescent="0.25">
      <c r="A35" t="s">
        <v>58</v>
      </c>
      <c r="B35" s="259" t="str">
        <f t="shared" si="0"/>
        <v xml:space="preserve"> </v>
      </c>
      <c r="C35" s="259">
        <f t="shared" si="1"/>
        <v>0</v>
      </c>
    </row>
    <row r="36" spans="1:3" x14ac:dyDescent="0.25">
      <c r="A36" t="s">
        <v>59</v>
      </c>
      <c r="B36" s="259" t="str">
        <f t="shared" si="0"/>
        <v xml:space="preserve"> </v>
      </c>
      <c r="C36" s="259">
        <f t="shared" si="1"/>
        <v>0</v>
      </c>
    </row>
    <row r="37" spans="1:3" x14ac:dyDescent="0.25">
      <c r="A37" t="s">
        <v>60</v>
      </c>
      <c r="B37" s="259" t="str">
        <f t="shared" si="0"/>
        <v xml:space="preserve"> </v>
      </c>
      <c r="C37" s="259">
        <f t="shared" si="1"/>
        <v>0</v>
      </c>
    </row>
    <row r="38" spans="1:3" x14ac:dyDescent="0.25">
      <c r="A38" t="s">
        <v>61</v>
      </c>
      <c r="B38" s="259" t="str">
        <f t="shared" si="0"/>
        <v xml:space="preserve"> </v>
      </c>
      <c r="C38" s="259">
        <f t="shared" si="1"/>
        <v>0</v>
      </c>
    </row>
    <row r="39" spans="1:3" x14ac:dyDescent="0.25">
      <c r="A39" t="s">
        <v>62</v>
      </c>
      <c r="B39" s="259" t="str">
        <f t="shared" si="0"/>
        <v xml:space="preserve"> </v>
      </c>
      <c r="C39" s="259">
        <f t="shared" si="1"/>
        <v>0</v>
      </c>
    </row>
    <row r="40" spans="1:3" x14ac:dyDescent="0.25">
      <c r="A40" t="s">
        <v>63</v>
      </c>
      <c r="B40" s="259" t="str">
        <f t="shared" si="0"/>
        <v xml:space="preserve"> </v>
      </c>
      <c r="C40" s="259">
        <f t="shared" si="1"/>
        <v>0</v>
      </c>
    </row>
    <row r="41" spans="1:3" x14ac:dyDescent="0.25">
      <c r="A41" t="s">
        <v>64</v>
      </c>
      <c r="B41" s="259" t="str">
        <f t="shared" si="0"/>
        <v xml:space="preserve"> </v>
      </c>
      <c r="C41" s="259">
        <f t="shared" si="1"/>
        <v>0</v>
      </c>
    </row>
    <row r="42" spans="1:3" x14ac:dyDescent="0.25">
      <c r="A42" t="s">
        <v>65</v>
      </c>
      <c r="B42" s="259" t="str">
        <f t="shared" si="0"/>
        <v xml:space="preserve"> </v>
      </c>
      <c r="C42" s="259">
        <f t="shared" si="1"/>
        <v>0</v>
      </c>
    </row>
    <row r="43" spans="1:3" x14ac:dyDescent="0.25">
      <c r="A43" t="s">
        <v>66</v>
      </c>
      <c r="B43" s="259" t="str">
        <f t="shared" si="0"/>
        <v xml:space="preserve"> </v>
      </c>
      <c r="C43" s="259">
        <f t="shared" si="1"/>
        <v>0</v>
      </c>
    </row>
    <row r="44" spans="1:3" x14ac:dyDescent="0.25">
      <c r="A44" t="s">
        <v>67</v>
      </c>
      <c r="B44" s="259" t="str">
        <f t="shared" si="0"/>
        <v xml:space="preserve"> </v>
      </c>
      <c r="C44" s="259">
        <f t="shared" si="1"/>
        <v>0</v>
      </c>
    </row>
    <row r="45" spans="1:3" x14ac:dyDescent="0.25">
      <c r="A45" t="s">
        <v>68</v>
      </c>
      <c r="B45" s="259" t="str">
        <f t="shared" si="0"/>
        <v xml:space="preserve"> </v>
      </c>
      <c r="C45" s="259">
        <f t="shared" si="1"/>
        <v>0</v>
      </c>
    </row>
    <row r="46" spans="1:3" x14ac:dyDescent="0.25">
      <c r="A46" t="s">
        <v>69</v>
      </c>
      <c r="B46" s="259" t="str">
        <f t="shared" si="0"/>
        <v xml:space="preserve"> </v>
      </c>
      <c r="C46" s="259">
        <f t="shared" si="1"/>
        <v>0</v>
      </c>
    </row>
    <row r="47" spans="1:3" x14ac:dyDescent="0.25">
      <c r="A47" t="s">
        <v>70</v>
      </c>
      <c r="B47" s="259" t="str">
        <f t="shared" si="0"/>
        <v xml:space="preserve"> </v>
      </c>
      <c r="C47" s="259">
        <f t="shared" si="1"/>
        <v>0</v>
      </c>
    </row>
    <row r="48" spans="1:3" x14ac:dyDescent="0.25">
      <c r="A48" t="s">
        <v>71</v>
      </c>
      <c r="B48" s="259" t="str">
        <f t="shared" si="0"/>
        <v xml:space="preserve"> </v>
      </c>
      <c r="C48" s="259">
        <f t="shared" si="1"/>
        <v>0</v>
      </c>
    </row>
    <row r="49" spans="1:3" x14ac:dyDescent="0.25">
      <c r="A49" t="s">
        <v>72</v>
      </c>
      <c r="B49" s="259" t="str">
        <f t="shared" si="0"/>
        <v xml:space="preserve"> </v>
      </c>
      <c r="C49" s="259">
        <f t="shared" si="1"/>
        <v>0</v>
      </c>
    </row>
    <row r="50" spans="1:3" x14ac:dyDescent="0.25">
      <c r="A50" t="s">
        <v>73</v>
      </c>
      <c r="B50" s="259" t="str">
        <f t="shared" si="0"/>
        <v xml:space="preserve"> </v>
      </c>
      <c r="C50" s="259">
        <f t="shared" si="1"/>
        <v>0</v>
      </c>
    </row>
    <row r="51" spans="1:3" x14ac:dyDescent="0.25">
      <c r="A51" t="s">
        <v>74</v>
      </c>
      <c r="B51" s="259" t="str">
        <f t="shared" si="0"/>
        <v xml:space="preserve"> </v>
      </c>
      <c r="C51" s="259">
        <f t="shared" si="1"/>
        <v>0</v>
      </c>
    </row>
    <row r="52" spans="1:3" x14ac:dyDescent="0.25">
      <c r="A52" t="s">
        <v>75</v>
      </c>
      <c r="B52" s="259" t="str">
        <f t="shared" si="0"/>
        <v xml:space="preserve"> </v>
      </c>
      <c r="C52" s="259">
        <f t="shared" si="1"/>
        <v>0</v>
      </c>
    </row>
    <row r="53" spans="1:3" x14ac:dyDescent="0.25">
      <c r="A53" t="s">
        <v>76</v>
      </c>
      <c r="B53" s="259" t="str">
        <f t="shared" si="0"/>
        <v xml:space="preserve"> </v>
      </c>
      <c r="C53" s="259">
        <f t="shared" si="1"/>
        <v>0</v>
      </c>
    </row>
    <row r="54" spans="1:3" x14ac:dyDescent="0.25">
      <c r="A54" t="s">
        <v>77</v>
      </c>
      <c r="B54" s="259" t="str">
        <f t="shared" si="0"/>
        <v xml:space="preserve"> </v>
      </c>
      <c r="C54" s="259">
        <f t="shared" si="1"/>
        <v>0</v>
      </c>
    </row>
    <row r="55" spans="1:3" x14ac:dyDescent="0.25">
      <c r="A55" t="s">
        <v>78</v>
      </c>
      <c r="B55" s="259" t="str">
        <f t="shared" si="0"/>
        <v xml:space="preserve"> </v>
      </c>
      <c r="C55" s="259">
        <f t="shared" si="1"/>
        <v>0</v>
      </c>
    </row>
    <row r="56" spans="1:3" x14ac:dyDescent="0.25">
      <c r="A56" t="s">
        <v>79</v>
      </c>
      <c r="B56" s="259" t="str">
        <f t="shared" si="0"/>
        <v xml:space="preserve"> </v>
      </c>
      <c r="C56" s="259">
        <f t="shared" si="1"/>
        <v>0</v>
      </c>
    </row>
    <row r="57" spans="1:3" x14ac:dyDescent="0.25">
      <c r="A57" t="s">
        <v>80</v>
      </c>
      <c r="B57" s="259" t="str">
        <f t="shared" si="0"/>
        <v xml:space="preserve"> </v>
      </c>
      <c r="C57" s="259">
        <f t="shared" si="1"/>
        <v>0</v>
      </c>
    </row>
    <row r="58" spans="1:3" x14ac:dyDescent="0.25">
      <c r="A58" t="s">
        <v>81</v>
      </c>
      <c r="B58" s="259" t="str">
        <f t="shared" si="0"/>
        <v xml:space="preserve"> </v>
      </c>
      <c r="C58" s="259">
        <f t="shared" si="1"/>
        <v>0</v>
      </c>
    </row>
    <row r="59" spans="1:3" x14ac:dyDescent="0.25">
      <c r="A59" t="s">
        <v>82</v>
      </c>
      <c r="B59" s="259" t="str">
        <f t="shared" si="0"/>
        <v xml:space="preserve"> </v>
      </c>
      <c r="C59" s="259">
        <f t="shared" si="1"/>
        <v>0</v>
      </c>
    </row>
    <row r="60" spans="1:3" x14ac:dyDescent="0.25">
      <c r="A60" t="s">
        <v>83</v>
      </c>
      <c r="B60" s="259" t="str">
        <f t="shared" si="0"/>
        <v xml:space="preserve"> </v>
      </c>
      <c r="C60" s="259">
        <f t="shared" si="1"/>
        <v>0</v>
      </c>
    </row>
    <row r="61" spans="1:3" x14ac:dyDescent="0.25">
      <c r="A61" t="s">
        <v>84</v>
      </c>
      <c r="B61" s="259" t="str">
        <f t="shared" si="0"/>
        <v xml:space="preserve"> </v>
      </c>
      <c r="C61" s="259">
        <f t="shared" si="1"/>
        <v>0</v>
      </c>
    </row>
    <row r="62" spans="1:3" x14ac:dyDescent="0.25">
      <c r="A62" t="s">
        <v>85</v>
      </c>
      <c r="B62" s="259" t="str">
        <f t="shared" si="0"/>
        <v xml:space="preserve"> </v>
      </c>
      <c r="C62" s="259">
        <f t="shared" si="1"/>
        <v>0</v>
      </c>
    </row>
    <row r="63" spans="1:3" x14ac:dyDescent="0.25">
      <c r="A63" t="s">
        <v>86</v>
      </c>
      <c r="B63" s="259" t="str">
        <f t="shared" si="0"/>
        <v xml:space="preserve"> </v>
      </c>
      <c r="C63" s="259">
        <f t="shared" si="1"/>
        <v>0</v>
      </c>
    </row>
    <row r="64" spans="1:3" x14ac:dyDescent="0.25">
      <c r="A64" t="s">
        <v>87</v>
      </c>
      <c r="B64" s="259" t="str">
        <f t="shared" si="0"/>
        <v xml:space="preserve"> </v>
      </c>
      <c r="C64" s="259">
        <f t="shared" si="1"/>
        <v>0</v>
      </c>
    </row>
    <row r="65" spans="1:3" x14ac:dyDescent="0.25">
      <c r="A65" t="s">
        <v>88</v>
      </c>
      <c r="B65" s="259" t="str">
        <f t="shared" si="0"/>
        <v xml:space="preserve"> </v>
      </c>
      <c r="C65" s="259">
        <f t="shared" si="1"/>
        <v>0</v>
      </c>
    </row>
    <row r="66" spans="1:3" x14ac:dyDescent="0.25">
      <c r="A66" t="s">
        <v>89</v>
      </c>
      <c r="B66" s="259" t="str">
        <f t="shared" si="0"/>
        <v xml:space="preserve"> </v>
      </c>
      <c r="C66" s="259">
        <f t="shared" si="1"/>
        <v>0</v>
      </c>
    </row>
    <row r="67" spans="1:3" x14ac:dyDescent="0.25">
      <c r="A67" t="s">
        <v>90</v>
      </c>
      <c r="B67" s="259" t="str">
        <f t="shared" ref="B67:B101" si="2">_xlfn.CONCAT(F67," ",E67)</f>
        <v xml:space="preserve"> </v>
      </c>
      <c r="C67" s="259">
        <f t="shared" ref="C67:C101" si="3">D67</f>
        <v>0</v>
      </c>
    </row>
    <row r="68" spans="1:3" x14ac:dyDescent="0.25">
      <c r="A68" t="s">
        <v>91</v>
      </c>
      <c r="B68" s="259" t="str">
        <f t="shared" si="2"/>
        <v xml:space="preserve"> </v>
      </c>
      <c r="C68" s="259">
        <f t="shared" si="3"/>
        <v>0</v>
      </c>
    </row>
    <row r="69" spans="1:3" x14ac:dyDescent="0.25">
      <c r="A69" t="s">
        <v>92</v>
      </c>
      <c r="B69" s="259" t="str">
        <f t="shared" si="2"/>
        <v xml:space="preserve"> </v>
      </c>
      <c r="C69" s="259">
        <f t="shared" si="3"/>
        <v>0</v>
      </c>
    </row>
    <row r="70" spans="1:3" x14ac:dyDescent="0.25">
      <c r="A70" t="s">
        <v>93</v>
      </c>
      <c r="B70" s="259" t="str">
        <f t="shared" si="2"/>
        <v xml:space="preserve"> </v>
      </c>
      <c r="C70" s="259">
        <f t="shared" si="3"/>
        <v>0</v>
      </c>
    </row>
    <row r="71" spans="1:3" x14ac:dyDescent="0.25">
      <c r="A71" t="s">
        <v>94</v>
      </c>
      <c r="B71" s="259" t="str">
        <f t="shared" si="2"/>
        <v xml:space="preserve"> </v>
      </c>
      <c r="C71" s="259">
        <f t="shared" si="3"/>
        <v>0</v>
      </c>
    </row>
    <row r="72" spans="1:3" x14ac:dyDescent="0.25">
      <c r="A72" t="s">
        <v>95</v>
      </c>
      <c r="B72" s="259" t="str">
        <f t="shared" si="2"/>
        <v xml:space="preserve"> </v>
      </c>
      <c r="C72" s="259">
        <f t="shared" si="3"/>
        <v>0</v>
      </c>
    </row>
    <row r="73" spans="1:3" x14ac:dyDescent="0.25">
      <c r="A73" t="s">
        <v>96</v>
      </c>
      <c r="B73" s="259" t="str">
        <f t="shared" si="2"/>
        <v xml:space="preserve"> </v>
      </c>
      <c r="C73" s="259">
        <f t="shared" si="3"/>
        <v>0</v>
      </c>
    </row>
    <row r="74" spans="1:3" x14ac:dyDescent="0.25">
      <c r="A74" t="s">
        <v>97</v>
      </c>
      <c r="B74" s="259" t="str">
        <f t="shared" si="2"/>
        <v xml:space="preserve"> </v>
      </c>
      <c r="C74" s="259">
        <f t="shared" si="3"/>
        <v>0</v>
      </c>
    </row>
    <row r="75" spans="1:3" x14ac:dyDescent="0.25">
      <c r="A75" t="s">
        <v>98</v>
      </c>
      <c r="B75" s="259" t="str">
        <f t="shared" si="2"/>
        <v xml:space="preserve"> </v>
      </c>
      <c r="C75" s="259">
        <f t="shared" si="3"/>
        <v>0</v>
      </c>
    </row>
    <row r="76" spans="1:3" x14ac:dyDescent="0.25">
      <c r="A76" t="s">
        <v>99</v>
      </c>
      <c r="B76" s="259" t="str">
        <f t="shared" si="2"/>
        <v xml:space="preserve"> </v>
      </c>
      <c r="C76" s="259">
        <f t="shared" si="3"/>
        <v>0</v>
      </c>
    </row>
    <row r="77" spans="1:3" x14ac:dyDescent="0.25">
      <c r="A77" t="s">
        <v>100</v>
      </c>
      <c r="B77" s="259" t="str">
        <f t="shared" si="2"/>
        <v xml:space="preserve"> </v>
      </c>
      <c r="C77" s="259">
        <f t="shared" si="3"/>
        <v>0</v>
      </c>
    </row>
    <row r="78" spans="1:3" x14ac:dyDescent="0.25">
      <c r="A78" t="s">
        <v>101</v>
      </c>
      <c r="B78" s="259" t="str">
        <f t="shared" si="2"/>
        <v xml:space="preserve"> </v>
      </c>
      <c r="C78" s="259">
        <f t="shared" si="3"/>
        <v>0</v>
      </c>
    </row>
    <row r="79" spans="1:3" x14ac:dyDescent="0.25">
      <c r="A79" t="s">
        <v>102</v>
      </c>
      <c r="B79" s="259" t="str">
        <f t="shared" si="2"/>
        <v xml:space="preserve"> </v>
      </c>
      <c r="C79" s="259">
        <f t="shared" si="3"/>
        <v>0</v>
      </c>
    </row>
    <row r="80" spans="1:3" x14ac:dyDescent="0.25">
      <c r="A80" t="s">
        <v>103</v>
      </c>
      <c r="B80" s="259" t="str">
        <f t="shared" si="2"/>
        <v xml:space="preserve"> </v>
      </c>
      <c r="C80" s="259">
        <f t="shared" si="3"/>
        <v>0</v>
      </c>
    </row>
    <row r="81" spans="1:3" x14ac:dyDescent="0.25">
      <c r="A81" t="s">
        <v>104</v>
      </c>
      <c r="B81" s="259" t="str">
        <f t="shared" si="2"/>
        <v xml:space="preserve"> </v>
      </c>
      <c r="C81" s="259">
        <f t="shared" si="3"/>
        <v>0</v>
      </c>
    </row>
    <row r="82" spans="1:3" x14ac:dyDescent="0.25">
      <c r="A82" t="s">
        <v>105</v>
      </c>
      <c r="B82" s="259" t="str">
        <f t="shared" si="2"/>
        <v xml:space="preserve"> </v>
      </c>
      <c r="C82" s="259">
        <f t="shared" si="3"/>
        <v>0</v>
      </c>
    </row>
    <row r="83" spans="1:3" x14ac:dyDescent="0.25">
      <c r="A83" t="s">
        <v>106</v>
      </c>
      <c r="B83" s="259" t="str">
        <f t="shared" si="2"/>
        <v xml:space="preserve"> </v>
      </c>
      <c r="C83" s="259">
        <f t="shared" si="3"/>
        <v>0</v>
      </c>
    </row>
    <row r="84" spans="1:3" x14ac:dyDescent="0.25">
      <c r="A84" t="s">
        <v>107</v>
      </c>
      <c r="B84" s="259" t="str">
        <f t="shared" si="2"/>
        <v xml:space="preserve"> </v>
      </c>
      <c r="C84" s="259">
        <f t="shared" si="3"/>
        <v>0</v>
      </c>
    </row>
    <row r="85" spans="1:3" x14ac:dyDescent="0.25">
      <c r="A85" t="s">
        <v>108</v>
      </c>
      <c r="B85" s="259" t="str">
        <f t="shared" si="2"/>
        <v xml:space="preserve"> </v>
      </c>
      <c r="C85" s="259">
        <f t="shared" si="3"/>
        <v>0</v>
      </c>
    </row>
    <row r="86" spans="1:3" x14ac:dyDescent="0.25">
      <c r="A86" t="s">
        <v>109</v>
      </c>
      <c r="B86" s="259" t="str">
        <f t="shared" si="2"/>
        <v xml:space="preserve"> </v>
      </c>
      <c r="C86" s="259">
        <f t="shared" si="3"/>
        <v>0</v>
      </c>
    </row>
    <row r="87" spans="1:3" x14ac:dyDescent="0.25">
      <c r="A87" t="s">
        <v>110</v>
      </c>
      <c r="B87" s="259" t="str">
        <f t="shared" si="2"/>
        <v xml:space="preserve"> </v>
      </c>
      <c r="C87" s="259">
        <f t="shared" si="3"/>
        <v>0</v>
      </c>
    </row>
    <row r="88" spans="1:3" x14ac:dyDescent="0.25">
      <c r="A88" t="s">
        <v>111</v>
      </c>
      <c r="B88" s="259" t="str">
        <f t="shared" si="2"/>
        <v xml:space="preserve"> </v>
      </c>
      <c r="C88" s="259">
        <f t="shared" si="3"/>
        <v>0</v>
      </c>
    </row>
    <row r="89" spans="1:3" x14ac:dyDescent="0.25">
      <c r="A89" t="s">
        <v>112</v>
      </c>
      <c r="B89" s="259" t="str">
        <f t="shared" si="2"/>
        <v xml:space="preserve"> </v>
      </c>
      <c r="C89" s="259">
        <f t="shared" si="3"/>
        <v>0</v>
      </c>
    </row>
    <row r="90" spans="1:3" x14ac:dyDescent="0.25">
      <c r="A90" t="s">
        <v>113</v>
      </c>
      <c r="B90" s="259" t="str">
        <f t="shared" si="2"/>
        <v xml:space="preserve"> </v>
      </c>
      <c r="C90" s="259">
        <f t="shared" si="3"/>
        <v>0</v>
      </c>
    </row>
    <row r="91" spans="1:3" x14ac:dyDescent="0.25">
      <c r="A91" t="s">
        <v>114</v>
      </c>
      <c r="B91" s="259" t="str">
        <f t="shared" si="2"/>
        <v xml:space="preserve"> </v>
      </c>
      <c r="C91" s="259">
        <f t="shared" si="3"/>
        <v>0</v>
      </c>
    </row>
    <row r="92" spans="1:3" x14ac:dyDescent="0.25">
      <c r="A92" t="s">
        <v>115</v>
      </c>
      <c r="B92" s="259" t="str">
        <f t="shared" si="2"/>
        <v xml:space="preserve"> </v>
      </c>
      <c r="C92" s="259">
        <f t="shared" si="3"/>
        <v>0</v>
      </c>
    </row>
    <row r="93" spans="1:3" x14ac:dyDescent="0.25">
      <c r="A93" t="s">
        <v>116</v>
      </c>
      <c r="B93" s="259" t="str">
        <f t="shared" si="2"/>
        <v xml:space="preserve"> </v>
      </c>
      <c r="C93" s="259">
        <f t="shared" si="3"/>
        <v>0</v>
      </c>
    </row>
    <row r="94" spans="1:3" x14ac:dyDescent="0.25">
      <c r="A94" t="s">
        <v>117</v>
      </c>
      <c r="B94" s="259" t="str">
        <f t="shared" si="2"/>
        <v xml:space="preserve"> </v>
      </c>
      <c r="C94" s="259">
        <f t="shared" si="3"/>
        <v>0</v>
      </c>
    </row>
    <row r="95" spans="1:3" x14ac:dyDescent="0.25">
      <c r="A95" t="s">
        <v>118</v>
      </c>
      <c r="B95" s="259" t="str">
        <f t="shared" si="2"/>
        <v xml:space="preserve"> </v>
      </c>
      <c r="C95" s="259">
        <f t="shared" si="3"/>
        <v>0</v>
      </c>
    </row>
    <row r="96" spans="1:3" x14ac:dyDescent="0.25">
      <c r="A96" t="s">
        <v>119</v>
      </c>
      <c r="B96" s="259" t="str">
        <f t="shared" si="2"/>
        <v xml:space="preserve"> </v>
      </c>
      <c r="C96" s="259">
        <f t="shared" si="3"/>
        <v>0</v>
      </c>
    </row>
    <row r="97" spans="1:3" x14ac:dyDescent="0.25">
      <c r="A97" t="s">
        <v>120</v>
      </c>
      <c r="B97" s="259" t="str">
        <f t="shared" si="2"/>
        <v xml:space="preserve"> </v>
      </c>
      <c r="C97" s="259">
        <f t="shared" si="3"/>
        <v>0</v>
      </c>
    </row>
    <row r="98" spans="1:3" x14ac:dyDescent="0.25">
      <c r="A98" t="s">
        <v>121</v>
      </c>
      <c r="B98" s="259" t="str">
        <f t="shared" si="2"/>
        <v xml:space="preserve"> </v>
      </c>
      <c r="C98" s="259">
        <f t="shared" si="3"/>
        <v>0</v>
      </c>
    </row>
    <row r="99" spans="1:3" x14ac:dyDescent="0.25">
      <c r="A99" t="s">
        <v>122</v>
      </c>
      <c r="B99" s="259" t="str">
        <f t="shared" si="2"/>
        <v xml:space="preserve"> </v>
      </c>
      <c r="C99" s="259">
        <f t="shared" si="3"/>
        <v>0</v>
      </c>
    </row>
    <row r="100" spans="1:3" x14ac:dyDescent="0.25">
      <c r="A100" t="s">
        <v>123</v>
      </c>
      <c r="B100" s="259" t="str">
        <f t="shared" si="2"/>
        <v xml:space="preserve"> </v>
      </c>
      <c r="C100" s="259">
        <f t="shared" si="3"/>
        <v>0</v>
      </c>
    </row>
    <row r="101" spans="1:3" x14ac:dyDescent="0.25">
      <c r="A101" t="s">
        <v>124</v>
      </c>
      <c r="B101" s="259" t="str">
        <f t="shared" si="2"/>
        <v xml:space="preserve"> </v>
      </c>
      <c r="C101" s="259">
        <f t="shared" si="3"/>
        <v>0</v>
      </c>
    </row>
  </sheetData>
  <sheetProtection algorithmName="SHA-512" hashValue="N9T3giFZSKllRVhQE2ruusgrtGoLA9UJtu2SXZl5d9+nwDtLi8WmfMVD7kFj6MLRLiQhM25jvhnOnLL1qNhfow==" saltValue="8DRwPjTaDG3kcPyv6HHx8Q==" spinCount="100000" sheet="1" objects="1" scenarios="1" selectLockedCells="1"/>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AK209"/>
  <sheetViews>
    <sheetView zoomScale="50" zoomScaleNormal="50" workbookViewId="0">
      <pane xSplit="4" ySplit="7" topLeftCell="E8" activePane="bottomRight" state="frozen"/>
      <selection pane="topRight" activeCell="E1" sqref="E1"/>
      <selection pane="bottomLeft" activeCell="A7" sqref="A7"/>
      <selection pane="bottomRight" activeCell="E8" sqref="E8"/>
    </sheetView>
  </sheetViews>
  <sheetFormatPr defaultColWidth="8.85546875" defaultRowHeight="15" x14ac:dyDescent="0.25"/>
  <cols>
    <col min="1" max="1" width="9.140625" style="7" customWidth="1"/>
    <col min="2" max="2" width="25.7109375" style="1" customWidth="1"/>
    <col min="3" max="3" width="17" style="7" customWidth="1"/>
    <col min="4" max="4" width="8" style="1" bestFit="1" customWidth="1"/>
    <col min="5" max="8" width="6.85546875" style="1" customWidth="1"/>
    <col min="9" max="9" width="7.42578125" style="1" customWidth="1"/>
    <col min="10" max="10" width="9.28515625" style="2" customWidth="1"/>
    <col min="11" max="15" width="6.85546875" style="1" customWidth="1"/>
    <col min="16" max="16" width="9.5703125" style="2" customWidth="1"/>
    <col min="17" max="21" width="6.85546875" style="1" customWidth="1"/>
    <col min="22" max="22" width="9.28515625" style="2" customWidth="1"/>
    <col min="23" max="27" width="6.85546875" style="1" customWidth="1"/>
    <col min="28" max="28" width="9.5703125" style="2" customWidth="1"/>
    <col min="29" max="29" width="9" style="2" bestFit="1" customWidth="1"/>
    <col min="30" max="30" width="9" style="63" bestFit="1" customWidth="1"/>
    <col min="31" max="31" width="9" style="63" customWidth="1"/>
    <col min="32" max="32" width="32.85546875" style="60" customWidth="1"/>
    <col min="33" max="37" width="8.85546875" style="84"/>
    <col min="38" max="16384" width="8.85546875" style="1"/>
  </cols>
  <sheetData>
    <row r="1" spans="1:37" s="2" customFormat="1" ht="36" customHeight="1" thickBot="1" x14ac:dyDescent="0.3">
      <c r="A1" s="10"/>
      <c r="B1" s="11">
        <f ca="1">TODAY()</f>
        <v>45595</v>
      </c>
      <c r="C1" s="122" t="s">
        <v>22</v>
      </c>
      <c r="D1" s="122"/>
      <c r="E1" s="122"/>
      <c r="F1" s="123"/>
      <c r="G1" s="123"/>
      <c r="H1" s="123"/>
      <c r="I1" s="123"/>
      <c r="J1" s="123"/>
      <c r="K1" s="10"/>
      <c r="L1" s="10"/>
      <c r="M1" s="121" t="s">
        <v>23</v>
      </c>
      <c r="N1" s="121"/>
      <c r="O1" s="124"/>
      <c r="P1" s="124"/>
      <c r="Q1" s="124"/>
      <c r="R1" s="124"/>
      <c r="S1" s="124"/>
      <c r="T1" s="124"/>
      <c r="U1" s="10"/>
      <c r="V1" s="121" t="s">
        <v>125</v>
      </c>
      <c r="W1" s="121"/>
      <c r="X1" s="120"/>
      <c r="Y1" s="120"/>
      <c r="Z1" s="120"/>
      <c r="AA1" s="120"/>
      <c r="AB1" s="120"/>
      <c r="AC1" s="108"/>
      <c r="AD1" s="62" t="s">
        <v>163</v>
      </c>
      <c r="AE1" s="109"/>
      <c r="AF1" s="108"/>
    </row>
    <row r="2" spans="1:37" ht="15.75" thickBot="1" x14ac:dyDescent="0.3">
      <c r="A2" s="111" t="s">
        <v>150</v>
      </c>
      <c r="B2" s="112"/>
      <c r="C2" s="113"/>
    </row>
    <row r="3" spans="1:37" ht="30.75" thickBot="1" x14ac:dyDescent="0.3">
      <c r="A3" s="67" t="s">
        <v>151</v>
      </c>
      <c r="B3" s="68" t="s">
        <v>152</v>
      </c>
      <c r="C3" s="69" t="s">
        <v>138</v>
      </c>
      <c r="D3" s="78" t="s">
        <v>20</v>
      </c>
      <c r="E3" s="137" t="s">
        <v>7</v>
      </c>
      <c r="F3" s="138"/>
      <c r="G3" s="138"/>
      <c r="H3" s="138"/>
      <c r="I3" s="138"/>
      <c r="J3" s="139"/>
      <c r="K3" s="140" t="s">
        <v>8</v>
      </c>
      <c r="L3" s="138"/>
      <c r="M3" s="138"/>
      <c r="N3" s="138"/>
      <c r="O3" s="138"/>
      <c r="P3" s="141"/>
      <c r="Q3" s="137" t="s">
        <v>9</v>
      </c>
      <c r="R3" s="138"/>
      <c r="S3" s="138"/>
      <c r="T3" s="138"/>
      <c r="U3" s="138"/>
      <c r="V3" s="139"/>
      <c r="W3" s="140" t="s">
        <v>10</v>
      </c>
      <c r="X3" s="138"/>
      <c r="Y3" s="138"/>
      <c r="Z3" s="138"/>
      <c r="AA3" s="138"/>
      <c r="AB3" s="141"/>
      <c r="AC3" s="79" t="s">
        <v>14</v>
      </c>
      <c r="AD3" s="155" t="s">
        <v>127</v>
      </c>
      <c r="AE3" s="155" t="s">
        <v>136</v>
      </c>
      <c r="AF3" s="158" t="s">
        <v>128</v>
      </c>
      <c r="AG3" s="165" t="s">
        <v>131</v>
      </c>
      <c r="AH3" s="165"/>
      <c r="AI3" s="165"/>
      <c r="AJ3" s="165"/>
      <c r="AK3" s="168" t="s">
        <v>161</v>
      </c>
    </row>
    <row r="4" spans="1:37" ht="28.15" customHeight="1" thickBot="1" x14ac:dyDescent="0.3">
      <c r="A4" s="86"/>
      <c r="B4" s="86"/>
      <c r="C4" s="86"/>
      <c r="D4" s="77" t="s">
        <v>21</v>
      </c>
      <c r="E4" s="134" t="s">
        <v>13</v>
      </c>
      <c r="F4" s="135"/>
      <c r="G4" s="135"/>
      <c r="H4" s="135"/>
      <c r="I4" s="135"/>
      <c r="J4" s="14">
        <f>I7</f>
        <v>0</v>
      </c>
      <c r="K4" s="136" t="s">
        <v>13</v>
      </c>
      <c r="L4" s="135"/>
      <c r="M4" s="135"/>
      <c r="N4" s="135"/>
      <c r="O4" s="135"/>
      <c r="P4" s="15">
        <f>O7</f>
        <v>0</v>
      </c>
      <c r="Q4" s="134" t="s">
        <v>13</v>
      </c>
      <c r="R4" s="135"/>
      <c r="S4" s="135"/>
      <c r="T4" s="135"/>
      <c r="U4" s="135"/>
      <c r="V4" s="14">
        <f>U7</f>
        <v>0</v>
      </c>
      <c r="W4" s="136" t="s">
        <v>13</v>
      </c>
      <c r="X4" s="135"/>
      <c r="Y4" s="135"/>
      <c r="Z4" s="135"/>
      <c r="AA4" s="135"/>
      <c r="AB4" s="15">
        <f>AA7</f>
        <v>0</v>
      </c>
      <c r="AC4" s="16" t="str">
        <f>IF(AC5=100,"OK","GREŠKA")</f>
        <v>GREŠKA</v>
      </c>
      <c r="AD4" s="156"/>
      <c r="AE4" s="156"/>
      <c r="AF4" s="159"/>
      <c r="AG4" s="166"/>
      <c r="AH4" s="166"/>
      <c r="AI4" s="166"/>
      <c r="AJ4" s="166"/>
      <c r="AK4" s="169"/>
    </row>
    <row r="5" spans="1:37" ht="45" x14ac:dyDescent="0.25">
      <c r="A5" s="151" t="s">
        <v>12</v>
      </c>
      <c r="B5" s="149" t="s">
        <v>0</v>
      </c>
      <c r="C5" s="131" t="s">
        <v>1</v>
      </c>
      <c r="D5" s="12" t="s">
        <v>17</v>
      </c>
      <c r="E5" s="18" t="s">
        <v>2</v>
      </c>
      <c r="F5" s="17" t="s">
        <v>3</v>
      </c>
      <c r="G5" s="17" t="s">
        <v>4</v>
      </c>
      <c r="H5" s="17" t="s">
        <v>5</v>
      </c>
      <c r="I5" s="4" t="s">
        <v>11</v>
      </c>
      <c r="J5" s="116" t="s">
        <v>6</v>
      </c>
      <c r="K5" s="19" t="s">
        <v>2</v>
      </c>
      <c r="L5" s="17" t="s">
        <v>3</v>
      </c>
      <c r="M5" s="17" t="s">
        <v>4</v>
      </c>
      <c r="N5" s="17" t="s">
        <v>5</v>
      </c>
      <c r="O5" s="4" t="s">
        <v>11</v>
      </c>
      <c r="P5" s="116" t="s">
        <v>6</v>
      </c>
      <c r="Q5" s="19" t="s">
        <v>2</v>
      </c>
      <c r="R5" s="17" t="s">
        <v>3</v>
      </c>
      <c r="S5" s="17" t="s">
        <v>4</v>
      </c>
      <c r="T5" s="17" t="s">
        <v>5</v>
      </c>
      <c r="U5" s="4" t="s">
        <v>11</v>
      </c>
      <c r="V5" s="145" t="s">
        <v>6</v>
      </c>
      <c r="W5" s="18" t="s">
        <v>2</v>
      </c>
      <c r="X5" s="17" t="s">
        <v>3</v>
      </c>
      <c r="Y5" s="17" t="s">
        <v>4</v>
      </c>
      <c r="Z5" s="17" t="s">
        <v>5</v>
      </c>
      <c r="AA5" s="4" t="s">
        <v>11</v>
      </c>
      <c r="AB5" s="116" t="s">
        <v>6</v>
      </c>
      <c r="AC5" s="142">
        <f>AB4+V4+P4+J4</f>
        <v>0</v>
      </c>
      <c r="AD5" s="156"/>
      <c r="AE5" s="156"/>
      <c r="AF5" s="159"/>
      <c r="AG5" s="166"/>
      <c r="AH5" s="166"/>
      <c r="AI5" s="166"/>
      <c r="AJ5" s="166"/>
      <c r="AK5" s="169"/>
    </row>
    <row r="6" spans="1:37" ht="15" customHeight="1" x14ac:dyDescent="0.25">
      <c r="A6" s="152"/>
      <c r="B6" s="150"/>
      <c r="C6" s="132"/>
      <c r="D6" s="51" t="s">
        <v>15</v>
      </c>
      <c r="E6" s="53">
        <v>0</v>
      </c>
      <c r="F6" s="20">
        <v>0</v>
      </c>
      <c r="G6" s="20">
        <v>0</v>
      </c>
      <c r="H6" s="20">
        <v>0</v>
      </c>
      <c r="I6" s="5">
        <f>SUM(E6:H6)</f>
        <v>0</v>
      </c>
      <c r="J6" s="148"/>
      <c r="K6" s="53">
        <v>0</v>
      </c>
      <c r="L6" s="20">
        <v>0</v>
      </c>
      <c r="M6" s="20">
        <v>0</v>
      </c>
      <c r="N6" s="20">
        <v>0</v>
      </c>
      <c r="O6" s="5">
        <f>SUM(K6:N6)</f>
        <v>0</v>
      </c>
      <c r="P6" s="148"/>
      <c r="Q6" s="53">
        <v>0</v>
      </c>
      <c r="R6" s="20">
        <v>0</v>
      </c>
      <c r="S6" s="20">
        <v>0</v>
      </c>
      <c r="T6" s="20">
        <v>0</v>
      </c>
      <c r="U6" s="5">
        <f>SUM(Q6:T6)</f>
        <v>0</v>
      </c>
      <c r="V6" s="146"/>
      <c r="W6" s="53">
        <v>0</v>
      </c>
      <c r="X6" s="20">
        <v>0</v>
      </c>
      <c r="Y6" s="20">
        <v>0</v>
      </c>
      <c r="Z6" s="20">
        <v>0</v>
      </c>
      <c r="AA6" s="5">
        <f>SUM(W6:Z6)</f>
        <v>0</v>
      </c>
      <c r="AB6" s="148"/>
      <c r="AC6" s="143"/>
      <c r="AD6" s="156"/>
      <c r="AE6" s="156"/>
      <c r="AF6" s="159"/>
      <c r="AG6" s="163" t="s">
        <v>132</v>
      </c>
      <c r="AH6" s="163" t="s">
        <v>133</v>
      </c>
      <c r="AI6" s="163" t="s">
        <v>134</v>
      </c>
      <c r="AJ6" s="163" t="s">
        <v>135</v>
      </c>
      <c r="AK6" s="169"/>
    </row>
    <row r="7" spans="1:37" ht="15.75" customHeight="1" thickBot="1" x14ac:dyDescent="0.3">
      <c r="A7" s="126"/>
      <c r="B7" s="115"/>
      <c r="C7" s="133"/>
      <c r="D7" s="52" t="s">
        <v>16</v>
      </c>
      <c r="E7" s="54">
        <v>0</v>
      </c>
      <c r="F7" s="55">
        <v>0</v>
      </c>
      <c r="G7" s="55">
        <v>0</v>
      </c>
      <c r="H7" s="55">
        <v>0</v>
      </c>
      <c r="I7" s="13">
        <f>SUM(E7:H7)</f>
        <v>0</v>
      </c>
      <c r="J7" s="117"/>
      <c r="K7" s="54">
        <v>0</v>
      </c>
      <c r="L7" s="55">
        <v>0</v>
      </c>
      <c r="M7" s="55">
        <v>0</v>
      </c>
      <c r="N7" s="55">
        <v>0</v>
      </c>
      <c r="O7" s="6">
        <f>SUM(K7:N7)</f>
        <v>0</v>
      </c>
      <c r="P7" s="117"/>
      <c r="Q7" s="54">
        <v>0</v>
      </c>
      <c r="R7" s="55">
        <v>0</v>
      </c>
      <c r="S7" s="55">
        <v>0</v>
      </c>
      <c r="T7" s="55">
        <v>0</v>
      </c>
      <c r="U7" s="6">
        <f>SUM(Q7:T7)</f>
        <v>0</v>
      </c>
      <c r="V7" s="147"/>
      <c r="W7" s="54">
        <v>0</v>
      </c>
      <c r="X7" s="55">
        <v>0</v>
      </c>
      <c r="Y7" s="55">
        <v>0</v>
      </c>
      <c r="Z7" s="55">
        <v>0</v>
      </c>
      <c r="AA7" s="6">
        <f>SUM(W7:Z7)</f>
        <v>0</v>
      </c>
      <c r="AB7" s="117"/>
      <c r="AC7" s="144"/>
      <c r="AD7" s="157"/>
      <c r="AE7" s="157"/>
      <c r="AF7" s="160"/>
      <c r="AG7" s="164"/>
      <c r="AH7" s="164"/>
      <c r="AI7" s="164"/>
      <c r="AJ7" s="164"/>
      <c r="AK7" s="170"/>
    </row>
    <row r="8" spans="1:37" ht="15" customHeight="1" x14ac:dyDescent="0.25">
      <c r="A8" s="125">
        <v>1</v>
      </c>
      <c r="B8" s="127" t="str">
        <f>'Popis studenata'!B2</f>
        <v xml:space="preserve"> </v>
      </c>
      <c r="C8" s="129">
        <f>'Popis studenata'!C2</f>
        <v>0</v>
      </c>
      <c r="D8" s="21" t="s">
        <v>18</v>
      </c>
      <c r="E8" s="22"/>
      <c r="F8" s="23"/>
      <c r="G8" s="23"/>
      <c r="H8" s="23"/>
      <c r="I8" s="114">
        <f>IF((E9+F9+G9+H9)&gt;$J$4,"GREŠKA",E9+F9+G9+H9)</f>
        <v>0</v>
      </c>
      <c r="J8" s="116" t="str">
        <f>IF(I8=0,"NE",(IF(I8&gt;=($J$4/2),"DA","NE")))</f>
        <v>NE</v>
      </c>
      <c r="K8" s="24"/>
      <c r="L8" s="25"/>
      <c r="M8" s="25"/>
      <c r="N8" s="25"/>
      <c r="O8" s="114">
        <f>IF((K9+L9+M9+N9)&gt;$P$4,"GREŠKA",K9+L9+M9+N9)</f>
        <v>0</v>
      </c>
      <c r="P8" s="116" t="str">
        <f>IF(O8=0,"NE",(IF(O8&gt;=($P$4/2),"DA","NE")))</f>
        <v>NE</v>
      </c>
      <c r="Q8" s="22"/>
      <c r="R8" s="23"/>
      <c r="S8" s="23"/>
      <c r="T8" s="23"/>
      <c r="U8" s="114">
        <f>IF((Q9+R9+S9+T9)&gt;$V$4,"GREŠKA",Q9+R9+S9+T9)</f>
        <v>0</v>
      </c>
      <c r="V8" s="116" t="str">
        <f>IF(U8=0,"NE",(IF(U8&gt;=($V$4/2),"DA","NE")))</f>
        <v>NE</v>
      </c>
      <c r="W8" s="22"/>
      <c r="X8" s="23"/>
      <c r="Y8" s="23"/>
      <c r="Z8" s="23"/>
      <c r="AA8" s="114">
        <f>IF((W9+X9+Y9+Z9)&gt;$AB$4,"GREŠKA",W9+X9+Y9+Z9)</f>
        <v>0</v>
      </c>
      <c r="AB8" s="116" t="str">
        <f>IF(AA8=0,"NE",(IF(AA8&gt;=($AB$4/2),"DA","NE")))</f>
        <v>NE</v>
      </c>
      <c r="AC8" s="118">
        <f>IF(AND(J8="da",P8="da",V8="da",AB8="da"),I8+O8+U8+AA8,0)</f>
        <v>0</v>
      </c>
      <c r="AD8" s="153" t="str">
        <f>IF(OR(COUNTIF(J8:AB9,"ne")&gt;2,COUNTIF(J8:AB9,"ne")=0),"NE",COUNTIF(J8:AB9,"ne"))</f>
        <v>NE</v>
      </c>
      <c r="AE8" s="155" t="str">
        <f>IF(SUM(COUNTBLANK(E8:H8),COUNTBLANK(K8:N8),COUNTBLANK(Q8:T8),COUNTBLANK(W8:Z8))=16,"NE","DA")</f>
        <v>NE</v>
      </c>
      <c r="AF8" s="161"/>
      <c r="AG8" s="167" t="str">
        <f>J8</f>
        <v>NE</v>
      </c>
      <c r="AH8" s="167" t="str">
        <f>P8</f>
        <v>NE</v>
      </c>
      <c r="AI8" s="167" t="str">
        <f>V8</f>
        <v>NE</v>
      </c>
      <c r="AJ8" s="167" t="str">
        <f>AB8</f>
        <v>NE</v>
      </c>
      <c r="AK8" s="171" t="str">
        <f>IF(AC8&lt;50, "NE",IF(AC8&lt;60,2,IF(AC8&lt;75,3,IF(AC8&lt;90,4,5))))</f>
        <v>NE</v>
      </c>
    </row>
    <row r="9" spans="1:37" s="3" customFormat="1" ht="15.75" customHeight="1" thickBot="1" x14ac:dyDescent="0.3">
      <c r="A9" s="126"/>
      <c r="B9" s="128"/>
      <c r="C9" s="130"/>
      <c r="D9" s="26" t="s">
        <v>19</v>
      </c>
      <c r="E9" s="27">
        <f>IF($E$7=0,0,$E$7/$E$6*E8)</f>
        <v>0</v>
      </c>
      <c r="F9" s="27">
        <f>IF($F$7=0,0,$F$7/$F$6*F8)</f>
        <v>0</v>
      </c>
      <c r="G9" s="27">
        <f>IF($G$7=0,0,$G$7/$G$6*G8)</f>
        <v>0</v>
      </c>
      <c r="H9" s="27">
        <f>IF($H$7=0,0,$H$7/$H$6*H8)</f>
        <v>0</v>
      </c>
      <c r="I9" s="115"/>
      <c r="J9" s="117"/>
      <c r="K9" s="28">
        <f>IF($K$7=0,0,$K$7/$K$6*K8)</f>
        <v>0</v>
      </c>
      <c r="L9" s="27">
        <f>IF($L$7=0,0,$L$7/$L$6*L8)</f>
        <v>0</v>
      </c>
      <c r="M9" s="27">
        <f>IF($M$7=0,0,$M$7/$M$6*M8)</f>
        <v>0</v>
      </c>
      <c r="N9" s="27">
        <f>IF($N$7=0,0,$N$7/$N$6*N8)</f>
        <v>0</v>
      </c>
      <c r="O9" s="115"/>
      <c r="P9" s="117"/>
      <c r="Q9" s="28">
        <f>IF($Q$7=0,0,$Q$7/$Q$6*Q8)</f>
        <v>0</v>
      </c>
      <c r="R9" s="27">
        <f>IF($R$7=0,0,$R$7/$R$6*R8)</f>
        <v>0</v>
      </c>
      <c r="S9" s="27">
        <f>IF($S$7=0,0,$S$7/$S$6*S8)</f>
        <v>0</v>
      </c>
      <c r="T9" s="27">
        <f>IF($T$7=0,0,$T$7/$T$6*T8)</f>
        <v>0</v>
      </c>
      <c r="U9" s="115"/>
      <c r="V9" s="117"/>
      <c r="W9" s="28">
        <f>IF($W$7=0,0,$W$7/$W$6*W8)</f>
        <v>0</v>
      </c>
      <c r="X9" s="27">
        <f>IF($X$7=0,0,$X$7/$X$6*X8)</f>
        <v>0</v>
      </c>
      <c r="Y9" s="27">
        <f>IF($Y$7=0,0,$Y$7/$Y$6*Y8)</f>
        <v>0</v>
      </c>
      <c r="Z9" s="27">
        <f>IF($Z$7=0,0,$Z$7/$Z$6*Z8)</f>
        <v>0</v>
      </c>
      <c r="AA9" s="115"/>
      <c r="AB9" s="117"/>
      <c r="AC9" s="119"/>
      <c r="AD9" s="154"/>
      <c r="AE9" s="157"/>
      <c r="AF9" s="162"/>
      <c r="AG9" s="164"/>
      <c r="AH9" s="164"/>
      <c r="AI9" s="164"/>
      <c r="AJ9" s="164"/>
      <c r="AK9" s="172"/>
    </row>
    <row r="10" spans="1:37" ht="15" customHeight="1" x14ac:dyDescent="0.25">
      <c r="A10" s="125">
        <v>2</v>
      </c>
      <c r="B10" s="127" t="str">
        <f>'Popis studenata'!B3</f>
        <v xml:space="preserve"> </v>
      </c>
      <c r="C10" s="129">
        <f>'Popis studenata'!C3</f>
        <v>0</v>
      </c>
      <c r="D10" s="21" t="s">
        <v>18</v>
      </c>
      <c r="E10" s="22"/>
      <c r="F10" s="23"/>
      <c r="G10" s="23"/>
      <c r="H10" s="23"/>
      <c r="I10" s="114">
        <f>IF((E11+F11+G11+H11)&gt;$J$4,"GREŠKA",E11+F11+G11+H11)</f>
        <v>0</v>
      </c>
      <c r="J10" s="116" t="str">
        <f>IF(I10=0,"NE",(IF(I10&gt;=($J$4/2),"DA","NE")))</f>
        <v>NE</v>
      </c>
      <c r="K10" s="22"/>
      <c r="L10" s="23"/>
      <c r="M10" s="23"/>
      <c r="N10" s="23"/>
      <c r="O10" s="114">
        <f>IF((K11+L11+M11+N11)&gt;$P$4,"GREŠKA",K11+L11+M11+N11)</f>
        <v>0</v>
      </c>
      <c r="P10" s="116" t="str">
        <f>IF(O10=0,"NE",(IF(O10&gt;=($P$4/2),"DA","NE")))</f>
        <v>NE</v>
      </c>
      <c r="Q10" s="22"/>
      <c r="R10" s="23"/>
      <c r="S10" s="23"/>
      <c r="T10" s="23"/>
      <c r="U10" s="114">
        <f>IF((Q11+R11+S11+T11)&gt;$V$4,"GREŠKA",Q11+R11+S11+T11)</f>
        <v>0</v>
      </c>
      <c r="V10" s="116" t="str">
        <f>IF(U10=0,"NE",(IF(U10&gt;=($V$4/2),"DA","NE")))</f>
        <v>NE</v>
      </c>
      <c r="W10" s="22"/>
      <c r="X10" s="23"/>
      <c r="Y10" s="23"/>
      <c r="Z10" s="23"/>
      <c r="AA10" s="114">
        <f>IF((W11+X11+Y11+Z11)&gt;$AB$4,"GREŠKA",W11+X11+Y11+Z11)</f>
        <v>0</v>
      </c>
      <c r="AB10" s="116" t="str">
        <f>IF(AA10=0,"NE",(IF(AA10&gt;=($AB$4/2),"DA","NE")))</f>
        <v>NE</v>
      </c>
      <c r="AC10" s="118">
        <f t="shared" ref="AC10" si="0">IF(AND(J10="da",P10="da",V10="da",AB10="da"),I10+O10+U10+AA10,0)</f>
        <v>0</v>
      </c>
      <c r="AD10" s="153" t="str">
        <f t="shared" ref="AD10" si="1">IF(OR(COUNTIF(J10:AB11,"ne")&gt;2,COUNTIF(J10:AB11,"ne")=0),"NE",COUNTIF(J10:AB11,"ne"))</f>
        <v>NE</v>
      </c>
      <c r="AE10" s="155" t="str">
        <f t="shared" ref="AE10" si="2">IF(SUM(COUNTBLANK(E10:H10),COUNTBLANK(K10:N10),COUNTBLANK(Q10:T10),COUNTBLANK(W10:Z10))=16,"NE","DA")</f>
        <v>NE</v>
      </c>
      <c r="AF10" s="161"/>
      <c r="AG10" s="167" t="str">
        <f>J10</f>
        <v>NE</v>
      </c>
      <c r="AH10" s="167" t="str">
        <f>P10</f>
        <v>NE</v>
      </c>
      <c r="AI10" s="167" t="str">
        <f>V10</f>
        <v>NE</v>
      </c>
      <c r="AJ10" s="167" t="str">
        <f>AB10</f>
        <v>NE</v>
      </c>
      <c r="AK10" s="171" t="str">
        <f t="shared" ref="AK10" si="3">IF(AC10&lt;50, "NE",IF(AC10&lt;60,2,IF(AC10&lt;75,3,IF(AC10&lt;90,4,5))))</f>
        <v>NE</v>
      </c>
    </row>
    <row r="11" spans="1:37" ht="15.75" customHeight="1" thickBot="1" x14ac:dyDescent="0.3">
      <c r="A11" s="126"/>
      <c r="B11" s="128"/>
      <c r="C11" s="130"/>
      <c r="D11" s="26" t="s">
        <v>19</v>
      </c>
      <c r="E11" s="27">
        <f>IF($E$7=0,0,$E$7/$E$6*E10)</f>
        <v>0</v>
      </c>
      <c r="F11" s="27">
        <f>IF($F$7=0,0,$F$7/$F$6*F10)</f>
        <v>0</v>
      </c>
      <c r="G11" s="27">
        <f>IF($G$7=0,0,$G$7/$G$6*G10)</f>
        <v>0</v>
      </c>
      <c r="H11" s="27">
        <f>IF($H$7=0,0,$H$7/$H$6*H10)</f>
        <v>0</v>
      </c>
      <c r="I11" s="115"/>
      <c r="J11" s="117"/>
      <c r="K11" s="28">
        <f>IF($K$7=0,0,$K$7/$K$6*K10)</f>
        <v>0</v>
      </c>
      <c r="L11" s="27">
        <f>IF($L$7=0,0,$L$7/$L$6*L10)</f>
        <v>0</v>
      </c>
      <c r="M11" s="27">
        <f>IF($M$7=0,0,$M$7/$M$6*M10)</f>
        <v>0</v>
      </c>
      <c r="N11" s="27">
        <f>IF($N$7=0,0,$N$7/$N$6*N10)</f>
        <v>0</v>
      </c>
      <c r="O11" s="115"/>
      <c r="P11" s="117"/>
      <c r="Q11" s="28">
        <f>IF($Q$7=0,0,$Q$7/$Q$6*Q10)</f>
        <v>0</v>
      </c>
      <c r="R11" s="27">
        <f>IF($R$7=0,0,$R$7/$R$6*R10)</f>
        <v>0</v>
      </c>
      <c r="S11" s="27">
        <f>IF($S$7=0,0,$S$7/$S$6*S10)</f>
        <v>0</v>
      </c>
      <c r="T11" s="27">
        <f>IF($T$7=0,0,$T$7/$T$6*T10)</f>
        <v>0</v>
      </c>
      <c r="U11" s="115"/>
      <c r="V11" s="117"/>
      <c r="W11" s="28">
        <f>IF($W$7=0,0,$W$7/$W$6*W10)</f>
        <v>0</v>
      </c>
      <c r="X11" s="27">
        <f>IF($X$7=0,0,$X$7/$X$6*X10)</f>
        <v>0</v>
      </c>
      <c r="Y11" s="27">
        <f>IF($Y$7=0,0,$Y$7/$Y$6*Y10)</f>
        <v>0</v>
      </c>
      <c r="Z11" s="27">
        <f>IF($Z$7=0,0,$Z$7/$Z$6*Z10)</f>
        <v>0</v>
      </c>
      <c r="AA11" s="115"/>
      <c r="AB11" s="117"/>
      <c r="AC11" s="119"/>
      <c r="AD11" s="154"/>
      <c r="AE11" s="157"/>
      <c r="AF11" s="162"/>
      <c r="AG11" s="164"/>
      <c r="AH11" s="164"/>
      <c r="AI11" s="164"/>
      <c r="AJ11" s="164"/>
      <c r="AK11" s="172"/>
    </row>
    <row r="12" spans="1:37" ht="15" customHeight="1" x14ac:dyDescent="0.25">
      <c r="A12" s="125">
        <v>3</v>
      </c>
      <c r="B12" s="127" t="str">
        <f>'Popis studenata'!B4</f>
        <v xml:space="preserve"> </v>
      </c>
      <c r="C12" s="129">
        <f>'Popis studenata'!C4</f>
        <v>0</v>
      </c>
      <c r="D12" s="21" t="s">
        <v>18</v>
      </c>
      <c r="E12" s="22"/>
      <c r="F12" s="23"/>
      <c r="G12" s="23"/>
      <c r="H12" s="23"/>
      <c r="I12" s="114">
        <f>IF((E13+F13+G13+H13)&gt;$J$4,"GREŠKA",E13+F13+G13+H13)</f>
        <v>0</v>
      </c>
      <c r="J12" s="116" t="str">
        <f>IF(I12=0,"NE",(IF(I12&gt;=($J$4/2),"DA","NE")))</f>
        <v>NE</v>
      </c>
      <c r="K12" s="22"/>
      <c r="L12" s="23"/>
      <c r="M12" s="23"/>
      <c r="N12" s="23"/>
      <c r="O12" s="114">
        <f>IF((K13+L13+M13+N13)&gt;$P$4,"GREŠKA",K13+L13+M13+N13)</f>
        <v>0</v>
      </c>
      <c r="P12" s="116" t="str">
        <f>IF(O12=0,"NE",(IF(O12&gt;=($P$4/2),"DA","NE")))</f>
        <v>NE</v>
      </c>
      <c r="Q12" s="22"/>
      <c r="R12" s="23"/>
      <c r="S12" s="23"/>
      <c r="T12" s="23"/>
      <c r="U12" s="114">
        <f>IF((Q13+R13+S13+T13)&gt;$V$4,"GREŠKA",Q13+R13+S13+T13)</f>
        <v>0</v>
      </c>
      <c r="V12" s="116" t="str">
        <f>IF(U12=0,"NE",(IF(U12&gt;=($V$4/2),"DA","NE")))</f>
        <v>NE</v>
      </c>
      <c r="W12" s="22"/>
      <c r="X12" s="23"/>
      <c r="Y12" s="23"/>
      <c r="Z12" s="23"/>
      <c r="AA12" s="114">
        <f>IF((W13+X13+Y13+Z13)&gt;$AB$4,"GREŠKA",W13+X13+Y13+Z13)</f>
        <v>0</v>
      </c>
      <c r="AB12" s="116" t="str">
        <f>IF(AA12=0,"NE",(IF(AA12&gt;=($AB$4/2),"DA","NE")))</f>
        <v>NE</v>
      </c>
      <c r="AC12" s="118">
        <f t="shared" ref="AC12" si="4">IF(AND(J12="da",P12="da",V12="da",AB12="da"),I12+O12+U12+AA12,0)</f>
        <v>0</v>
      </c>
      <c r="AD12" s="153" t="str">
        <f t="shared" ref="AD12" si="5">IF(OR(COUNTIF(J12:AB13,"ne")&gt;2,COUNTIF(J12:AB13,"ne")=0),"NE",COUNTIF(J12:AB13,"ne"))</f>
        <v>NE</v>
      </c>
      <c r="AE12" s="155" t="str">
        <f t="shared" ref="AE12" si="6">IF(SUM(COUNTBLANK(E12:H12),COUNTBLANK(K12:N12),COUNTBLANK(Q12:T12),COUNTBLANK(W12:Z12))=16,"NE","DA")</f>
        <v>NE</v>
      </c>
      <c r="AF12" s="161"/>
      <c r="AG12" s="167" t="str">
        <f>J12</f>
        <v>NE</v>
      </c>
      <c r="AH12" s="167" t="str">
        <f>P12</f>
        <v>NE</v>
      </c>
      <c r="AI12" s="167" t="str">
        <f>V12</f>
        <v>NE</v>
      </c>
      <c r="AJ12" s="167" t="str">
        <f>AB12</f>
        <v>NE</v>
      </c>
      <c r="AK12" s="171" t="str">
        <f t="shared" ref="AK12" si="7">IF(AC12&lt;50, "NE",IF(AC12&lt;60,2,IF(AC12&lt;75,3,IF(AC12&lt;90,4,5))))</f>
        <v>NE</v>
      </c>
    </row>
    <row r="13" spans="1:37" ht="15.75" customHeight="1" thickBot="1" x14ac:dyDescent="0.3">
      <c r="A13" s="126"/>
      <c r="B13" s="128"/>
      <c r="C13" s="130"/>
      <c r="D13" s="26" t="s">
        <v>19</v>
      </c>
      <c r="E13" s="27">
        <f>IF($E$7=0,0,$E$7/$E$6*E12)</f>
        <v>0</v>
      </c>
      <c r="F13" s="27">
        <f>IF($F$7=0,0,$F$7/$F$6*F12)</f>
        <v>0</v>
      </c>
      <c r="G13" s="27">
        <f>IF($G$7=0,0,$G$7/$G$6*G12)</f>
        <v>0</v>
      </c>
      <c r="H13" s="27">
        <f>IF($H$7=0,0,$H$7/$H$6*H12)</f>
        <v>0</v>
      </c>
      <c r="I13" s="115"/>
      <c r="J13" s="117"/>
      <c r="K13" s="28">
        <f>IF($K$7=0,0,$K$7/$K$6*K12)</f>
        <v>0</v>
      </c>
      <c r="L13" s="27">
        <f>IF($L$7=0,0,$L$7/$L$6*L12)</f>
        <v>0</v>
      </c>
      <c r="M13" s="27">
        <f>IF($M$7=0,0,$M$7/$M$6*M12)</f>
        <v>0</v>
      </c>
      <c r="N13" s="27">
        <f>IF($N$7=0,0,$N$7/$N$6*N12)</f>
        <v>0</v>
      </c>
      <c r="O13" s="115"/>
      <c r="P13" s="117"/>
      <c r="Q13" s="28">
        <f>IF($Q$7=0,0,$Q$7/$Q$6*Q12)</f>
        <v>0</v>
      </c>
      <c r="R13" s="27">
        <f>IF($R$7=0,0,$R$7/$R$6*R12)</f>
        <v>0</v>
      </c>
      <c r="S13" s="27">
        <f>IF($S$7=0,0,$S$7/$S$6*S12)</f>
        <v>0</v>
      </c>
      <c r="T13" s="27">
        <f>IF($T$7=0,0,$T$7/$T$6*T12)</f>
        <v>0</v>
      </c>
      <c r="U13" s="115"/>
      <c r="V13" s="117"/>
      <c r="W13" s="28">
        <f>IF($W$7=0,0,$W$7/$W$6*W12)</f>
        <v>0</v>
      </c>
      <c r="X13" s="27">
        <f>IF($X$7=0,0,$X$7/$X$6*X12)</f>
        <v>0</v>
      </c>
      <c r="Y13" s="27">
        <f>IF($Y$7=0,0,$Y$7/$Y$6*Y12)</f>
        <v>0</v>
      </c>
      <c r="Z13" s="27">
        <f>IF($Z$7=0,0,$Z$7/$Z$6*Z12)</f>
        <v>0</v>
      </c>
      <c r="AA13" s="115"/>
      <c r="AB13" s="117"/>
      <c r="AC13" s="119"/>
      <c r="AD13" s="154"/>
      <c r="AE13" s="157"/>
      <c r="AF13" s="162"/>
      <c r="AG13" s="164"/>
      <c r="AH13" s="164"/>
      <c r="AI13" s="164"/>
      <c r="AJ13" s="164"/>
      <c r="AK13" s="172"/>
    </row>
    <row r="14" spans="1:37" ht="15" customHeight="1" x14ac:dyDescent="0.25">
      <c r="A14" s="125">
        <v>4</v>
      </c>
      <c r="B14" s="127" t="str">
        <f>'Popis studenata'!B5</f>
        <v xml:space="preserve"> </v>
      </c>
      <c r="C14" s="129">
        <f>'Popis studenata'!C5</f>
        <v>0</v>
      </c>
      <c r="D14" s="21" t="s">
        <v>18</v>
      </c>
      <c r="E14" s="22"/>
      <c r="F14" s="23"/>
      <c r="G14" s="23"/>
      <c r="H14" s="23"/>
      <c r="I14" s="114">
        <f>IF((E15+F15+G15+H15)&gt;$J$4,"GREŠKA",E15+F15+G15+H15)</f>
        <v>0</v>
      </c>
      <c r="J14" s="116" t="str">
        <f>IF(I14=0,"NE",(IF(I14&gt;=($J$4/2),"DA","NE")))</f>
        <v>NE</v>
      </c>
      <c r="K14" s="22"/>
      <c r="L14" s="23"/>
      <c r="M14" s="23"/>
      <c r="N14" s="23"/>
      <c r="O14" s="114">
        <f>IF((K15+L15+M15+N15)&gt;$P$4,"GREŠKA",K15+L15+M15+N15)</f>
        <v>0</v>
      </c>
      <c r="P14" s="116" t="str">
        <f>IF(O14=0,"NE",(IF(O14&gt;=($P$4/2),"DA","NE")))</f>
        <v>NE</v>
      </c>
      <c r="Q14" s="22"/>
      <c r="R14" s="23"/>
      <c r="S14" s="23"/>
      <c r="T14" s="23"/>
      <c r="U14" s="114">
        <f>IF((Q15+R15+S15+T15)&gt;$V$4,"GREŠKA",Q15+R15+S15+T15)</f>
        <v>0</v>
      </c>
      <c r="V14" s="116" t="str">
        <f>IF(U14=0,"NE",(IF(U14&gt;=($V$4/2),"DA","NE")))</f>
        <v>NE</v>
      </c>
      <c r="W14" s="22"/>
      <c r="X14" s="23"/>
      <c r="Y14" s="23"/>
      <c r="Z14" s="23"/>
      <c r="AA14" s="114">
        <f>IF((W15+X15+Y15+Z15)&gt;$AB$4,"GREŠKA",W15+X15+Y15+Z15)</f>
        <v>0</v>
      </c>
      <c r="AB14" s="116" t="str">
        <f>IF(AA14=0,"NE",(IF(AA14&gt;=($AB$4/2),"DA","NE")))</f>
        <v>NE</v>
      </c>
      <c r="AC14" s="118">
        <f t="shared" ref="AC14" si="8">IF(AND(J14="da",P14="da",V14="da",AB14="da"),I14+O14+U14+AA14,0)</f>
        <v>0</v>
      </c>
      <c r="AD14" s="153" t="str">
        <f t="shared" ref="AD14" si="9">IF(OR(COUNTIF(J14:AB15,"ne")&gt;2,COUNTIF(J14:AB15,"ne")=0),"NE",COUNTIF(J14:AB15,"ne"))</f>
        <v>NE</v>
      </c>
      <c r="AE14" s="155" t="str">
        <f t="shared" ref="AE14" si="10">IF(SUM(COUNTBLANK(E14:H14),COUNTBLANK(K14:N14),COUNTBLANK(Q14:T14),COUNTBLANK(W14:Z14))=16,"NE","DA")</f>
        <v>NE</v>
      </c>
      <c r="AF14" s="161"/>
      <c r="AG14" s="167" t="str">
        <f>J14</f>
        <v>NE</v>
      </c>
      <c r="AH14" s="167" t="str">
        <f>P14</f>
        <v>NE</v>
      </c>
      <c r="AI14" s="167" t="str">
        <f>V14</f>
        <v>NE</v>
      </c>
      <c r="AJ14" s="167" t="str">
        <f>AB14</f>
        <v>NE</v>
      </c>
      <c r="AK14" s="171" t="str">
        <f t="shared" ref="AK14" si="11">IF(AC14&lt;50, "NE",IF(AC14&lt;60,2,IF(AC14&lt;75,3,IF(AC14&lt;90,4,5))))</f>
        <v>NE</v>
      </c>
    </row>
    <row r="15" spans="1:37" ht="15.75" customHeight="1" thickBot="1" x14ac:dyDescent="0.3">
      <c r="A15" s="126"/>
      <c r="B15" s="128"/>
      <c r="C15" s="130"/>
      <c r="D15" s="26" t="s">
        <v>19</v>
      </c>
      <c r="E15" s="27">
        <f>IF($E$7=0,0,$E$7/$E$6*E14)</f>
        <v>0</v>
      </c>
      <c r="F15" s="27">
        <f>IF($F$7=0,0,$F$7/$F$6*F14)</f>
        <v>0</v>
      </c>
      <c r="G15" s="27">
        <f>IF($G$7=0,0,$G$7/$G$6*G14)</f>
        <v>0</v>
      </c>
      <c r="H15" s="27">
        <f>IF($H$7=0,0,$H$7/$H$6*H14)</f>
        <v>0</v>
      </c>
      <c r="I15" s="115"/>
      <c r="J15" s="117"/>
      <c r="K15" s="28">
        <f>IF($K$7=0,0,$K$7/$K$6*K14)</f>
        <v>0</v>
      </c>
      <c r="L15" s="27">
        <f>IF($L$7=0,0,$L$7/$L$6*L14)</f>
        <v>0</v>
      </c>
      <c r="M15" s="27">
        <f>IF($M$7=0,0,$M$7/$M$6*M14)</f>
        <v>0</v>
      </c>
      <c r="N15" s="27">
        <f>IF($N$7=0,0,$N$7/$N$6*N14)</f>
        <v>0</v>
      </c>
      <c r="O15" s="115"/>
      <c r="P15" s="117"/>
      <c r="Q15" s="28">
        <f>IF($Q$7=0,0,$Q$7/$Q$6*Q14)</f>
        <v>0</v>
      </c>
      <c r="R15" s="27">
        <f>IF($R$7=0,0,$R$7/$R$6*R14)</f>
        <v>0</v>
      </c>
      <c r="S15" s="27">
        <f>IF($S$7=0,0,$S$7/$S$6*S14)</f>
        <v>0</v>
      </c>
      <c r="T15" s="27">
        <f>IF($T$7=0,0,$T$7/$T$6*T14)</f>
        <v>0</v>
      </c>
      <c r="U15" s="115"/>
      <c r="V15" s="117"/>
      <c r="W15" s="28">
        <f>IF($W$7=0,0,$W$7/$W$6*W14)</f>
        <v>0</v>
      </c>
      <c r="X15" s="27">
        <f>IF($X$7=0,0,$X$7/$X$6*X14)</f>
        <v>0</v>
      </c>
      <c r="Y15" s="27">
        <f>IF($Y$7=0,0,$Y$7/$Y$6*Y14)</f>
        <v>0</v>
      </c>
      <c r="Z15" s="27">
        <f>IF($Z$7=0,0,$Z$7/$Z$6*Z14)</f>
        <v>0</v>
      </c>
      <c r="AA15" s="115"/>
      <c r="AB15" s="117"/>
      <c r="AC15" s="119"/>
      <c r="AD15" s="154"/>
      <c r="AE15" s="157"/>
      <c r="AF15" s="162"/>
      <c r="AG15" s="164"/>
      <c r="AH15" s="164"/>
      <c r="AI15" s="164"/>
      <c r="AJ15" s="164"/>
      <c r="AK15" s="172"/>
    </row>
    <row r="16" spans="1:37" ht="15" customHeight="1" x14ac:dyDescent="0.25">
      <c r="A16" s="125">
        <v>5</v>
      </c>
      <c r="B16" s="127" t="str">
        <f>'Popis studenata'!B6</f>
        <v xml:space="preserve"> </v>
      </c>
      <c r="C16" s="129">
        <f>'Popis studenata'!C6</f>
        <v>0</v>
      </c>
      <c r="D16" s="21" t="s">
        <v>18</v>
      </c>
      <c r="E16" s="22"/>
      <c r="F16" s="23"/>
      <c r="G16" s="23"/>
      <c r="H16" s="23"/>
      <c r="I16" s="114">
        <f>IF((E17+F17+G17+H17)&gt;$J$4,"GREŠKA",E17+F17+G17+H17)</f>
        <v>0</v>
      </c>
      <c r="J16" s="116" t="str">
        <f>IF(I16=0,"NE",(IF(I16&gt;=($J$4/2),"DA","NE")))</f>
        <v>NE</v>
      </c>
      <c r="K16" s="22"/>
      <c r="L16" s="23"/>
      <c r="M16" s="23"/>
      <c r="N16" s="23"/>
      <c r="O16" s="114">
        <f>IF((K17+L17+M17+N17)&gt;$P$4,"GREŠKA",K17+L17+M17+N17)</f>
        <v>0</v>
      </c>
      <c r="P16" s="116" t="str">
        <f>IF(O16=0,"NE",(IF(O16&gt;=($P$4/2),"DA","NE")))</f>
        <v>NE</v>
      </c>
      <c r="Q16" s="22"/>
      <c r="R16" s="23"/>
      <c r="S16" s="23"/>
      <c r="T16" s="23"/>
      <c r="U16" s="114">
        <f>IF((Q17+R17+S17+T17)&gt;$V$4,"GREŠKA",Q17+R17+S17+T17)</f>
        <v>0</v>
      </c>
      <c r="V16" s="116" t="str">
        <f>IF(U16=0,"NE",(IF(U16&gt;=($V$4/2),"DA","NE")))</f>
        <v>NE</v>
      </c>
      <c r="W16" s="22"/>
      <c r="X16" s="23"/>
      <c r="Y16" s="23"/>
      <c r="Z16" s="23"/>
      <c r="AA16" s="114">
        <f>IF((W17+X17+Y17+Z17)&gt;$AB$4,"GREŠKA",W17+X17+Y17+Z17)</f>
        <v>0</v>
      </c>
      <c r="AB16" s="116" t="str">
        <f>IF(AA16=0,"NE",(IF(AA16&gt;=($AB$4/2),"DA","NE")))</f>
        <v>NE</v>
      </c>
      <c r="AC16" s="118">
        <f t="shared" ref="AC16" si="12">IF(AND(J16="da",P16="da",V16="da",AB16="da"),I16+O16+U16+AA16,0)</f>
        <v>0</v>
      </c>
      <c r="AD16" s="153" t="str">
        <f t="shared" ref="AD16" si="13">IF(OR(COUNTIF(J16:AB17,"ne")&gt;2,COUNTIF(J16:AB17,"ne")=0),"NE",COUNTIF(J16:AB17,"ne"))</f>
        <v>NE</v>
      </c>
      <c r="AE16" s="155" t="str">
        <f t="shared" ref="AE16" si="14">IF(SUM(COUNTBLANK(E16:H16),COUNTBLANK(K16:N16),COUNTBLANK(Q16:T16),COUNTBLANK(W16:Z16))=16,"NE","DA")</f>
        <v>NE</v>
      </c>
      <c r="AF16" s="161"/>
      <c r="AG16" s="167" t="str">
        <f>J16</f>
        <v>NE</v>
      </c>
      <c r="AH16" s="167" t="str">
        <f>P16</f>
        <v>NE</v>
      </c>
      <c r="AI16" s="167" t="str">
        <f>V16</f>
        <v>NE</v>
      </c>
      <c r="AJ16" s="167" t="str">
        <f>AB16</f>
        <v>NE</v>
      </c>
      <c r="AK16" s="171" t="str">
        <f t="shared" ref="AK16" si="15">IF(AC16&lt;50, "NE",IF(AC16&lt;60,2,IF(AC16&lt;75,3,IF(AC16&lt;90,4,5))))</f>
        <v>NE</v>
      </c>
    </row>
    <row r="17" spans="1:37" ht="15.75" customHeight="1" thickBot="1" x14ac:dyDescent="0.3">
      <c r="A17" s="126"/>
      <c r="B17" s="128"/>
      <c r="C17" s="130"/>
      <c r="D17" s="26" t="s">
        <v>19</v>
      </c>
      <c r="E17" s="27">
        <f>IF($E$7=0,0,$E$7/$E$6*E16)</f>
        <v>0</v>
      </c>
      <c r="F17" s="27">
        <f>IF($F$7=0,0,$F$7/$F$6*F16)</f>
        <v>0</v>
      </c>
      <c r="G17" s="27">
        <f>IF($G$7=0,0,$G$7/$G$6*G16)</f>
        <v>0</v>
      </c>
      <c r="H17" s="27">
        <f>IF($H$7=0,0,$H$7/$H$6*H16)</f>
        <v>0</v>
      </c>
      <c r="I17" s="115"/>
      <c r="J17" s="117"/>
      <c r="K17" s="28">
        <f>IF($K$7=0,0,$K$7/$K$6*K16)</f>
        <v>0</v>
      </c>
      <c r="L17" s="27">
        <f>IF($L$7=0,0,$L$7/$L$6*L16)</f>
        <v>0</v>
      </c>
      <c r="M17" s="27">
        <f>IF($M$7=0,0,$M$7/$M$6*M16)</f>
        <v>0</v>
      </c>
      <c r="N17" s="27">
        <f>IF($N$7=0,0,$N$7/$N$6*N16)</f>
        <v>0</v>
      </c>
      <c r="O17" s="115"/>
      <c r="P17" s="117"/>
      <c r="Q17" s="28">
        <f>IF($Q$7=0,0,$Q$7/$Q$6*Q16)</f>
        <v>0</v>
      </c>
      <c r="R17" s="27">
        <f>IF($R$7=0,0,$R$7/$R$6*R16)</f>
        <v>0</v>
      </c>
      <c r="S17" s="27">
        <f>IF($S$7=0,0,$S$7/$S$6*S16)</f>
        <v>0</v>
      </c>
      <c r="T17" s="27">
        <f>IF($T$7=0,0,$T$7/$T$6*T16)</f>
        <v>0</v>
      </c>
      <c r="U17" s="115"/>
      <c r="V17" s="117"/>
      <c r="W17" s="28">
        <f>IF($W$7=0,0,$W$7/$W$6*W16)</f>
        <v>0</v>
      </c>
      <c r="X17" s="27">
        <f>IF($X$7=0,0,$X$7/$X$6*X16)</f>
        <v>0</v>
      </c>
      <c r="Y17" s="27">
        <f>IF($Y$7=0,0,$Y$7/$Y$6*Y16)</f>
        <v>0</v>
      </c>
      <c r="Z17" s="27">
        <f>IF($Z$7=0,0,$Z$7/$Z$6*Z16)</f>
        <v>0</v>
      </c>
      <c r="AA17" s="115"/>
      <c r="AB17" s="117"/>
      <c r="AC17" s="119"/>
      <c r="AD17" s="154"/>
      <c r="AE17" s="157"/>
      <c r="AF17" s="162"/>
      <c r="AG17" s="164"/>
      <c r="AH17" s="164"/>
      <c r="AI17" s="164"/>
      <c r="AJ17" s="164"/>
      <c r="AK17" s="172"/>
    </row>
    <row r="18" spans="1:37" ht="15" customHeight="1" x14ac:dyDescent="0.25">
      <c r="A18" s="125">
        <v>6</v>
      </c>
      <c r="B18" s="127" t="str">
        <f>'Popis studenata'!B7</f>
        <v xml:space="preserve"> </v>
      </c>
      <c r="C18" s="129">
        <f>'Popis studenata'!C7</f>
        <v>0</v>
      </c>
      <c r="D18" s="21" t="s">
        <v>18</v>
      </c>
      <c r="E18" s="22"/>
      <c r="F18" s="23"/>
      <c r="G18" s="23"/>
      <c r="H18" s="23"/>
      <c r="I18" s="114">
        <f>IF((E19+F19+G19+H19)&gt;$J$4,"GREŠKA",E19+F19+G19+H19)</f>
        <v>0</v>
      </c>
      <c r="J18" s="116" t="str">
        <f>IF(I18=0,"NE",(IF(I18&gt;=($J$4/2),"DA","NE")))</f>
        <v>NE</v>
      </c>
      <c r="K18" s="22"/>
      <c r="L18" s="23"/>
      <c r="M18" s="23"/>
      <c r="N18" s="23"/>
      <c r="O18" s="114">
        <f>IF((K19+L19+M19+N19)&gt;$P$4,"GREŠKA",K19+L19+M19+N19)</f>
        <v>0</v>
      </c>
      <c r="P18" s="116" t="str">
        <f>IF(O18=0,"NE",(IF(O18&gt;=($P$4/2),"DA","NE")))</f>
        <v>NE</v>
      </c>
      <c r="Q18" s="22"/>
      <c r="R18" s="23"/>
      <c r="S18" s="23"/>
      <c r="T18" s="23"/>
      <c r="U18" s="114">
        <f>IF((Q19+R19+S19+T19)&gt;$V$4,"GREŠKA",Q19+R19+S19+T19)</f>
        <v>0</v>
      </c>
      <c r="V18" s="116" t="str">
        <f>IF(U18=0,"NE",(IF(U18&gt;=($V$4/2),"DA","NE")))</f>
        <v>NE</v>
      </c>
      <c r="W18" s="22"/>
      <c r="X18" s="23"/>
      <c r="Y18" s="23"/>
      <c r="Z18" s="23"/>
      <c r="AA18" s="114">
        <f>IF((W19+X19+Y19+Z19)&gt;$AB$4,"GREŠKA",W19+X19+Y19+Z19)</f>
        <v>0</v>
      </c>
      <c r="AB18" s="116" t="str">
        <f>IF(AA18=0,"NE",(IF(AA18&gt;=($AB$4/2),"DA","NE")))</f>
        <v>NE</v>
      </c>
      <c r="AC18" s="118">
        <f t="shared" ref="AC18" si="16">IF(AND(J18="da",P18="da",V18="da",AB18="da"),I18+O18+U18+AA18,0)</f>
        <v>0</v>
      </c>
      <c r="AD18" s="153" t="str">
        <f t="shared" ref="AD18" si="17">IF(OR(COUNTIF(J18:AB19,"ne")&gt;2,COUNTIF(J18:AB19,"ne")=0),"NE",COUNTIF(J18:AB19,"ne"))</f>
        <v>NE</v>
      </c>
      <c r="AE18" s="155" t="str">
        <f t="shared" ref="AE18" si="18">IF(SUM(COUNTBLANK(E18:H18),COUNTBLANK(K18:N18),COUNTBLANK(Q18:T18),COUNTBLANK(W18:Z18))=16,"NE","DA")</f>
        <v>NE</v>
      </c>
      <c r="AF18" s="161"/>
      <c r="AG18" s="167" t="str">
        <f>J18</f>
        <v>NE</v>
      </c>
      <c r="AH18" s="167" t="str">
        <f>P18</f>
        <v>NE</v>
      </c>
      <c r="AI18" s="167" t="str">
        <f>V18</f>
        <v>NE</v>
      </c>
      <c r="AJ18" s="167" t="str">
        <f>AB18</f>
        <v>NE</v>
      </c>
      <c r="AK18" s="171" t="str">
        <f t="shared" ref="AK18" si="19">IF(AC18&lt;50, "NE",IF(AC18&lt;60,2,IF(AC18&lt;75,3,IF(AC18&lt;90,4,5))))</f>
        <v>NE</v>
      </c>
    </row>
    <row r="19" spans="1:37" ht="15.75" customHeight="1" thickBot="1" x14ac:dyDescent="0.3">
      <c r="A19" s="126"/>
      <c r="B19" s="128"/>
      <c r="C19" s="130"/>
      <c r="D19" s="26" t="s">
        <v>19</v>
      </c>
      <c r="E19" s="27">
        <f>IF($E$7=0,0,$E$7/$E$6*E18)</f>
        <v>0</v>
      </c>
      <c r="F19" s="27">
        <f>IF($F$7=0,0,$F$7/$F$6*F18)</f>
        <v>0</v>
      </c>
      <c r="G19" s="27">
        <f>IF($G$7=0,0,$G$7/$G$6*G18)</f>
        <v>0</v>
      </c>
      <c r="H19" s="27">
        <f>IF($H$7=0,0,$H$7/$H$6*H18)</f>
        <v>0</v>
      </c>
      <c r="I19" s="115"/>
      <c r="J19" s="117"/>
      <c r="K19" s="28">
        <f>IF($K$7=0,0,$K$7/$K$6*K18)</f>
        <v>0</v>
      </c>
      <c r="L19" s="27">
        <f>IF($L$7=0,0,$L$7/$L$6*L18)</f>
        <v>0</v>
      </c>
      <c r="M19" s="27">
        <f>IF($M$7=0,0,$M$7/$M$6*M18)</f>
        <v>0</v>
      </c>
      <c r="N19" s="27">
        <f>IF($N$7=0,0,$N$7/$N$6*N18)</f>
        <v>0</v>
      </c>
      <c r="O19" s="115"/>
      <c r="P19" s="117"/>
      <c r="Q19" s="28">
        <f>IF($Q$7=0,0,$Q$7/$Q$6*Q18)</f>
        <v>0</v>
      </c>
      <c r="R19" s="27">
        <f>IF($R$7=0,0,$R$7/$R$6*R18)</f>
        <v>0</v>
      </c>
      <c r="S19" s="27">
        <f>IF($S$7=0,0,$S$7/$S$6*S18)</f>
        <v>0</v>
      </c>
      <c r="T19" s="27">
        <f>IF($T$7=0,0,$T$7/$T$6*T18)</f>
        <v>0</v>
      </c>
      <c r="U19" s="115"/>
      <c r="V19" s="117"/>
      <c r="W19" s="28">
        <f>IF($W$7=0,0,$W$7/$W$6*W18)</f>
        <v>0</v>
      </c>
      <c r="X19" s="27">
        <f>IF($X$7=0,0,$X$7/$X$6*X18)</f>
        <v>0</v>
      </c>
      <c r="Y19" s="27">
        <f>IF($Y$7=0,0,$Y$7/$Y$6*Y18)</f>
        <v>0</v>
      </c>
      <c r="Z19" s="27">
        <f>IF($Z$7=0,0,$Z$7/$Z$6*Z18)</f>
        <v>0</v>
      </c>
      <c r="AA19" s="115"/>
      <c r="AB19" s="117"/>
      <c r="AC19" s="119"/>
      <c r="AD19" s="154"/>
      <c r="AE19" s="157"/>
      <c r="AF19" s="162"/>
      <c r="AG19" s="164"/>
      <c r="AH19" s="164"/>
      <c r="AI19" s="164"/>
      <c r="AJ19" s="164"/>
      <c r="AK19" s="172"/>
    </row>
    <row r="20" spans="1:37" ht="15" customHeight="1" x14ac:dyDescent="0.25">
      <c r="A20" s="125">
        <v>7</v>
      </c>
      <c r="B20" s="127" t="str">
        <f>'Popis studenata'!B8</f>
        <v xml:space="preserve"> </v>
      </c>
      <c r="C20" s="129">
        <f>'Popis studenata'!C8</f>
        <v>0</v>
      </c>
      <c r="D20" s="21" t="s">
        <v>18</v>
      </c>
      <c r="E20" s="22"/>
      <c r="F20" s="23"/>
      <c r="G20" s="23"/>
      <c r="H20" s="23"/>
      <c r="I20" s="114">
        <f>IF((E21+F21+G21+H21)&gt;$J$4,"GREŠKA",E21+F21+G21+H21)</f>
        <v>0</v>
      </c>
      <c r="J20" s="116" t="str">
        <f>IF(I20=0,"NE",(IF(I20&gt;=($J$4/2),"DA","NE")))</f>
        <v>NE</v>
      </c>
      <c r="K20" s="22"/>
      <c r="L20" s="23"/>
      <c r="M20" s="23"/>
      <c r="N20" s="23"/>
      <c r="O20" s="114">
        <f>IF((K21+L21+M21+N21)&gt;$P$4,"GREŠKA",K21+L21+M21+N21)</f>
        <v>0</v>
      </c>
      <c r="P20" s="116" t="str">
        <f>IF(O20=0,"NE",(IF(O20&gt;=($P$4/2),"DA","NE")))</f>
        <v>NE</v>
      </c>
      <c r="Q20" s="22"/>
      <c r="R20" s="23"/>
      <c r="S20" s="23"/>
      <c r="T20" s="23"/>
      <c r="U20" s="114">
        <f>IF((Q21+R21+S21+T21)&gt;$V$4,"GREŠKA",Q21+R21+S21+T21)</f>
        <v>0</v>
      </c>
      <c r="V20" s="116" t="str">
        <f>IF(U20=0,"NE",(IF(U20&gt;=($V$4/2),"DA","NE")))</f>
        <v>NE</v>
      </c>
      <c r="W20" s="22"/>
      <c r="X20" s="23"/>
      <c r="Y20" s="23"/>
      <c r="Z20" s="23"/>
      <c r="AA20" s="114">
        <f>IF((W21+X21+Y21+Z21)&gt;$AB$4,"GREŠKA",W21+X21+Y21+Z21)</f>
        <v>0</v>
      </c>
      <c r="AB20" s="116" t="str">
        <f>IF(AA20=0,"NE",(IF(AA20&gt;=($AB$4/2),"DA","NE")))</f>
        <v>NE</v>
      </c>
      <c r="AC20" s="118">
        <f t="shared" ref="AC20" si="20">IF(AND(J20="da",P20="da",V20="da",AB20="da"),I20+O20+U20+AA20,0)</f>
        <v>0</v>
      </c>
      <c r="AD20" s="153" t="str">
        <f t="shared" ref="AD20" si="21">IF(OR(COUNTIF(J20:AB21,"ne")&gt;2,COUNTIF(J20:AB21,"ne")=0),"NE",COUNTIF(J20:AB21,"ne"))</f>
        <v>NE</v>
      </c>
      <c r="AE20" s="155" t="str">
        <f t="shared" ref="AE20" si="22">IF(SUM(COUNTBLANK(E20:H20),COUNTBLANK(K20:N20),COUNTBLANK(Q20:T20),COUNTBLANK(W20:Z20))=16,"NE","DA")</f>
        <v>NE</v>
      </c>
      <c r="AF20" s="161"/>
      <c r="AG20" s="167" t="str">
        <f>J20</f>
        <v>NE</v>
      </c>
      <c r="AH20" s="167" t="str">
        <f>P20</f>
        <v>NE</v>
      </c>
      <c r="AI20" s="167" t="str">
        <f>V20</f>
        <v>NE</v>
      </c>
      <c r="AJ20" s="167" t="str">
        <f>AB20</f>
        <v>NE</v>
      </c>
      <c r="AK20" s="171" t="str">
        <f t="shared" ref="AK20" si="23">IF(AC20&lt;50, "NE",IF(AC20&lt;60,2,IF(AC20&lt;75,3,IF(AC20&lt;90,4,5))))</f>
        <v>NE</v>
      </c>
    </row>
    <row r="21" spans="1:37" ht="15.75" customHeight="1" thickBot="1" x14ac:dyDescent="0.3">
      <c r="A21" s="126"/>
      <c r="B21" s="128"/>
      <c r="C21" s="130"/>
      <c r="D21" s="26" t="s">
        <v>19</v>
      </c>
      <c r="E21" s="27">
        <f>IF($E$7=0,0,$E$7/$E$6*E20)</f>
        <v>0</v>
      </c>
      <c r="F21" s="27">
        <f>IF($F$7=0,0,$F$7/$F$6*F20)</f>
        <v>0</v>
      </c>
      <c r="G21" s="27">
        <f>IF($G$7=0,0,$G$7/$G$6*G20)</f>
        <v>0</v>
      </c>
      <c r="H21" s="27">
        <f>IF($H$7=0,0,$H$7/$H$6*H20)</f>
        <v>0</v>
      </c>
      <c r="I21" s="115"/>
      <c r="J21" s="117"/>
      <c r="K21" s="28">
        <f>IF($K$7=0,0,$K$7/$K$6*K20)</f>
        <v>0</v>
      </c>
      <c r="L21" s="27">
        <f>IF($L$7=0,0,$L$7/$L$6*L20)</f>
        <v>0</v>
      </c>
      <c r="M21" s="27">
        <f>IF($M$7=0,0,$M$7/$M$6*M20)</f>
        <v>0</v>
      </c>
      <c r="N21" s="27">
        <f>IF($N$7=0,0,$N$7/$N$6*N20)</f>
        <v>0</v>
      </c>
      <c r="O21" s="115"/>
      <c r="P21" s="117"/>
      <c r="Q21" s="28">
        <f>IF($Q$7=0,0,$Q$7/$Q$6*Q20)</f>
        <v>0</v>
      </c>
      <c r="R21" s="27">
        <f>IF($R$7=0,0,$R$7/$R$6*R20)</f>
        <v>0</v>
      </c>
      <c r="S21" s="27">
        <f>IF($S$7=0,0,$S$7/$S$6*S20)</f>
        <v>0</v>
      </c>
      <c r="T21" s="27">
        <f>IF($T$7=0,0,$T$7/$T$6*T20)</f>
        <v>0</v>
      </c>
      <c r="U21" s="115"/>
      <c r="V21" s="117"/>
      <c r="W21" s="28">
        <f>IF($W$7=0,0,$W$7/$W$6*W20)</f>
        <v>0</v>
      </c>
      <c r="X21" s="27">
        <f>IF($X$7=0,0,$X$7/$X$6*X20)</f>
        <v>0</v>
      </c>
      <c r="Y21" s="27">
        <f>IF($Y$7=0,0,$Y$7/$Y$6*Y20)</f>
        <v>0</v>
      </c>
      <c r="Z21" s="27">
        <f>IF($Z$7=0,0,$Z$7/$Z$6*Z20)</f>
        <v>0</v>
      </c>
      <c r="AA21" s="115"/>
      <c r="AB21" s="117"/>
      <c r="AC21" s="119"/>
      <c r="AD21" s="154"/>
      <c r="AE21" s="157"/>
      <c r="AF21" s="162"/>
      <c r="AG21" s="164"/>
      <c r="AH21" s="164"/>
      <c r="AI21" s="164"/>
      <c r="AJ21" s="164"/>
      <c r="AK21" s="172"/>
    </row>
    <row r="22" spans="1:37" ht="15" customHeight="1" x14ac:dyDescent="0.25">
      <c r="A22" s="125">
        <v>8</v>
      </c>
      <c r="B22" s="127" t="str">
        <f>'Popis studenata'!B9</f>
        <v xml:space="preserve"> </v>
      </c>
      <c r="C22" s="129">
        <f>'Popis studenata'!C9</f>
        <v>0</v>
      </c>
      <c r="D22" s="21" t="s">
        <v>18</v>
      </c>
      <c r="E22" s="22"/>
      <c r="F22" s="23"/>
      <c r="G22" s="23"/>
      <c r="H22" s="23"/>
      <c r="I22" s="114">
        <f>IF((E23+F23+G23+H23)&gt;$J$4,"GREŠKA",E23+F23+G23+H23)</f>
        <v>0</v>
      </c>
      <c r="J22" s="116" t="str">
        <f>IF(I22=0,"NE",(IF(I22&gt;=($J$4/2),"DA","NE")))</f>
        <v>NE</v>
      </c>
      <c r="K22" s="22"/>
      <c r="L22" s="23"/>
      <c r="M22" s="23"/>
      <c r="N22" s="23"/>
      <c r="O22" s="114">
        <f>IF((K23+L23+M23+N23)&gt;$P$4,"GREŠKA",K23+L23+M23+N23)</f>
        <v>0</v>
      </c>
      <c r="P22" s="116" t="str">
        <f>IF(O22=0,"NE",(IF(O22&gt;=($P$4/2),"DA","NE")))</f>
        <v>NE</v>
      </c>
      <c r="Q22" s="22"/>
      <c r="R22" s="23"/>
      <c r="S22" s="23"/>
      <c r="T22" s="23"/>
      <c r="U22" s="114">
        <f>IF((Q23+R23+S23+T23)&gt;$V$4,"GREŠKA",Q23+R23+S23+T23)</f>
        <v>0</v>
      </c>
      <c r="V22" s="116" t="str">
        <f>IF(U22=0,"NE",(IF(U22&gt;=($V$4/2),"DA","NE")))</f>
        <v>NE</v>
      </c>
      <c r="W22" s="22"/>
      <c r="X22" s="23"/>
      <c r="Y22" s="23"/>
      <c r="Z22" s="23"/>
      <c r="AA22" s="114">
        <f>IF((W23+X23+Y23+Z23)&gt;$AB$4,"GREŠKA",W23+X23+Y23+Z23)</f>
        <v>0</v>
      </c>
      <c r="AB22" s="116" t="str">
        <f>IF(AA22=0,"NE",(IF(AA22&gt;=($AB$4/2),"DA","NE")))</f>
        <v>NE</v>
      </c>
      <c r="AC22" s="118">
        <f t="shared" ref="AC22" si="24">IF(AND(J22="da",P22="da",V22="da",AB22="da"),I22+O22+U22+AA22,0)</f>
        <v>0</v>
      </c>
      <c r="AD22" s="153" t="str">
        <f t="shared" ref="AD22" si="25">IF(OR(COUNTIF(J22:AB23,"ne")&gt;2,COUNTIF(J22:AB23,"ne")=0),"NE",COUNTIF(J22:AB23,"ne"))</f>
        <v>NE</v>
      </c>
      <c r="AE22" s="155" t="str">
        <f t="shared" ref="AE22" si="26">IF(SUM(COUNTBLANK(E22:H22),COUNTBLANK(K22:N22),COUNTBLANK(Q22:T22),COUNTBLANK(W22:Z22))=16,"NE","DA")</f>
        <v>NE</v>
      </c>
      <c r="AF22" s="161"/>
      <c r="AG22" s="167" t="str">
        <f>J22</f>
        <v>NE</v>
      </c>
      <c r="AH22" s="167" t="str">
        <f>P22</f>
        <v>NE</v>
      </c>
      <c r="AI22" s="167" t="str">
        <f>V22</f>
        <v>NE</v>
      </c>
      <c r="AJ22" s="167" t="str">
        <f>AB22</f>
        <v>NE</v>
      </c>
      <c r="AK22" s="171" t="str">
        <f t="shared" ref="AK22" si="27">IF(AC22&lt;50, "NE",IF(AC22&lt;60,2,IF(AC22&lt;75,3,IF(AC22&lt;90,4,5))))</f>
        <v>NE</v>
      </c>
    </row>
    <row r="23" spans="1:37" ht="15.75" customHeight="1" thickBot="1" x14ac:dyDescent="0.3">
      <c r="A23" s="126"/>
      <c r="B23" s="128"/>
      <c r="C23" s="130"/>
      <c r="D23" s="26" t="s">
        <v>19</v>
      </c>
      <c r="E23" s="27">
        <f>IF($E$7=0,0,$E$7/$E$6*E22)</f>
        <v>0</v>
      </c>
      <c r="F23" s="27">
        <f>IF($F$7=0,0,$F$7/$F$6*F22)</f>
        <v>0</v>
      </c>
      <c r="G23" s="27">
        <f>IF($G$7=0,0,$G$7/$G$6*G22)</f>
        <v>0</v>
      </c>
      <c r="H23" s="27">
        <f>IF($H$7=0,0,$H$7/$H$6*H22)</f>
        <v>0</v>
      </c>
      <c r="I23" s="115"/>
      <c r="J23" s="117"/>
      <c r="K23" s="28">
        <f>IF($K$7=0,0,$K$7/$K$6*K22)</f>
        <v>0</v>
      </c>
      <c r="L23" s="27">
        <f>IF($L$7=0,0,$L$7/$L$6*L22)</f>
        <v>0</v>
      </c>
      <c r="M23" s="27">
        <f>IF($M$7=0,0,$M$7/$M$6*M22)</f>
        <v>0</v>
      </c>
      <c r="N23" s="27">
        <f>IF($N$7=0,0,$N$7/$N$6*N22)</f>
        <v>0</v>
      </c>
      <c r="O23" s="115"/>
      <c r="P23" s="117"/>
      <c r="Q23" s="28">
        <f>IF($Q$7=0,0,$Q$7/$Q$6*Q22)</f>
        <v>0</v>
      </c>
      <c r="R23" s="27">
        <f>IF($R$7=0,0,$R$7/$R$6*R22)</f>
        <v>0</v>
      </c>
      <c r="S23" s="27">
        <f>IF($S$7=0,0,$S$7/$S$6*S22)</f>
        <v>0</v>
      </c>
      <c r="T23" s="27">
        <f>IF($T$7=0,0,$T$7/$T$6*T22)</f>
        <v>0</v>
      </c>
      <c r="U23" s="115"/>
      <c r="V23" s="117"/>
      <c r="W23" s="28">
        <f>IF($W$7=0,0,$W$7/$W$6*W22)</f>
        <v>0</v>
      </c>
      <c r="X23" s="27">
        <f>IF($X$7=0,0,$X$7/$X$6*X22)</f>
        <v>0</v>
      </c>
      <c r="Y23" s="27">
        <f>IF($Y$7=0,0,$Y$7/$Y$6*Y22)</f>
        <v>0</v>
      </c>
      <c r="Z23" s="27">
        <f>IF($Z$7=0,0,$Z$7/$Z$6*Z22)</f>
        <v>0</v>
      </c>
      <c r="AA23" s="115"/>
      <c r="AB23" s="117"/>
      <c r="AC23" s="119"/>
      <c r="AD23" s="154"/>
      <c r="AE23" s="157"/>
      <c r="AF23" s="162"/>
      <c r="AG23" s="164"/>
      <c r="AH23" s="164"/>
      <c r="AI23" s="164"/>
      <c r="AJ23" s="164"/>
      <c r="AK23" s="172"/>
    </row>
    <row r="24" spans="1:37" ht="15" customHeight="1" x14ac:dyDescent="0.25">
      <c r="A24" s="125">
        <v>9</v>
      </c>
      <c r="B24" s="127" t="str">
        <f>'Popis studenata'!B10</f>
        <v xml:space="preserve"> </v>
      </c>
      <c r="C24" s="129">
        <f>'Popis studenata'!C10</f>
        <v>0</v>
      </c>
      <c r="D24" s="21" t="s">
        <v>18</v>
      </c>
      <c r="E24" s="22"/>
      <c r="F24" s="23"/>
      <c r="G24" s="23"/>
      <c r="H24" s="23"/>
      <c r="I24" s="114">
        <f>IF((E25+F25+G25+H25)&gt;$J$4,"GREŠKA",E25+F25+G25+H25)</f>
        <v>0</v>
      </c>
      <c r="J24" s="116" t="str">
        <f>IF(I24=0,"NE",(IF(I24&gt;=($J$4/2),"DA","NE")))</f>
        <v>NE</v>
      </c>
      <c r="K24" s="22"/>
      <c r="L24" s="23"/>
      <c r="M24" s="23"/>
      <c r="N24" s="23"/>
      <c r="O24" s="114">
        <f>IF((K25+L25+M25+N25)&gt;$P$4,"GREŠKA",K25+L25+M25+N25)</f>
        <v>0</v>
      </c>
      <c r="P24" s="116" t="str">
        <f>IF(O24=0,"NE",(IF(O24&gt;=($P$4/2),"DA","NE")))</f>
        <v>NE</v>
      </c>
      <c r="Q24" s="22"/>
      <c r="R24" s="23"/>
      <c r="S24" s="23"/>
      <c r="T24" s="23"/>
      <c r="U24" s="114">
        <f>IF((Q25+R25+S25+T25)&gt;$V$4,"GREŠKA",Q25+R25+S25+T25)</f>
        <v>0</v>
      </c>
      <c r="V24" s="116" t="str">
        <f>IF(U24=0,"NE",(IF(U24&gt;=($V$4/2),"DA","NE")))</f>
        <v>NE</v>
      </c>
      <c r="W24" s="22"/>
      <c r="X24" s="23"/>
      <c r="Y24" s="23"/>
      <c r="Z24" s="23"/>
      <c r="AA24" s="114">
        <f>IF((W25+X25+Y25+Z25)&gt;$AB$4,"GREŠKA",W25+X25+Y25+Z25)</f>
        <v>0</v>
      </c>
      <c r="AB24" s="116" t="str">
        <f>IF(AA24=0,"NE",(IF(AA24&gt;=($AB$4/2),"DA","NE")))</f>
        <v>NE</v>
      </c>
      <c r="AC24" s="118">
        <f t="shared" ref="AC24" si="28">IF(AND(J24="da",P24="da",V24="da",AB24="da"),I24+O24+U24+AA24,0)</f>
        <v>0</v>
      </c>
      <c r="AD24" s="153" t="str">
        <f t="shared" ref="AD24" si="29">IF(OR(COUNTIF(J24:AB25,"ne")&gt;2,COUNTIF(J24:AB25,"ne")=0),"NE",COUNTIF(J24:AB25,"ne"))</f>
        <v>NE</v>
      </c>
      <c r="AE24" s="155" t="str">
        <f t="shared" ref="AE24" si="30">IF(SUM(COUNTBLANK(E24:H24),COUNTBLANK(K24:N24),COUNTBLANK(Q24:T24),COUNTBLANK(W24:Z24))=16,"NE","DA")</f>
        <v>NE</v>
      </c>
      <c r="AF24" s="161"/>
      <c r="AG24" s="167" t="str">
        <f>J24</f>
        <v>NE</v>
      </c>
      <c r="AH24" s="167" t="str">
        <f>P24</f>
        <v>NE</v>
      </c>
      <c r="AI24" s="167" t="str">
        <f>V24</f>
        <v>NE</v>
      </c>
      <c r="AJ24" s="167" t="str">
        <f>AB24</f>
        <v>NE</v>
      </c>
      <c r="AK24" s="171" t="str">
        <f t="shared" ref="AK24" si="31">IF(AC24&lt;50, "NE",IF(AC24&lt;60,2,IF(AC24&lt;75,3,IF(AC24&lt;90,4,5))))</f>
        <v>NE</v>
      </c>
    </row>
    <row r="25" spans="1:37" ht="15.75" customHeight="1" thickBot="1" x14ac:dyDescent="0.3">
      <c r="A25" s="126"/>
      <c r="B25" s="128"/>
      <c r="C25" s="130"/>
      <c r="D25" s="26" t="s">
        <v>19</v>
      </c>
      <c r="E25" s="27">
        <f>IF($E$7=0,0,$E$7/$E$6*E24)</f>
        <v>0</v>
      </c>
      <c r="F25" s="27">
        <f>IF($F$7=0,0,$F$7/$F$6*F24)</f>
        <v>0</v>
      </c>
      <c r="G25" s="27">
        <f>IF($G$7=0,0,$G$7/$G$6*G24)</f>
        <v>0</v>
      </c>
      <c r="H25" s="27">
        <f>IF($H$7=0,0,$H$7/$H$6*H24)</f>
        <v>0</v>
      </c>
      <c r="I25" s="115"/>
      <c r="J25" s="117"/>
      <c r="K25" s="28">
        <f>IF($K$7=0,0,$K$7/$K$6*K24)</f>
        <v>0</v>
      </c>
      <c r="L25" s="27">
        <f>IF($L$7=0,0,$L$7/$L$6*L24)</f>
        <v>0</v>
      </c>
      <c r="M25" s="27">
        <f>IF($M$7=0,0,$M$7/$M$6*M24)</f>
        <v>0</v>
      </c>
      <c r="N25" s="27">
        <f>IF($N$7=0,0,$N$7/$N$6*N24)</f>
        <v>0</v>
      </c>
      <c r="O25" s="115"/>
      <c r="P25" s="117"/>
      <c r="Q25" s="28">
        <f>IF($Q$7=0,0,$Q$7/$Q$6*Q24)</f>
        <v>0</v>
      </c>
      <c r="R25" s="27">
        <f>IF($R$7=0,0,$R$7/$R$6*R24)</f>
        <v>0</v>
      </c>
      <c r="S25" s="27">
        <f>IF($S$7=0,0,$S$7/$S$6*S24)</f>
        <v>0</v>
      </c>
      <c r="T25" s="27">
        <f>IF($T$7=0,0,$T$7/$T$6*T24)</f>
        <v>0</v>
      </c>
      <c r="U25" s="115"/>
      <c r="V25" s="117"/>
      <c r="W25" s="28">
        <f>IF($W$7=0,0,$W$7/$W$6*W24)</f>
        <v>0</v>
      </c>
      <c r="X25" s="27">
        <f>IF($X$7=0,0,$X$7/$X$6*X24)</f>
        <v>0</v>
      </c>
      <c r="Y25" s="27">
        <f>IF($Y$7=0,0,$Y$7/$Y$6*Y24)</f>
        <v>0</v>
      </c>
      <c r="Z25" s="27">
        <f>IF($Z$7=0,0,$Z$7/$Z$6*Z24)</f>
        <v>0</v>
      </c>
      <c r="AA25" s="115"/>
      <c r="AB25" s="117"/>
      <c r="AC25" s="119"/>
      <c r="AD25" s="154"/>
      <c r="AE25" s="157"/>
      <c r="AF25" s="162"/>
      <c r="AG25" s="164"/>
      <c r="AH25" s="164"/>
      <c r="AI25" s="164"/>
      <c r="AJ25" s="164"/>
      <c r="AK25" s="172"/>
    </row>
    <row r="26" spans="1:37" ht="15" customHeight="1" x14ac:dyDescent="0.25">
      <c r="A26" s="125">
        <v>10</v>
      </c>
      <c r="B26" s="127" t="str">
        <f>'Popis studenata'!B11</f>
        <v xml:space="preserve"> </v>
      </c>
      <c r="C26" s="129">
        <f>'Popis studenata'!C11</f>
        <v>0</v>
      </c>
      <c r="D26" s="21" t="s">
        <v>18</v>
      </c>
      <c r="E26" s="22"/>
      <c r="F26" s="23"/>
      <c r="G26" s="23"/>
      <c r="H26" s="23"/>
      <c r="I26" s="114">
        <f>IF((E27+F27+G27+H27)&gt;$J$4,"GREŠKA",E27+F27+G27+H27)</f>
        <v>0</v>
      </c>
      <c r="J26" s="116" t="str">
        <f>IF(I26=0,"NE",(IF(I26&gt;=($J$4/2),"DA","NE")))</f>
        <v>NE</v>
      </c>
      <c r="K26" s="22"/>
      <c r="L26" s="23"/>
      <c r="M26" s="23"/>
      <c r="N26" s="23"/>
      <c r="O26" s="114">
        <f>IF((K27+L27+M27+N27)&gt;$P$4,"GREŠKA",K27+L27+M27+N27)</f>
        <v>0</v>
      </c>
      <c r="P26" s="116" t="str">
        <f>IF(O26=0,"NE",(IF(O26&gt;=($P$4/2),"DA","NE")))</f>
        <v>NE</v>
      </c>
      <c r="Q26" s="22"/>
      <c r="R26" s="23"/>
      <c r="S26" s="23"/>
      <c r="T26" s="23"/>
      <c r="U26" s="114">
        <f>IF((Q27+R27+S27+T27)&gt;$V$4,"GREŠKA",Q27+R27+S27+T27)</f>
        <v>0</v>
      </c>
      <c r="V26" s="116" t="str">
        <f>IF(U26=0,"NE",(IF(U26&gt;=($V$4/2),"DA","NE")))</f>
        <v>NE</v>
      </c>
      <c r="W26" s="22"/>
      <c r="X26" s="23"/>
      <c r="Y26" s="23"/>
      <c r="Z26" s="23"/>
      <c r="AA26" s="114">
        <f>IF((W27+X27+Y27+Z27)&gt;$AB$4,"GREŠKA",W27+X27+Y27+Z27)</f>
        <v>0</v>
      </c>
      <c r="AB26" s="116" t="str">
        <f>IF(AA26=0,"NE",(IF(AA26&gt;=($AB$4/2),"DA","NE")))</f>
        <v>NE</v>
      </c>
      <c r="AC26" s="118">
        <f t="shared" ref="AC26" si="32">IF(AND(J26="da",P26="da",V26="da",AB26="da"),I26+O26+U26+AA26,0)</f>
        <v>0</v>
      </c>
      <c r="AD26" s="153" t="str">
        <f t="shared" ref="AD26" si="33">IF(OR(COUNTIF(J26:AB27,"ne")&gt;2,COUNTIF(J26:AB27,"ne")=0),"NE",COUNTIF(J26:AB27,"ne"))</f>
        <v>NE</v>
      </c>
      <c r="AE26" s="155" t="str">
        <f t="shared" ref="AE26" si="34">IF(SUM(COUNTBLANK(E26:H26),COUNTBLANK(K26:N26),COUNTBLANK(Q26:T26),COUNTBLANK(W26:Z26))=16,"NE","DA")</f>
        <v>NE</v>
      </c>
      <c r="AF26" s="161"/>
      <c r="AG26" s="167" t="str">
        <f>J26</f>
        <v>NE</v>
      </c>
      <c r="AH26" s="167" t="str">
        <f>P26</f>
        <v>NE</v>
      </c>
      <c r="AI26" s="167" t="str">
        <f>V26</f>
        <v>NE</v>
      </c>
      <c r="AJ26" s="167" t="str">
        <f>AB26</f>
        <v>NE</v>
      </c>
      <c r="AK26" s="171" t="str">
        <f t="shared" ref="AK26" si="35">IF(AC26&lt;50, "NE",IF(AC26&lt;60,2,IF(AC26&lt;75,3,IF(AC26&lt;90,4,5))))</f>
        <v>NE</v>
      </c>
    </row>
    <row r="27" spans="1:37" ht="15.75" customHeight="1" thickBot="1" x14ac:dyDescent="0.3">
      <c r="A27" s="126"/>
      <c r="B27" s="128"/>
      <c r="C27" s="130"/>
      <c r="D27" s="26" t="s">
        <v>19</v>
      </c>
      <c r="E27" s="27">
        <f>IF($E$7=0,0,$E$7/$E$6*E26)</f>
        <v>0</v>
      </c>
      <c r="F27" s="27">
        <f>IF($F$7=0,0,$F$7/$F$6*F26)</f>
        <v>0</v>
      </c>
      <c r="G27" s="27">
        <f>IF($G$7=0,0,$G$7/$G$6*G26)</f>
        <v>0</v>
      </c>
      <c r="H27" s="27">
        <f>IF($H$7=0,0,$H$7/$H$6*H26)</f>
        <v>0</v>
      </c>
      <c r="I27" s="115"/>
      <c r="J27" s="117"/>
      <c r="K27" s="28">
        <f>IF($K$7=0,0,$K$7/$K$6*K26)</f>
        <v>0</v>
      </c>
      <c r="L27" s="27">
        <f>IF($L$7=0,0,$L$7/$L$6*L26)</f>
        <v>0</v>
      </c>
      <c r="M27" s="27">
        <f>IF($M$7=0,0,$M$7/$M$6*M26)</f>
        <v>0</v>
      </c>
      <c r="N27" s="27">
        <f>IF($N$7=0,0,$N$7/$N$6*N26)</f>
        <v>0</v>
      </c>
      <c r="O27" s="115"/>
      <c r="P27" s="117"/>
      <c r="Q27" s="28">
        <f>IF($Q$7=0,0,$Q$7/$Q$6*Q26)</f>
        <v>0</v>
      </c>
      <c r="R27" s="27">
        <f>IF($R$7=0,0,$R$7/$R$6*R26)</f>
        <v>0</v>
      </c>
      <c r="S27" s="27">
        <f>IF($S$7=0,0,$S$7/$S$6*S26)</f>
        <v>0</v>
      </c>
      <c r="T27" s="27">
        <f>IF($T$7=0,0,$T$7/$T$6*T26)</f>
        <v>0</v>
      </c>
      <c r="U27" s="115"/>
      <c r="V27" s="117"/>
      <c r="W27" s="28">
        <f>IF($W$7=0,0,$W$7/$W$6*W26)</f>
        <v>0</v>
      </c>
      <c r="X27" s="27">
        <f>IF($X$7=0,0,$X$7/$X$6*X26)</f>
        <v>0</v>
      </c>
      <c r="Y27" s="27">
        <f>IF($Y$7=0,0,$Y$7/$Y$6*Y26)</f>
        <v>0</v>
      </c>
      <c r="Z27" s="27">
        <f>IF($Z$7=0,0,$Z$7/$Z$6*Z26)</f>
        <v>0</v>
      </c>
      <c r="AA27" s="115"/>
      <c r="AB27" s="117"/>
      <c r="AC27" s="119"/>
      <c r="AD27" s="154"/>
      <c r="AE27" s="157"/>
      <c r="AF27" s="162"/>
      <c r="AG27" s="164"/>
      <c r="AH27" s="164"/>
      <c r="AI27" s="164"/>
      <c r="AJ27" s="164"/>
      <c r="AK27" s="172"/>
    </row>
    <row r="28" spans="1:37" ht="15" customHeight="1" x14ac:dyDescent="0.25">
      <c r="A28" s="125">
        <v>11</v>
      </c>
      <c r="B28" s="127" t="str">
        <f>'Popis studenata'!B12</f>
        <v xml:space="preserve"> </v>
      </c>
      <c r="C28" s="129">
        <f>'Popis studenata'!C12</f>
        <v>0</v>
      </c>
      <c r="D28" s="21" t="s">
        <v>18</v>
      </c>
      <c r="E28" s="22"/>
      <c r="F28" s="23"/>
      <c r="G28" s="23"/>
      <c r="H28" s="23"/>
      <c r="I28" s="114">
        <f>IF((E29+F29+G29+H29)&gt;$J$4,"GREŠKA",E29+F29+G29+H29)</f>
        <v>0</v>
      </c>
      <c r="J28" s="116" t="str">
        <f>IF(I28=0,"NE",(IF(I28&gt;=($J$4/2),"DA","NE")))</f>
        <v>NE</v>
      </c>
      <c r="K28" s="22"/>
      <c r="L28" s="23"/>
      <c r="M28" s="23"/>
      <c r="N28" s="23"/>
      <c r="O28" s="114">
        <f>IF((K29+L29+M29+N29)&gt;$P$4,"GREŠKA",K29+L29+M29+N29)</f>
        <v>0</v>
      </c>
      <c r="P28" s="116" t="str">
        <f>IF(O28=0,"NE",(IF(O28&gt;=($P$4/2),"DA","NE")))</f>
        <v>NE</v>
      </c>
      <c r="Q28" s="22"/>
      <c r="R28" s="23"/>
      <c r="S28" s="23"/>
      <c r="T28" s="23"/>
      <c r="U28" s="114">
        <f>IF((Q29+R29+S29+T29)&gt;$V$4,"GREŠKA",Q29+R29+S29+T29)</f>
        <v>0</v>
      </c>
      <c r="V28" s="116" t="str">
        <f>IF(U28=0,"NE",(IF(U28&gt;=($V$4/2),"DA","NE")))</f>
        <v>NE</v>
      </c>
      <c r="W28" s="22"/>
      <c r="X28" s="23"/>
      <c r="Y28" s="23"/>
      <c r="Z28" s="23"/>
      <c r="AA28" s="114">
        <f>IF((W29+X29+Y29+Z29)&gt;$AB$4,"GREŠKA",W29+X29+Y29+Z29)</f>
        <v>0</v>
      </c>
      <c r="AB28" s="116" t="str">
        <f>IF(AA28=0,"NE",(IF(AA28&gt;=($AB$4/2),"DA","NE")))</f>
        <v>NE</v>
      </c>
      <c r="AC28" s="118">
        <f t="shared" ref="AC28" si="36">IF(AND(J28="da",P28="da",V28="da",AB28="da"),I28+O28+U28+AA28,0)</f>
        <v>0</v>
      </c>
      <c r="AD28" s="153" t="str">
        <f t="shared" ref="AD28" si="37">IF(OR(COUNTIF(J28:AB29,"ne")&gt;2,COUNTIF(J28:AB29,"ne")=0),"NE",COUNTIF(J28:AB29,"ne"))</f>
        <v>NE</v>
      </c>
      <c r="AE28" s="155" t="str">
        <f t="shared" ref="AE28" si="38">IF(SUM(COUNTBLANK(E28:H28),COUNTBLANK(K28:N28),COUNTBLANK(Q28:T28),COUNTBLANK(W28:Z28))=16,"NE","DA")</f>
        <v>NE</v>
      </c>
      <c r="AF28" s="161"/>
      <c r="AG28" s="167" t="str">
        <f>J28</f>
        <v>NE</v>
      </c>
      <c r="AH28" s="167" t="str">
        <f>P28</f>
        <v>NE</v>
      </c>
      <c r="AI28" s="167" t="str">
        <f>V28</f>
        <v>NE</v>
      </c>
      <c r="AJ28" s="167" t="str">
        <f>AB28</f>
        <v>NE</v>
      </c>
      <c r="AK28" s="171" t="str">
        <f t="shared" ref="AK28" si="39">IF(AC28&lt;50, "NE",IF(AC28&lt;60,2,IF(AC28&lt;75,3,IF(AC28&lt;90,4,5))))</f>
        <v>NE</v>
      </c>
    </row>
    <row r="29" spans="1:37" ht="15.75" customHeight="1" thickBot="1" x14ac:dyDescent="0.3">
      <c r="A29" s="126"/>
      <c r="B29" s="128"/>
      <c r="C29" s="130"/>
      <c r="D29" s="26" t="s">
        <v>19</v>
      </c>
      <c r="E29" s="27">
        <f>IF($E$7=0,0,$E$7/$E$6*E28)</f>
        <v>0</v>
      </c>
      <c r="F29" s="27">
        <f>IF($F$7=0,0,$F$7/$F$6*F28)</f>
        <v>0</v>
      </c>
      <c r="G29" s="27">
        <f>IF($G$7=0,0,$G$7/$G$6*G28)</f>
        <v>0</v>
      </c>
      <c r="H29" s="27">
        <f>IF($H$7=0,0,$H$7/$H$6*H28)</f>
        <v>0</v>
      </c>
      <c r="I29" s="115"/>
      <c r="J29" s="117"/>
      <c r="K29" s="28">
        <f>IF($K$7=0,0,$K$7/$K$6*K28)</f>
        <v>0</v>
      </c>
      <c r="L29" s="27">
        <f>IF($L$7=0,0,$L$7/$L$6*L28)</f>
        <v>0</v>
      </c>
      <c r="M29" s="27">
        <f>IF($M$7=0,0,$M$7/$M$6*M28)</f>
        <v>0</v>
      </c>
      <c r="N29" s="27">
        <f>IF($N$7=0,0,$N$7/$N$6*N28)</f>
        <v>0</v>
      </c>
      <c r="O29" s="115"/>
      <c r="P29" s="117"/>
      <c r="Q29" s="28">
        <f>IF($Q$7=0,0,$Q$7/$Q$6*Q28)</f>
        <v>0</v>
      </c>
      <c r="R29" s="27">
        <f>IF($R$7=0,0,$R$7/$R$6*R28)</f>
        <v>0</v>
      </c>
      <c r="S29" s="27">
        <f>IF($S$7=0,0,$S$7/$S$6*S28)</f>
        <v>0</v>
      </c>
      <c r="T29" s="27">
        <f>IF($T$7=0,0,$T$7/$T$6*T28)</f>
        <v>0</v>
      </c>
      <c r="U29" s="115"/>
      <c r="V29" s="117"/>
      <c r="W29" s="28">
        <f>IF($W$7=0,0,$W$7/$W$6*W28)</f>
        <v>0</v>
      </c>
      <c r="X29" s="27">
        <f>IF($X$7=0,0,$X$7/$X$6*X28)</f>
        <v>0</v>
      </c>
      <c r="Y29" s="27">
        <f>IF($Y$7=0,0,$Y$7/$Y$6*Y28)</f>
        <v>0</v>
      </c>
      <c r="Z29" s="27">
        <f>IF($Z$7=0,0,$Z$7/$Z$6*Z28)</f>
        <v>0</v>
      </c>
      <c r="AA29" s="115"/>
      <c r="AB29" s="117"/>
      <c r="AC29" s="119"/>
      <c r="AD29" s="154"/>
      <c r="AE29" s="157"/>
      <c r="AF29" s="162"/>
      <c r="AG29" s="164"/>
      <c r="AH29" s="164"/>
      <c r="AI29" s="164"/>
      <c r="AJ29" s="164"/>
      <c r="AK29" s="172"/>
    </row>
    <row r="30" spans="1:37" ht="15" customHeight="1" x14ac:dyDescent="0.25">
      <c r="A30" s="125">
        <v>12</v>
      </c>
      <c r="B30" s="127" t="str">
        <f>'Popis studenata'!B13</f>
        <v xml:space="preserve"> </v>
      </c>
      <c r="C30" s="129">
        <f>'Popis studenata'!C13</f>
        <v>0</v>
      </c>
      <c r="D30" s="21" t="s">
        <v>18</v>
      </c>
      <c r="E30" s="22"/>
      <c r="F30" s="23"/>
      <c r="G30" s="23"/>
      <c r="H30" s="23"/>
      <c r="I30" s="114">
        <f>IF((E31+F31+G31+H31)&gt;$J$4,"GREŠKA",E31+F31+G31+H31)</f>
        <v>0</v>
      </c>
      <c r="J30" s="116" t="str">
        <f>IF(I30=0,"NE",(IF(I30&gt;=($J$4/2),"DA","NE")))</f>
        <v>NE</v>
      </c>
      <c r="K30" s="22"/>
      <c r="L30" s="23"/>
      <c r="M30" s="23"/>
      <c r="N30" s="23"/>
      <c r="O30" s="114">
        <f>IF((K31+L31+M31+N31)&gt;$P$4,"GREŠKA",K31+L31+M31+N31)</f>
        <v>0</v>
      </c>
      <c r="P30" s="116" t="str">
        <f>IF(O30=0,"NE",(IF(O30&gt;=($P$4/2),"DA","NE")))</f>
        <v>NE</v>
      </c>
      <c r="Q30" s="22"/>
      <c r="R30" s="23"/>
      <c r="S30" s="23"/>
      <c r="T30" s="23"/>
      <c r="U30" s="114">
        <f>IF((Q31+R31+S31+T31)&gt;$V$4,"GREŠKA",Q31+R31+S31+T31)</f>
        <v>0</v>
      </c>
      <c r="V30" s="116" t="str">
        <f>IF(U30=0,"NE",(IF(U30&gt;=($V$4/2),"DA","NE")))</f>
        <v>NE</v>
      </c>
      <c r="W30" s="22"/>
      <c r="X30" s="23"/>
      <c r="Y30" s="23"/>
      <c r="Z30" s="23"/>
      <c r="AA30" s="114">
        <f>IF((W31+X31+Y31+Z31)&gt;$AB$4,"GREŠKA",W31+X31+Y31+Z31)</f>
        <v>0</v>
      </c>
      <c r="AB30" s="116" t="str">
        <f>IF(AA30=0,"NE",(IF(AA30&gt;=($AB$4/2),"DA","NE")))</f>
        <v>NE</v>
      </c>
      <c r="AC30" s="118">
        <f t="shared" ref="AC30" si="40">IF(AND(J30="da",P30="da",V30="da",AB30="da"),I30+O30+U30+AA30,0)</f>
        <v>0</v>
      </c>
      <c r="AD30" s="153" t="str">
        <f t="shared" ref="AD30" si="41">IF(OR(COUNTIF(J30:AB31,"ne")&gt;2,COUNTIF(J30:AB31,"ne")=0),"NE",COUNTIF(J30:AB31,"ne"))</f>
        <v>NE</v>
      </c>
      <c r="AE30" s="155" t="str">
        <f t="shared" ref="AE30" si="42">IF(SUM(COUNTBLANK(E30:H30),COUNTBLANK(K30:N30),COUNTBLANK(Q30:T30),COUNTBLANK(W30:Z30))=16,"NE","DA")</f>
        <v>NE</v>
      </c>
      <c r="AF30" s="161"/>
      <c r="AG30" s="167" t="str">
        <f>J30</f>
        <v>NE</v>
      </c>
      <c r="AH30" s="167" t="str">
        <f>P30</f>
        <v>NE</v>
      </c>
      <c r="AI30" s="167" t="str">
        <f>V30</f>
        <v>NE</v>
      </c>
      <c r="AJ30" s="167" t="str">
        <f>AB30</f>
        <v>NE</v>
      </c>
      <c r="AK30" s="171" t="str">
        <f t="shared" ref="AK30" si="43">IF(AC30&lt;50, "NE",IF(AC30&lt;60,2,IF(AC30&lt;75,3,IF(AC30&lt;90,4,5))))</f>
        <v>NE</v>
      </c>
    </row>
    <row r="31" spans="1:37" ht="15.75" customHeight="1" thickBot="1" x14ac:dyDescent="0.3">
      <c r="A31" s="126"/>
      <c r="B31" s="128"/>
      <c r="C31" s="130"/>
      <c r="D31" s="26" t="s">
        <v>19</v>
      </c>
      <c r="E31" s="27">
        <f>IF($E$7=0,0,$E$7/$E$6*E30)</f>
        <v>0</v>
      </c>
      <c r="F31" s="27">
        <f>IF($F$7=0,0,$F$7/$F$6*F30)</f>
        <v>0</v>
      </c>
      <c r="G31" s="27">
        <f>IF($G$7=0,0,$G$7/$G$6*G30)</f>
        <v>0</v>
      </c>
      <c r="H31" s="27">
        <f>IF($H$7=0,0,$H$7/$H$6*H30)</f>
        <v>0</v>
      </c>
      <c r="I31" s="115"/>
      <c r="J31" s="117"/>
      <c r="K31" s="28">
        <f>IF($K$7=0,0,$K$7/$K$6*K30)</f>
        <v>0</v>
      </c>
      <c r="L31" s="27">
        <f>IF($L$7=0,0,$L$7/$L$6*L30)</f>
        <v>0</v>
      </c>
      <c r="M31" s="27">
        <f>IF($M$7=0,0,$M$7/$M$6*M30)</f>
        <v>0</v>
      </c>
      <c r="N31" s="27">
        <f>IF($N$7=0,0,$N$7/$N$6*N30)</f>
        <v>0</v>
      </c>
      <c r="O31" s="115"/>
      <c r="P31" s="117"/>
      <c r="Q31" s="28">
        <f>IF($Q$7=0,0,$Q$7/$Q$6*Q30)</f>
        <v>0</v>
      </c>
      <c r="R31" s="27">
        <f>IF($R$7=0,0,$R$7/$R$6*R30)</f>
        <v>0</v>
      </c>
      <c r="S31" s="27">
        <f>IF($S$7=0,0,$S$7/$S$6*S30)</f>
        <v>0</v>
      </c>
      <c r="T31" s="27">
        <f>IF($T$7=0,0,$T$7/$T$6*T30)</f>
        <v>0</v>
      </c>
      <c r="U31" s="115"/>
      <c r="V31" s="117"/>
      <c r="W31" s="28">
        <f>IF($W$7=0,0,$W$7/$W$6*W30)</f>
        <v>0</v>
      </c>
      <c r="X31" s="27">
        <f>IF($X$7=0,0,$X$7/$X$6*X30)</f>
        <v>0</v>
      </c>
      <c r="Y31" s="27">
        <f>IF($Y$7=0,0,$Y$7/$Y$6*Y30)</f>
        <v>0</v>
      </c>
      <c r="Z31" s="27">
        <f>IF($Z$7=0,0,$Z$7/$Z$6*Z30)</f>
        <v>0</v>
      </c>
      <c r="AA31" s="115"/>
      <c r="AB31" s="117"/>
      <c r="AC31" s="119"/>
      <c r="AD31" s="154"/>
      <c r="AE31" s="157"/>
      <c r="AF31" s="162"/>
      <c r="AG31" s="164"/>
      <c r="AH31" s="164"/>
      <c r="AI31" s="164"/>
      <c r="AJ31" s="164"/>
      <c r="AK31" s="172"/>
    </row>
    <row r="32" spans="1:37" ht="15" customHeight="1" x14ac:dyDescent="0.25">
      <c r="A32" s="125">
        <v>13</v>
      </c>
      <c r="B32" s="127" t="str">
        <f>'Popis studenata'!B14</f>
        <v xml:space="preserve"> </v>
      </c>
      <c r="C32" s="129">
        <f>'Popis studenata'!C14</f>
        <v>0</v>
      </c>
      <c r="D32" s="21" t="s">
        <v>18</v>
      </c>
      <c r="E32" s="22"/>
      <c r="F32" s="23"/>
      <c r="G32" s="23"/>
      <c r="H32" s="23"/>
      <c r="I32" s="114">
        <f>IF((E33+F33+G33+H33)&gt;$J$4,"GREŠKA",E33+F33+G33+H33)</f>
        <v>0</v>
      </c>
      <c r="J32" s="116" t="str">
        <f>IF(I32=0,"NE",(IF(I32&gt;=($J$4/2),"DA","NE")))</f>
        <v>NE</v>
      </c>
      <c r="K32" s="22"/>
      <c r="L32" s="23"/>
      <c r="M32" s="23"/>
      <c r="N32" s="23"/>
      <c r="O32" s="114">
        <f>IF((K33+L33+M33+N33)&gt;$P$4,"GREŠKA",K33+L33+M33+N33)</f>
        <v>0</v>
      </c>
      <c r="P32" s="116" t="str">
        <f>IF(O32=0,"NE",(IF(O32&gt;=($P$4/2),"DA","NE")))</f>
        <v>NE</v>
      </c>
      <c r="Q32" s="22"/>
      <c r="R32" s="23"/>
      <c r="S32" s="23"/>
      <c r="T32" s="23"/>
      <c r="U32" s="114">
        <f>IF((Q33+R33+S33+T33)&gt;$V$4,"GREŠKA",Q33+R33+S33+T33)</f>
        <v>0</v>
      </c>
      <c r="V32" s="116" t="str">
        <f>IF(U32=0,"NE",(IF(U32&gt;=($V$4/2),"DA","NE")))</f>
        <v>NE</v>
      </c>
      <c r="W32" s="22"/>
      <c r="X32" s="23"/>
      <c r="Y32" s="23"/>
      <c r="Z32" s="23"/>
      <c r="AA32" s="114">
        <f>IF((W33+X33+Y33+Z33)&gt;$AB$4,"GREŠKA",W33+X33+Y33+Z33)</f>
        <v>0</v>
      </c>
      <c r="AB32" s="116" t="str">
        <f>IF(AA32=0,"NE",(IF(AA32&gt;=($AB$4/2),"DA","NE")))</f>
        <v>NE</v>
      </c>
      <c r="AC32" s="118">
        <f t="shared" ref="AC32" si="44">IF(AND(J32="da",P32="da",V32="da",AB32="da"),I32+O32+U32+AA32,0)</f>
        <v>0</v>
      </c>
      <c r="AD32" s="153" t="str">
        <f t="shared" ref="AD32" si="45">IF(OR(COUNTIF(J32:AB33,"ne")&gt;2,COUNTIF(J32:AB33,"ne")=0),"NE",COUNTIF(J32:AB33,"ne"))</f>
        <v>NE</v>
      </c>
      <c r="AE32" s="155" t="str">
        <f t="shared" ref="AE32" si="46">IF(SUM(COUNTBLANK(E32:H32),COUNTBLANK(K32:N32),COUNTBLANK(Q32:T32),COUNTBLANK(W32:Z32))=16,"NE","DA")</f>
        <v>NE</v>
      </c>
      <c r="AF32" s="161"/>
      <c r="AG32" s="167" t="str">
        <f>J32</f>
        <v>NE</v>
      </c>
      <c r="AH32" s="167" t="str">
        <f>P32</f>
        <v>NE</v>
      </c>
      <c r="AI32" s="167" t="str">
        <f>V32</f>
        <v>NE</v>
      </c>
      <c r="AJ32" s="167" t="str">
        <f>AB32</f>
        <v>NE</v>
      </c>
      <c r="AK32" s="171" t="str">
        <f t="shared" ref="AK32" si="47">IF(AC32&lt;50, "NE",IF(AC32&lt;60,2,IF(AC32&lt;75,3,IF(AC32&lt;90,4,5))))</f>
        <v>NE</v>
      </c>
    </row>
    <row r="33" spans="1:37" ht="15.75" customHeight="1" thickBot="1" x14ac:dyDescent="0.3">
      <c r="A33" s="126"/>
      <c r="B33" s="128"/>
      <c r="C33" s="130"/>
      <c r="D33" s="26" t="s">
        <v>19</v>
      </c>
      <c r="E33" s="27">
        <f>IF($E$7=0,0,$E$7/$E$6*E32)</f>
        <v>0</v>
      </c>
      <c r="F33" s="27">
        <f>IF($F$7=0,0,$F$7/$F$6*F32)</f>
        <v>0</v>
      </c>
      <c r="G33" s="27">
        <f>IF($G$7=0,0,$G$7/$G$6*G32)</f>
        <v>0</v>
      </c>
      <c r="H33" s="27">
        <f>IF($H$7=0,0,$H$7/$H$6*H32)</f>
        <v>0</v>
      </c>
      <c r="I33" s="115"/>
      <c r="J33" s="117"/>
      <c r="K33" s="28">
        <f>IF($K$7=0,0,$K$7/$K$6*K32)</f>
        <v>0</v>
      </c>
      <c r="L33" s="27">
        <f>IF($L$7=0,0,$L$7/$L$6*L32)</f>
        <v>0</v>
      </c>
      <c r="M33" s="27">
        <f>IF($M$7=0,0,$M$7/$M$6*M32)</f>
        <v>0</v>
      </c>
      <c r="N33" s="27">
        <f>IF($N$7=0,0,$N$7/$N$6*N32)</f>
        <v>0</v>
      </c>
      <c r="O33" s="115"/>
      <c r="P33" s="117"/>
      <c r="Q33" s="28">
        <f>IF($Q$7=0,0,$Q$7/$Q$6*Q32)</f>
        <v>0</v>
      </c>
      <c r="R33" s="27">
        <f>IF($R$7=0,0,$R$7/$R$6*R32)</f>
        <v>0</v>
      </c>
      <c r="S33" s="27">
        <f>IF($S$7=0,0,$S$7/$S$6*S32)</f>
        <v>0</v>
      </c>
      <c r="T33" s="27">
        <f>IF($T$7=0,0,$T$7/$T$6*T32)</f>
        <v>0</v>
      </c>
      <c r="U33" s="115"/>
      <c r="V33" s="117"/>
      <c r="W33" s="28">
        <f>IF($W$7=0,0,$W$7/$W$6*W32)</f>
        <v>0</v>
      </c>
      <c r="X33" s="27">
        <f>IF($X$7=0,0,$X$7/$X$6*X32)</f>
        <v>0</v>
      </c>
      <c r="Y33" s="27">
        <f>IF($Y$7=0,0,$Y$7/$Y$6*Y32)</f>
        <v>0</v>
      </c>
      <c r="Z33" s="27">
        <f>IF($Z$7=0,0,$Z$7/$Z$6*Z32)</f>
        <v>0</v>
      </c>
      <c r="AA33" s="115"/>
      <c r="AB33" s="117"/>
      <c r="AC33" s="119"/>
      <c r="AD33" s="154"/>
      <c r="AE33" s="157"/>
      <c r="AF33" s="162"/>
      <c r="AG33" s="164"/>
      <c r="AH33" s="164"/>
      <c r="AI33" s="164"/>
      <c r="AJ33" s="164"/>
      <c r="AK33" s="172"/>
    </row>
    <row r="34" spans="1:37" ht="15" customHeight="1" x14ac:dyDescent="0.25">
      <c r="A34" s="125">
        <v>14</v>
      </c>
      <c r="B34" s="127" t="str">
        <f>'Popis studenata'!B15</f>
        <v xml:space="preserve"> </v>
      </c>
      <c r="C34" s="129">
        <f>'Popis studenata'!C15</f>
        <v>0</v>
      </c>
      <c r="D34" s="21" t="s">
        <v>18</v>
      </c>
      <c r="E34" s="22"/>
      <c r="F34" s="23"/>
      <c r="G34" s="23"/>
      <c r="H34" s="23"/>
      <c r="I34" s="114">
        <f>IF((E35+F35+G35+H35)&gt;$J$4,"GREŠKA",E35+F35+G35+H35)</f>
        <v>0</v>
      </c>
      <c r="J34" s="116" t="str">
        <f>IF(I34=0,"NE",(IF(I34&gt;=($J$4/2),"DA","NE")))</f>
        <v>NE</v>
      </c>
      <c r="K34" s="22"/>
      <c r="L34" s="23"/>
      <c r="M34" s="23"/>
      <c r="N34" s="23"/>
      <c r="O34" s="114">
        <f>IF((K35+L35+M35+N35)&gt;$P$4,"GREŠKA",K35+L35+M35+N35)</f>
        <v>0</v>
      </c>
      <c r="P34" s="116" t="str">
        <f>IF(O34=0,"NE",(IF(O34&gt;=($P$4/2),"DA","NE")))</f>
        <v>NE</v>
      </c>
      <c r="Q34" s="22"/>
      <c r="R34" s="23"/>
      <c r="S34" s="23"/>
      <c r="T34" s="23"/>
      <c r="U34" s="114">
        <f>IF((Q35+R35+S35+T35)&gt;$V$4,"GREŠKA",Q35+R35+S35+T35)</f>
        <v>0</v>
      </c>
      <c r="V34" s="116" t="str">
        <f>IF(U34=0,"NE",(IF(U34&gt;=($V$4/2),"DA","NE")))</f>
        <v>NE</v>
      </c>
      <c r="W34" s="22"/>
      <c r="X34" s="23"/>
      <c r="Y34" s="23"/>
      <c r="Z34" s="23"/>
      <c r="AA34" s="114">
        <f>IF((W35+X35+Y35+Z35)&gt;$AB$4,"GREŠKA",W35+X35+Y35+Z35)</f>
        <v>0</v>
      </c>
      <c r="AB34" s="116" t="str">
        <f>IF(AA34=0,"NE",(IF(AA34&gt;=($AB$4/2),"DA","NE")))</f>
        <v>NE</v>
      </c>
      <c r="AC34" s="118">
        <f t="shared" ref="AC34" si="48">IF(AND(J34="da",P34="da",V34="da",AB34="da"),I34+O34+U34+AA34,0)</f>
        <v>0</v>
      </c>
      <c r="AD34" s="153" t="str">
        <f t="shared" ref="AD34" si="49">IF(OR(COUNTIF(J34:AB35,"ne")&gt;2,COUNTIF(J34:AB35,"ne")=0),"NE",COUNTIF(J34:AB35,"ne"))</f>
        <v>NE</v>
      </c>
      <c r="AE34" s="155" t="str">
        <f t="shared" ref="AE34" si="50">IF(SUM(COUNTBLANK(E34:H34),COUNTBLANK(K34:N34),COUNTBLANK(Q34:T34),COUNTBLANK(W34:Z34))=16,"NE","DA")</f>
        <v>NE</v>
      </c>
      <c r="AF34" s="161"/>
      <c r="AG34" s="167" t="str">
        <f>J34</f>
        <v>NE</v>
      </c>
      <c r="AH34" s="167" t="str">
        <f>P34</f>
        <v>NE</v>
      </c>
      <c r="AI34" s="167" t="str">
        <f>V34</f>
        <v>NE</v>
      </c>
      <c r="AJ34" s="167" t="str">
        <f>AB34</f>
        <v>NE</v>
      </c>
      <c r="AK34" s="171" t="str">
        <f t="shared" ref="AK34" si="51">IF(AC34&lt;50, "NE",IF(AC34&lt;60,2,IF(AC34&lt;75,3,IF(AC34&lt;90,4,5))))</f>
        <v>NE</v>
      </c>
    </row>
    <row r="35" spans="1:37" ht="15.75" customHeight="1" thickBot="1" x14ac:dyDescent="0.3">
      <c r="A35" s="126"/>
      <c r="B35" s="128"/>
      <c r="C35" s="130"/>
      <c r="D35" s="26" t="s">
        <v>19</v>
      </c>
      <c r="E35" s="27">
        <f>IF($E$7=0,0,$E$7/$E$6*E34)</f>
        <v>0</v>
      </c>
      <c r="F35" s="27">
        <f>IF($F$7=0,0,$F$7/$F$6*F34)</f>
        <v>0</v>
      </c>
      <c r="G35" s="27">
        <f>IF($G$7=0,0,$G$7/$G$6*G34)</f>
        <v>0</v>
      </c>
      <c r="H35" s="27">
        <f>IF($H$7=0,0,$H$7/$H$6*H34)</f>
        <v>0</v>
      </c>
      <c r="I35" s="115"/>
      <c r="J35" s="117"/>
      <c r="K35" s="28">
        <f>IF($K$7=0,0,$K$7/$K$6*K34)</f>
        <v>0</v>
      </c>
      <c r="L35" s="27">
        <f>IF($L$7=0,0,$L$7/$L$6*L34)</f>
        <v>0</v>
      </c>
      <c r="M35" s="27">
        <f>IF($M$7=0,0,$M$7/$M$6*M34)</f>
        <v>0</v>
      </c>
      <c r="N35" s="27">
        <f>IF($N$7=0,0,$N$7/$N$6*N34)</f>
        <v>0</v>
      </c>
      <c r="O35" s="115"/>
      <c r="P35" s="117"/>
      <c r="Q35" s="28">
        <f>IF($Q$7=0,0,$Q$7/$Q$6*Q34)</f>
        <v>0</v>
      </c>
      <c r="R35" s="27">
        <f>IF($R$7=0,0,$R$7/$R$6*R34)</f>
        <v>0</v>
      </c>
      <c r="S35" s="27">
        <f>IF($S$7=0,0,$S$7/$S$6*S34)</f>
        <v>0</v>
      </c>
      <c r="T35" s="27">
        <f>IF($T$7=0,0,$T$7/$T$6*T34)</f>
        <v>0</v>
      </c>
      <c r="U35" s="115"/>
      <c r="V35" s="117"/>
      <c r="W35" s="28">
        <f>IF($W$7=0,0,$W$7/$W$6*W34)</f>
        <v>0</v>
      </c>
      <c r="X35" s="27">
        <f>IF($X$7=0,0,$X$7/$X$6*X34)</f>
        <v>0</v>
      </c>
      <c r="Y35" s="27">
        <f>IF($Y$7=0,0,$Y$7/$Y$6*Y34)</f>
        <v>0</v>
      </c>
      <c r="Z35" s="27">
        <f>IF($Z$7=0,0,$Z$7/$Z$6*Z34)</f>
        <v>0</v>
      </c>
      <c r="AA35" s="115"/>
      <c r="AB35" s="117"/>
      <c r="AC35" s="119"/>
      <c r="AD35" s="154"/>
      <c r="AE35" s="157"/>
      <c r="AF35" s="162"/>
      <c r="AG35" s="164"/>
      <c r="AH35" s="164"/>
      <c r="AI35" s="164"/>
      <c r="AJ35" s="164"/>
      <c r="AK35" s="172"/>
    </row>
    <row r="36" spans="1:37" ht="15" customHeight="1" x14ac:dyDescent="0.25">
      <c r="A36" s="125">
        <v>15</v>
      </c>
      <c r="B36" s="127" t="str">
        <f>'Popis studenata'!B16</f>
        <v xml:space="preserve"> </v>
      </c>
      <c r="C36" s="129">
        <f>'Popis studenata'!C16</f>
        <v>0</v>
      </c>
      <c r="D36" s="21" t="s">
        <v>18</v>
      </c>
      <c r="E36" s="22"/>
      <c r="F36" s="23"/>
      <c r="G36" s="23"/>
      <c r="H36" s="23"/>
      <c r="I36" s="114">
        <f>IF((E37+F37+G37+H37)&gt;$J$4,"GREŠKA",E37+F37+G37+H37)</f>
        <v>0</v>
      </c>
      <c r="J36" s="116" t="str">
        <f>IF(I36=0,"NE",(IF(I36&gt;=($J$4/2),"DA","NE")))</f>
        <v>NE</v>
      </c>
      <c r="K36" s="22"/>
      <c r="L36" s="23"/>
      <c r="M36" s="23"/>
      <c r="N36" s="23"/>
      <c r="O36" s="114">
        <f>IF((K37+L37+M37+N37)&gt;$P$4,"GREŠKA",K37+L37+M37+N37)</f>
        <v>0</v>
      </c>
      <c r="P36" s="116" t="str">
        <f>IF(O36=0,"NE",(IF(O36&gt;=($P$4/2),"DA","NE")))</f>
        <v>NE</v>
      </c>
      <c r="Q36" s="22"/>
      <c r="R36" s="23"/>
      <c r="S36" s="23"/>
      <c r="T36" s="23"/>
      <c r="U36" s="114">
        <f>IF((Q37+R37+S37+T37)&gt;$V$4,"GREŠKA",Q37+R37+S37+T37)</f>
        <v>0</v>
      </c>
      <c r="V36" s="116" t="str">
        <f>IF(U36=0,"NE",(IF(U36&gt;=($V$4/2),"DA","NE")))</f>
        <v>NE</v>
      </c>
      <c r="W36" s="22"/>
      <c r="X36" s="23"/>
      <c r="Y36" s="23"/>
      <c r="Z36" s="23"/>
      <c r="AA36" s="114">
        <f>IF((W37+X37+Y37+Z37)&gt;$AB$4,"GREŠKA",W37+X37+Y37+Z37)</f>
        <v>0</v>
      </c>
      <c r="AB36" s="116" t="str">
        <f>IF(AA36=0,"NE",(IF(AA36&gt;=($AB$4/2),"DA","NE")))</f>
        <v>NE</v>
      </c>
      <c r="AC36" s="118">
        <f t="shared" ref="AC36" si="52">IF(AND(J36="da",P36="da",V36="da",AB36="da"),I36+O36+U36+AA36,0)</f>
        <v>0</v>
      </c>
      <c r="AD36" s="153" t="str">
        <f t="shared" ref="AD36" si="53">IF(OR(COUNTIF(J36:AB37,"ne")&gt;2,COUNTIF(J36:AB37,"ne")=0),"NE",COUNTIF(J36:AB37,"ne"))</f>
        <v>NE</v>
      </c>
      <c r="AE36" s="155" t="str">
        <f t="shared" ref="AE36" si="54">IF(SUM(COUNTBLANK(E36:H36),COUNTBLANK(K36:N36),COUNTBLANK(Q36:T36),COUNTBLANK(W36:Z36))=16,"NE","DA")</f>
        <v>NE</v>
      </c>
      <c r="AF36" s="161"/>
      <c r="AG36" s="167" t="str">
        <f>J36</f>
        <v>NE</v>
      </c>
      <c r="AH36" s="167" t="str">
        <f>P36</f>
        <v>NE</v>
      </c>
      <c r="AI36" s="167" t="str">
        <f>V36</f>
        <v>NE</v>
      </c>
      <c r="AJ36" s="167" t="str">
        <f>AB36</f>
        <v>NE</v>
      </c>
      <c r="AK36" s="171" t="str">
        <f t="shared" ref="AK36" si="55">IF(AC36&lt;50, "NE",IF(AC36&lt;60,2,IF(AC36&lt;75,3,IF(AC36&lt;90,4,5))))</f>
        <v>NE</v>
      </c>
    </row>
    <row r="37" spans="1:37" ht="15.75" customHeight="1" thickBot="1" x14ac:dyDescent="0.3">
      <c r="A37" s="126"/>
      <c r="B37" s="128"/>
      <c r="C37" s="130"/>
      <c r="D37" s="26" t="s">
        <v>19</v>
      </c>
      <c r="E37" s="27">
        <f>IF($E$7=0,0,$E$7/$E$6*E36)</f>
        <v>0</v>
      </c>
      <c r="F37" s="27">
        <f>IF($F$7=0,0,$F$7/$F$6*F36)</f>
        <v>0</v>
      </c>
      <c r="G37" s="27">
        <f>IF($G$7=0,0,$G$7/$G$6*G36)</f>
        <v>0</v>
      </c>
      <c r="H37" s="27">
        <f>IF($H$7=0,0,$H$7/$H$6*H36)</f>
        <v>0</v>
      </c>
      <c r="I37" s="115"/>
      <c r="J37" s="117"/>
      <c r="K37" s="28">
        <f>IF($K$7=0,0,$K$7/$K$6*K36)</f>
        <v>0</v>
      </c>
      <c r="L37" s="27">
        <f>IF($L$7=0,0,$L$7/$L$6*L36)</f>
        <v>0</v>
      </c>
      <c r="M37" s="27">
        <f>IF($M$7=0,0,$M$7/$M$6*M36)</f>
        <v>0</v>
      </c>
      <c r="N37" s="27">
        <f>IF($N$7=0,0,$N$7/$N$6*N36)</f>
        <v>0</v>
      </c>
      <c r="O37" s="115"/>
      <c r="P37" s="117"/>
      <c r="Q37" s="28">
        <f>IF($Q$7=0,0,$Q$7/$Q$6*Q36)</f>
        <v>0</v>
      </c>
      <c r="R37" s="27">
        <f>IF($R$7=0,0,$R$7/$R$6*R36)</f>
        <v>0</v>
      </c>
      <c r="S37" s="27">
        <f>IF($S$7=0,0,$S$7/$S$6*S36)</f>
        <v>0</v>
      </c>
      <c r="T37" s="27">
        <f>IF($T$7=0,0,$T$7/$T$6*T36)</f>
        <v>0</v>
      </c>
      <c r="U37" s="115"/>
      <c r="V37" s="117"/>
      <c r="W37" s="28">
        <f>IF($W$7=0,0,$W$7/$W$6*W36)</f>
        <v>0</v>
      </c>
      <c r="X37" s="27">
        <f>IF($X$7=0,0,$X$7/$X$6*X36)</f>
        <v>0</v>
      </c>
      <c r="Y37" s="27">
        <f>IF($Y$7=0,0,$Y$7/$Y$6*Y36)</f>
        <v>0</v>
      </c>
      <c r="Z37" s="27">
        <f>IF($Z$7=0,0,$Z$7/$Z$6*Z36)</f>
        <v>0</v>
      </c>
      <c r="AA37" s="115"/>
      <c r="AB37" s="117"/>
      <c r="AC37" s="119"/>
      <c r="AD37" s="154"/>
      <c r="AE37" s="157"/>
      <c r="AF37" s="162"/>
      <c r="AG37" s="164"/>
      <c r="AH37" s="164"/>
      <c r="AI37" s="164"/>
      <c r="AJ37" s="164"/>
      <c r="AK37" s="172"/>
    </row>
    <row r="38" spans="1:37" ht="15" customHeight="1" x14ac:dyDescent="0.25">
      <c r="A38" s="125">
        <v>16</v>
      </c>
      <c r="B38" s="127" t="str">
        <f>'Popis studenata'!B17</f>
        <v xml:space="preserve"> </v>
      </c>
      <c r="C38" s="129">
        <f>'Popis studenata'!C17</f>
        <v>0</v>
      </c>
      <c r="D38" s="21" t="s">
        <v>18</v>
      </c>
      <c r="E38" s="22"/>
      <c r="F38" s="23"/>
      <c r="G38" s="23"/>
      <c r="H38" s="23"/>
      <c r="I38" s="114">
        <f>IF((E39+F39+G39+H39)&gt;$J$4,"GREŠKA",E39+F39+G39+H39)</f>
        <v>0</v>
      </c>
      <c r="J38" s="116" t="str">
        <f>IF(I38=0,"NE",(IF(I38&gt;=($J$4/2),"DA","NE")))</f>
        <v>NE</v>
      </c>
      <c r="K38" s="22"/>
      <c r="L38" s="23"/>
      <c r="M38" s="23"/>
      <c r="N38" s="23"/>
      <c r="O38" s="114">
        <f>IF((K39+L39+M39+N39)&gt;$P$4,"GREŠKA",K39+L39+M39+N39)</f>
        <v>0</v>
      </c>
      <c r="P38" s="116" t="str">
        <f>IF(O38=0,"NE",(IF(O38&gt;=($P$4/2),"DA","NE")))</f>
        <v>NE</v>
      </c>
      <c r="Q38" s="22"/>
      <c r="R38" s="23"/>
      <c r="S38" s="23"/>
      <c r="T38" s="23"/>
      <c r="U38" s="114">
        <f>IF((Q39+R39+S39+T39)&gt;$V$4,"GREŠKA",Q39+R39+S39+T39)</f>
        <v>0</v>
      </c>
      <c r="V38" s="116" t="str">
        <f>IF(U38=0,"NE",(IF(U38&gt;=($V$4/2),"DA","NE")))</f>
        <v>NE</v>
      </c>
      <c r="W38" s="22"/>
      <c r="X38" s="23"/>
      <c r="Y38" s="23"/>
      <c r="Z38" s="23"/>
      <c r="AA38" s="114">
        <f>IF((W39+X39+Y39+Z39)&gt;$AB$4,"GREŠKA",W39+X39+Y39+Z39)</f>
        <v>0</v>
      </c>
      <c r="AB38" s="116" t="str">
        <f>IF(AA38=0,"NE",(IF(AA38&gt;=($AB$4/2),"DA","NE")))</f>
        <v>NE</v>
      </c>
      <c r="AC38" s="118">
        <f t="shared" ref="AC38" si="56">IF(AND(J38="da",P38="da",V38="da",AB38="da"),I38+O38+U38+AA38,0)</f>
        <v>0</v>
      </c>
      <c r="AD38" s="153" t="str">
        <f t="shared" ref="AD38" si="57">IF(OR(COUNTIF(J38:AB39,"ne")&gt;2,COUNTIF(J38:AB39,"ne")=0),"NE",COUNTIF(J38:AB39,"ne"))</f>
        <v>NE</v>
      </c>
      <c r="AE38" s="155" t="str">
        <f t="shared" ref="AE38" si="58">IF(SUM(COUNTBLANK(E38:H38),COUNTBLANK(K38:N38),COUNTBLANK(Q38:T38),COUNTBLANK(W38:Z38))=16,"NE","DA")</f>
        <v>NE</v>
      </c>
      <c r="AF38" s="161"/>
      <c r="AG38" s="167" t="str">
        <f>J38</f>
        <v>NE</v>
      </c>
      <c r="AH38" s="167" t="str">
        <f>P38</f>
        <v>NE</v>
      </c>
      <c r="AI38" s="167" t="str">
        <f>V38</f>
        <v>NE</v>
      </c>
      <c r="AJ38" s="167" t="str">
        <f>AB38</f>
        <v>NE</v>
      </c>
      <c r="AK38" s="171" t="str">
        <f t="shared" ref="AK38" si="59">IF(AC38&lt;50, "NE",IF(AC38&lt;60,2,IF(AC38&lt;75,3,IF(AC38&lt;90,4,5))))</f>
        <v>NE</v>
      </c>
    </row>
    <row r="39" spans="1:37" ht="15.75" customHeight="1" thickBot="1" x14ac:dyDescent="0.3">
      <c r="A39" s="126"/>
      <c r="B39" s="128"/>
      <c r="C39" s="130"/>
      <c r="D39" s="26" t="s">
        <v>19</v>
      </c>
      <c r="E39" s="27">
        <f>IF($E$7=0,0,$E$7/$E$6*E38)</f>
        <v>0</v>
      </c>
      <c r="F39" s="27">
        <f>IF($F$7=0,0,$F$7/$F$6*F38)</f>
        <v>0</v>
      </c>
      <c r="G39" s="27">
        <f>IF($G$7=0,0,$G$7/$G$6*G38)</f>
        <v>0</v>
      </c>
      <c r="H39" s="27">
        <f>IF($H$7=0,0,$H$7/$H$6*H38)</f>
        <v>0</v>
      </c>
      <c r="I39" s="115"/>
      <c r="J39" s="117"/>
      <c r="K39" s="28">
        <f>IF($K$7=0,0,$K$7/$K$6*K38)</f>
        <v>0</v>
      </c>
      <c r="L39" s="27">
        <f>IF($L$7=0,0,$L$7/$L$6*L38)</f>
        <v>0</v>
      </c>
      <c r="M39" s="27">
        <f>IF($M$7=0,0,$M$7/$M$6*M38)</f>
        <v>0</v>
      </c>
      <c r="N39" s="27">
        <f>IF($N$7=0,0,$N$7/$N$6*N38)</f>
        <v>0</v>
      </c>
      <c r="O39" s="115"/>
      <c r="P39" s="117"/>
      <c r="Q39" s="28">
        <f>IF($Q$7=0,0,$Q$7/$Q$6*Q38)</f>
        <v>0</v>
      </c>
      <c r="R39" s="27">
        <f>IF($R$7=0,0,$R$7/$R$6*R38)</f>
        <v>0</v>
      </c>
      <c r="S39" s="27">
        <f>IF($S$7=0,0,$S$7/$S$6*S38)</f>
        <v>0</v>
      </c>
      <c r="T39" s="27">
        <f>IF($T$7=0,0,$T$7/$T$6*T38)</f>
        <v>0</v>
      </c>
      <c r="U39" s="115"/>
      <c r="V39" s="117"/>
      <c r="W39" s="28">
        <f>IF($W$7=0,0,$W$7/$W$6*W38)</f>
        <v>0</v>
      </c>
      <c r="X39" s="27">
        <f>IF($X$7=0,0,$X$7/$X$6*X38)</f>
        <v>0</v>
      </c>
      <c r="Y39" s="27">
        <f>IF($Y$7=0,0,$Y$7/$Y$6*Y38)</f>
        <v>0</v>
      </c>
      <c r="Z39" s="27">
        <f>IF($Z$7=0,0,$Z$7/$Z$6*Z38)</f>
        <v>0</v>
      </c>
      <c r="AA39" s="115"/>
      <c r="AB39" s="117"/>
      <c r="AC39" s="119"/>
      <c r="AD39" s="154"/>
      <c r="AE39" s="157"/>
      <c r="AF39" s="162"/>
      <c r="AG39" s="164"/>
      <c r="AH39" s="164"/>
      <c r="AI39" s="164"/>
      <c r="AJ39" s="164"/>
      <c r="AK39" s="172"/>
    </row>
    <row r="40" spans="1:37" ht="15" customHeight="1" x14ac:dyDescent="0.25">
      <c r="A40" s="125">
        <v>17</v>
      </c>
      <c r="B40" s="127" t="str">
        <f>'Popis studenata'!B18</f>
        <v xml:space="preserve"> </v>
      </c>
      <c r="C40" s="129">
        <f>'Popis studenata'!C18</f>
        <v>0</v>
      </c>
      <c r="D40" s="21" t="s">
        <v>18</v>
      </c>
      <c r="E40" s="22"/>
      <c r="F40" s="23"/>
      <c r="G40" s="23"/>
      <c r="H40" s="23"/>
      <c r="I40" s="114">
        <f>IF((E41+F41+G41+H41)&gt;$J$4,"GREŠKA",E41+F41+G41+H41)</f>
        <v>0</v>
      </c>
      <c r="J40" s="116" t="str">
        <f>IF(I40=0,"NE",(IF(I40&gt;=($J$4/2),"DA","NE")))</f>
        <v>NE</v>
      </c>
      <c r="K40" s="22"/>
      <c r="L40" s="23"/>
      <c r="M40" s="23"/>
      <c r="N40" s="23"/>
      <c r="O40" s="114">
        <f>IF((K41+L41+M41+N41)&gt;$P$4,"GREŠKA",K41+L41+M41+N41)</f>
        <v>0</v>
      </c>
      <c r="P40" s="116" t="str">
        <f>IF(O40=0,"NE",(IF(O40&gt;=($P$4/2),"DA","NE")))</f>
        <v>NE</v>
      </c>
      <c r="Q40" s="22"/>
      <c r="R40" s="23"/>
      <c r="S40" s="23"/>
      <c r="T40" s="23"/>
      <c r="U40" s="114">
        <f>IF((Q41+R41+S41+T41)&gt;$V$4,"GREŠKA",Q41+R41+S41+T41)</f>
        <v>0</v>
      </c>
      <c r="V40" s="116" t="str">
        <f>IF(U40=0,"NE",(IF(U40&gt;=($V$4/2),"DA","NE")))</f>
        <v>NE</v>
      </c>
      <c r="W40" s="22"/>
      <c r="X40" s="23"/>
      <c r="Y40" s="23"/>
      <c r="Z40" s="23"/>
      <c r="AA40" s="114">
        <f>IF((W41+X41+Y41+Z41)&gt;$AB$4,"GREŠKA",W41+X41+Y41+Z41)</f>
        <v>0</v>
      </c>
      <c r="AB40" s="116" t="str">
        <f>IF(AA40=0,"NE",(IF(AA40&gt;=($AB$4/2),"DA","NE")))</f>
        <v>NE</v>
      </c>
      <c r="AC40" s="118">
        <f t="shared" ref="AC40" si="60">IF(AND(J40="da",P40="da",V40="da",AB40="da"),I40+O40+U40+AA40,0)</f>
        <v>0</v>
      </c>
      <c r="AD40" s="153" t="str">
        <f t="shared" ref="AD40" si="61">IF(OR(COUNTIF(J40:AB41,"ne")&gt;2,COUNTIF(J40:AB41,"ne")=0),"NE",COUNTIF(J40:AB41,"ne"))</f>
        <v>NE</v>
      </c>
      <c r="AE40" s="155" t="str">
        <f t="shared" ref="AE40" si="62">IF(SUM(COUNTBLANK(E40:H40),COUNTBLANK(K40:N40),COUNTBLANK(Q40:T40),COUNTBLANK(W40:Z40))=16,"NE","DA")</f>
        <v>NE</v>
      </c>
      <c r="AF40" s="161"/>
      <c r="AG40" s="167" t="str">
        <f>J40</f>
        <v>NE</v>
      </c>
      <c r="AH40" s="167" t="str">
        <f>P40</f>
        <v>NE</v>
      </c>
      <c r="AI40" s="167" t="str">
        <f>V40</f>
        <v>NE</v>
      </c>
      <c r="AJ40" s="167" t="str">
        <f>AB40</f>
        <v>NE</v>
      </c>
      <c r="AK40" s="171" t="str">
        <f t="shared" ref="AK40" si="63">IF(AC40&lt;50, "NE",IF(AC40&lt;60,2,IF(AC40&lt;75,3,IF(AC40&lt;90,4,5))))</f>
        <v>NE</v>
      </c>
    </row>
    <row r="41" spans="1:37" ht="15.75" customHeight="1" thickBot="1" x14ac:dyDescent="0.3">
      <c r="A41" s="126"/>
      <c r="B41" s="128"/>
      <c r="C41" s="130"/>
      <c r="D41" s="26" t="s">
        <v>19</v>
      </c>
      <c r="E41" s="27">
        <f>IF($E$7=0,0,$E$7/$E$6*E40)</f>
        <v>0</v>
      </c>
      <c r="F41" s="27">
        <f>IF($F$7=0,0,$F$7/$F$6*F40)</f>
        <v>0</v>
      </c>
      <c r="G41" s="27">
        <f>IF($G$7=0,0,$G$7/$G$6*G40)</f>
        <v>0</v>
      </c>
      <c r="H41" s="27">
        <f>IF($H$7=0,0,$H$7/$H$6*H40)</f>
        <v>0</v>
      </c>
      <c r="I41" s="115"/>
      <c r="J41" s="117"/>
      <c r="K41" s="28">
        <f>IF($K$7=0,0,$K$7/$K$6*K40)</f>
        <v>0</v>
      </c>
      <c r="L41" s="27">
        <f>IF($L$7=0,0,$L$7/$L$6*L40)</f>
        <v>0</v>
      </c>
      <c r="M41" s="27">
        <f>IF($M$7=0,0,$M$7/$M$6*M40)</f>
        <v>0</v>
      </c>
      <c r="N41" s="27">
        <f>IF($N$7=0,0,$N$7/$N$6*N40)</f>
        <v>0</v>
      </c>
      <c r="O41" s="115"/>
      <c r="P41" s="117"/>
      <c r="Q41" s="28">
        <f>IF($Q$7=0,0,$Q$7/$Q$6*Q40)</f>
        <v>0</v>
      </c>
      <c r="R41" s="27">
        <f>IF($R$7=0,0,$R$7/$R$6*R40)</f>
        <v>0</v>
      </c>
      <c r="S41" s="27">
        <f>IF($S$7=0,0,$S$7/$S$6*S40)</f>
        <v>0</v>
      </c>
      <c r="T41" s="27">
        <f>IF($T$7=0,0,$T$7/$T$6*T40)</f>
        <v>0</v>
      </c>
      <c r="U41" s="115"/>
      <c r="V41" s="117"/>
      <c r="W41" s="28">
        <f>IF($W$7=0,0,$W$7/$W$6*W40)</f>
        <v>0</v>
      </c>
      <c r="X41" s="27">
        <f>IF($X$7=0,0,$X$7/$X$6*X40)</f>
        <v>0</v>
      </c>
      <c r="Y41" s="27">
        <f>IF($Y$7=0,0,$Y$7/$Y$6*Y40)</f>
        <v>0</v>
      </c>
      <c r="Z41" s="27">
        <f>IF($Z$7=0,0,$Z$7/$Z$6*Z40)</f>
        <v>0</v>
      </c>
      <c r="AA41" s="115"/>
      <c r="AB41" s="117"/>
      <c r="AC41" s="119"/>
      <c r="AD41" s="154"/>
      <c r="AE41" s="157"/>
      <c r="AF41" s="162"/>
      <c r="AG41" s="164"/>
      <c r="AH41" s="164"/>
      <c r="AI41" s="164"/>
      <c r="AJ41" s="164"/>
      <c r="AK41" s="172"/>
    </row>
    <row r="42" spans="1:37" ht="15" customHeight="1" x14ac:dyDescent="0.25">
      <c r="A42" s="125">
        <v>18</v>
      </c>
      <c r="B42" s="127" t="str">
        <f>'Popis studenata'!B19</f>
        <v xml:space="preserve"> </v>
      </c>
      <c r="C42" s="129">
        <f>'Popis studenata'!C19</f>
        <v>0</v>
      </c>
      <c r="D42" s="21" t="s">
        <v>18</v>
      </c>
      <c r="E42" s="22"/>
      <c r="F42" s="23"/>
      <c r="G42" s="23"/>
      <c r="H42" s="23"/>
      <c r="I42" s="114">
        <f>IF((E43+F43+G43+H43)&gt;$J$4,"GREŠKA",E43+F43+G43+H43)</f>
        <v>0</v>
      </c>
      <c r="J42" s="116" t="str">
        <f>IF(I42=0,"NE",(IF(I42&gt;=($J$4/2),"DA","NE")))</f>
        <v>NE</v>
      </c>
      <c r="K42" s="22"/>
      <c r="L42" s="23"/>
      <c r="M42" s="23"/>
      <c r="N42" s="23"/>
      <c r="O42" s="114">
        <f>IF((K43+L43+M43+N43)&gt;$P$4,"GREŠKA",K43+L43+M43+N43)</f>
        <v>0</v>
      </c>
      <c r="P42" s="116" t="str">
        <f>IF(O42=0,"NE",(IF(O42&gt;=($P$4/2),"DA","NE")))</f>
        <v>NE</v>
      </c>
      <c r="Q42" s="22"/>
      <c r="R42" s="23"/>
      <c r="S42" s="23"/>
      <c r="T42" s="23"/>
      <c r="U42" s="114">
        <f>IF((Q43+R43+S43+T43)&gt;$V$4,"GREŠKA",Q43+R43+S43+T43)</f>
        <v>0</v>
      </c>
      <c r="V42" s="116" t="str">
        <f>IF(U42=0,"NE",(IF(U42&gt;=($V$4/2),"DA","NE")))</f>
        <v>NE</v>
      </c>
      <c r="W42" s="22"/>
      <c r="X42" s="23"/>
      <c r="Y42" s="23"/>
      <c r="Z42" s="23"/>
      <c r="AA42" s="114">
        <f>IF((W43+X43+Y43+Z43)&gt;$AB$4,"GREŠKA",W43+X43+Y43+Z43)</f>
        <v>0</v>
      </c>
      <c r="AB42" s="116" t="str">
        <f>IF(AA42=0,"NE",(IF(AA42&gt;=($AB$4/2),"DA","NE")))</f>
        <v>NE</v>
      </c>
      <c r="AC42" s="118">
        <f t="shared" ref="AC42" si="64">IF(AND(J42="da",P42="da",V42="da",AB42="da"),I42+O42+U42+AA42,0)</f>
        <v>0</v>
      </c>
      <c r="AD42" s="153" t="str">
        <f t="shared" ref="AD42" si="65">IF(OR(COUNTIF(J42:AB43,"ne")&gt;2,COUNTIF(J42:AB43,"ne")=0),"NE",COUNTIF(J42:AB43,"ne"))</f>
        <v>NE</v>
      </c>
      <c r="AE42" s="155" t="str">
        <f t="shared" ref="AE42" si="66">IF(SUM(COUNTBLANK(E42:H42),COUNTBLANK(K42:N42),COUNTBLANK(Q42:T42),COUNTBLANK(W42:Z42))=16,"NE","DA")</f>
        <v>NE</v>
      </c>
      <c r="AF42" s="161"/>
      <c r="AG42" s="167" t="str">
        <f>J42</f>
        <v>NE</v>
      </c>
      <c r="AH42" s="167" t="str">
        <f>P42</f>
        <v>NE</v>
      </c>
      <c r="AI42" s="167" t="str">
        <f>V42</f>
        <v>NE</v>
      </c>
      <c r="AJ42" s="167" t="str">
        <f>AB42</f>
        <v>NE</v>
      </c>
      <c r="AK42" s="171" t="str">
        <f t="shared" ref="AK42" si="67">IF(AC42&lt;50, "NE",IF(AC42&lt;60,2,IF(AC42&lt;75,3,IF(AC42&lt;90,4,5))))</f>
        <v>NE</v>
      </c>
    </row>
    <row r="43" spans="1:37" ht="15.75" customHeight="1" thickBot="1" x14ac:dyDescent="0.3">
      <c r="A43" s="126"/>
      <c r="B43" s="128"/>
      <c r="C43" s="130"/>
      <c r="D43" s="26" t="s">
        <v>19</v>
      </c>
      <c r="E43" s="27">
        <f>IF($E$7=0,0,$E$7/$E$6*E42)</f>
        <v>0</v>
      </c>
      <c r="F43" s="27">
        <f>IF($F$7=0,0,$F$7/$F$6*F42)</f>
        <v>0</v>
      </c>
      <c r="G43" s="27">
        <f>IF($G$7=0,0,$G$7/$G$6*G42)</f>
        <v>0</v>
      </c>
      <c r="H43" s="27">
        <f>IF($H$7=0,0,$H$7/$H$6*H42)</f>
        <v>0</v>
      </c>
      <c r="I43" s="115"/>
      <c r="J43" s="117"/>
      <c r="K43" s="28">
        <f>IF($K$7=0,0,$K$7/$K$6*K42)</f>
        <v>0</v>
      </c>
      <c r="L43" s="27">
        <f>IF($L$7=0,0,$L$7/$L$6*L42)</f>
        <v>0</v>
      </c>
      <c r="M43" s="27">
        <f>IF($M$7=0,0,$M$7/$M$6*M42)</f>
        <v>0</v>
      </c>
      <c r="N43" s="27">
        <f>IF($N$7=0,0,$N$7/$N$6*N42)</f>
        <v>0</v>
      </c>
      <c r="O43" s="115"/>
      <c r="P43" s="117"/>
      <c r="Q43" s="28">
        <f>IF($Q$7=0,0,$Q$7/$Q$6*Q42)</f>
        <v>0</v>
      </c>
      <c r="R43" s="27">
        <f>IF($R$7=0,0,$R$7/$R$6*R42)</f>
        <v>0</v>
      </c>
      <c r="S43" s="27">
        <f>IF($S$7=0,0,$S$7/$S$6*S42)</f>
        <v>0</v>
      </c>
      <c r="T43" s="27">
        <f>IF($T$7=0,0,$T$7/$T$6*T42)</f>
        <v>0</v>
      </c>
      <c r="U43" s="115"/>
      <c r="V43" s="117"/>
      <c r="W43" s="28">
        <f>IF($W$7=0,0,$W$7/$W$6*W42)</f>
        <v>0</v>
      </c>
      <c r="X43" s="27">
        <f>IF($X$7=0,0,$X$7/$X$6*X42)</f>
        <v>0</v>
      </c>
      <c r="Y43" s="27">
        <f>IF($Y$7=0,0,$Y$7/$Y$6*Y42)</f>
        <v>0</v>
      </c>
      <c r="Z43" s="27">
        <f>IF($Z$7=0,0,$Z$7/$Z$6*Z42)</f>
        <v>0</v>
      </c>
      <c r="AA43" s="115"/>
      <c r="AB43" s="117"/>
      <c r="AC43" s="119"/>
      <c r="AD43" s="154"/>
      <c r="AE43" s="157"/>
      <c r="AF43" s="162"/>
      <c r="AG43" s="164"/>
      <c r="AH43" s="164"/>
      <c r="AI43" s="164"/>
      <c r="AJ43" s="164"/>
      <c r="AK43" s="172"/>
    </row>
    <row r="44" spans="1:37" ht="15" customHeight="1" x14ac:dyDescent="0.25">
      <c r="A44" s="125">
        <v>19</v>
      </c>
      <c r="B44" s="127" t="str">
        <f>'Popis studenata'!B20</f>
        <v xml:space="preserve"> </v>
      </c>
      <c r="C44" s="129">
        <f>'Popis studenata'!C20</f>
        <v>0</v>
      </c>
      <c r="D44" s="21" t="s">
        <v>18</v>
      </c>
      <c r="E44" s="22"/>
      <c r="F44" s="23"/>
      <c r="G44" s="23"/>
      <c r="H44" s="23"/>
      <c r="I44" s="114">
        <f>IF((E45+F45+G45+H45)&gt;$J$4,"GREŠKA",E45+F45+G45+H45)</f>
        <v>0</v>
      </c>
      <c r="J44" s="116" t="str">
        <f>IF(I44=0,"NE",(IF(I44&gt;=($J$4/2),"DA","NE")))</f>
        <v>NE</v>
      </c>
      <c r="K44" s="22"/>
      <c r="L44" s="23"/>
      <c r="M44" s="23"/>
      <c r="N44" s="23"/>
      <c r="O44" s="114">
        <f>IF((K45+L45+M45+N45)&gt;$P$4,"GREŠKA",K45+L45+M45+N45)</f>
        <v>0</v>
      </c>
      <c r="P44" s="116" t="str">
        <f>IF(O44=0,"NE",(IF(O44&gt;=($P$4/2),"DA","NE")))</f>
        <v>NE</v>
      </c>
      <c r="Q44" s="22"/>
      <c r="R44" s="23"/>
      <c r="S44" s="23"/>
      <c r="T44" s="23"/>
      <c r="U44" s="114">
        <f>IF((Q45+R45+S45+T45)&gt;$V$4,"GREŠKA",Q45+R45+S45+T45)</f>
        <v>0</v>
      </c>
      <c r="V44" s="116" t="str">
        <f>IF(U44=0,"NE",(IF(U44&gt;=($V$4/2),"DA","NE")))</f>
        <v>NE</v>
      </c>
      <c r="W44" s="22"/>
      <c r="X44" s="23"/>
      <c r="Y44" s="23"/>
      <c r="Z44" s="23"/>
      <c r="AA44" s="114">
        <f>IF((W45+X45+Y45+Z45)&gt;$AB$4,"GREŠKA",W45+X45+Y45+Z45)</f>
        <v>0</v>
      </c>
      <c r="AB44" s="116" t="str">
        <f>IF(AA44=0,"NE",(IF(AA44&gt;=($AB$4/2),"DA","NE")))</f>
        <v>NE</v>
      </c>
      <c r="AC44" s="118">
        <f t="shared" ref="AC44" si="68">IF(AND(J44="da",P44="da",V44="da",AB44="da"),I44+O44+U44+AA44,0)</f>
        <v>0</v>
      </c>
      <c r="AD44" s="153" t="str">
        <f t="shared" ref="AD44" si="69">IF(OR(COUNTIF(J44:AB45,"ne")&gt;2,COUNTIF(J44:AB45,"ne")=0),"NE",COUNTIF(J44:AB45,"ne"))</f>
        <v>NE</v>
      </c>
      <c r="AE44" s="155" t="str">
        <f t="shared" ref="AE44" si="70">IF(SUM(COUNTBLANK(E44:H44),COUNTBLANK(K44:N44),COUNTBLANK(Q44:T44),COUNTBLANK(W44:Z44))=16,"NE","DA")</f>
        <v>NE</v>
      </c>
      <c r="AF44" s="161"/>
      <c r="AG44" s="167" t="str">
        <f>J44</f>
        <v>NE</v>
      </c>
      <c r="AH44" s="167" t="str">
        <f>P44</f>
        <v>NE</v>
      </c>
      <c r="AI44" s="167" t="str">
        <f>V44</f>
        <v>NE</v>
      </c>
      <c r="AJ44" s="167" t="str">
        <f>AB44</f>
        <v>NE</v>
      </c>
      <c r="AK44" s="171" t="str">
        <f t="shared" ref="AK44" si="71">IF(AC44&lt;50, "NE",IF(AC44&lt;60,2,IF(AC44&lt;75,3,IF(AC44&lt;90,4,5))))</f>
        <v>NE</v>
      </c>
    </row>
    <row r="45" spans="1:37" ht="15.75" customHeight="1" thickBot="1" x14ac:dyDescent="0.3">
      <c r="A45" s="126"/>
      <c r="B45" s="128"/>
      <c r="C45" s="130"/>
      <c r="D45" s="26" t="s">
        <v>19</v>
      </c>
      <c r="E45" s="27">
        <f>IF($E$7=0,0,$E$7/$E$6*E44)</f>
        <v>0</v>
      </c>
      <c r="F45" s="27">
        <f>IF($F$7=0,0,$F$7/$F$6*F44)</f>
        <v>0</v>
      </c>
      <c r="G45" s="27">
        <f>IF($G$7=0,0,$G$7/$G$6*G44)</f>
        <v>0</v>
      </c>
      <c r="H45" s="27">
        <f>IF($H$7=0,0,$H$7/$H$6*H44)</f>
        <v>0</v>
      </c>
      <c r="I45" s="115"/>
      <c r="J45" s="117"/>
      <c r="K45" s="28">
        <f>IF($K$7=0,0,$K$7/$K$6*K44)</f>
        <v>0</v>
      </c>
      <c r="L45" s="27">
        <f>IF($L$7=0,0,$L$7/$L$6*L44)</f>
        <v>0</v>
      </c>
      <c r="M45" s="27">
        <f>IF($M$7=0,0,$M$7/$M$6*M44)</f>
        <v>0</v>
      </c>
      <c r="N45" s="27">
        <f>IF($N$7=0,0,$N$7/$N$6*N44)</f>
        <v>0</v>
      </c>
      <c r="O45" s="115"/>
      <c r="P45" s="117"/>
      <c r="Q45" s="28">
        <f>IF($Q$7=0,0,$Q$7/$Q$6*Q44)</f>
        <v>0</v>
      </c>
      <c r="R45" s="27">
        <f>IF($R$7=0,0,$R$7/$R$6*R44)</f>
        <v>0</v>
      </c>
      <c r="S45" s="27">
        <f>IF($S$7=0,0,$S$7/$S$6*S44)</f>
        <v>0</v>
      </c>
      <c r="T45" s="27">
        <f>IF($T$7=0,0,$T$7/$T$6*T44)</f>
        <v>0</v>
      </c>
      <c r="U45" s="115"/>
      <c r="V45" s="117"/>
      <c r="W45" s="28">
        <f>IF($W$7=0,0,$W$7/$W$6*W44)</f>
        <v>0</v>
      </c>
      <c r="X45" s="27">
        <f>IF($X$7=0,0,$X$7/$X$6*X44)</f>
        <v>0</v>
      </c>
      <c r="Y45" s="27">
        <f>IF($Y$7=0,0,$Y$7/$Y$6*Y44)</f>
        <v>0</v>
      </c>
      <c r="Z45" s="27">
        <f>IF($Z$7=0,0,$Z$7/$Z$6*Z44)</f>
        <v>0</v>
      </c>
      <c r="AA45" s="115"/>
      <c r="AB45" s="117"/>
      <c r="AC45" s="119"/>
      <c r="AD45" s="154"/>
      <c r="AE45" s="157"/>
      <c r="AF45" s="162"/>
      <c r="AG45" s="164"/>
      <c r="AH45" s="164"/>
      <c r="AI45" s="164"/>
      <c r="AJ45" s="164"/>
      <c r="AK45" s="172"/>
    </row>
    <row r="46" spans="1:37" ht="15" customHeight="1" x14ac:dyDescent="0.25">
      <c r="A46" s="125">
        <v>20</v>
      </c>
      <c r="B46" s="127" t="str">
        <f>'Popis studenata'!B21</f>
        <v xml:space="preserve"> </v>
      </c>
      <c r="C46" s="129">
        <f>'Popis studenata'!C21</f>
        <v>0</v>
      </c>
      <c r="D46" s="21" t="s">
        <v>18</v>
      </c>
      <c r="E46" s="22"/>
      <c r="F46" s="23"/>
      <c r="G46" s="23"/>
      <c r="H46" s="23"/>
      <c r="I46" s="114">
        <f t="shared" ref="I46" si="72">IF((E47+F47+G47+H47)&gt;$J$4,"GREŠKA",E47+F47+G47+H47)</f>
        <v>0</v>
      </c>
      <c r="J46" s="116" t="str">
        <f t="shared" ref="J46" si="73">IF(I46=0,"NE",(IF(I46&gt;=($J$4/2),"DA","NE")))</f>
        <v>NE</v>
      </c>
      <c r="K46" s="22"/>
      <c r="L46" s="23"/>
      <c r="M46" s="23"/>
      <c r="N46" s="23"/>
      <c r="O46" s="114">
        <f t="shared" ref="O46" si="74">IF((K47+L47+M47+N47)&gt;$P$4,"GREŠKA",K47+L47+M47+N47)</f>
        <v>0</v>
      </c>
      <c r="P46" s="116" t="str">
        <f t="shared" ref="P46" si="75">IF(O46=0,"NE",(IF(O46&gt;=($P$4/2),"DA","NE")))</f>
        <v>NE</v>
      </c>
      <c r="Q46" s="22"/>
      <c r="R46" s="23"/>
      <c r="S46" s="23"/>
      <c r="T46" s="23"/>
      <c r="U46" s="114">
        <f t="shared" ref="U46" si="76">IF((Q47+R47+S47+T47)&gt;$V$4,"GREŠKA",Q47+R47+S47+T47)</f>
        <v>0</v>
      </c>
      <c r="V46" s="116" t="str">
        <f t="shared" ref="V46" si="77">IF(U46=0,"NE",(IF(U46&gt;=($V$4/2),"DA","NE")))</f>
        <v>NE</v>
      </c>
      <c r="W46" s="22"/>
      <c r="X46" s="23"/>
      <c r="Y46" s="23"/>
      <c r="Z46" s="23"/>
      <c r="AA46" s="114">
        <f t="shared" ref="AA46" si="78">IF((W47+X47+Y47+Z47)&gt;$AB$4,"GREŠKA",W47+X47+Y47+Z47)</f>
        <v>0</v>
      </c>
      <c r="AB46" s="116" t="str">
        <f t="shared" ref="AB46" si="79">IF(AA46=0,"NE",(IF(AA46&gt;=($AB$4/2),"DA","NE")))</f>
        <v>NE</v>
      </c>
      <c r="AC46" s="118">
        <f t="shared" ref="AC46" si="80">IF(AND(J46="da",P46="da",V46="da",AB46="da"),I46+O46+U46+AA46,0)</f>
        <v>0</v>
      </c>
      <c r="AD46" s="153" t="str">
        <f t="shared" ref="AD46" si="81">IF(OR(COUNTIF(J46:AB47,"ne")&gt;2,COUNTIF(J46:AB47,"ne")=0),"NE",COUNTIF(J46:AB47,"ne"))</f>
        <v>NE</v>
      </c>
      <c r="AE46" s="155" t="str">
        <f t="shared" ref="AE46" si="82">IF(SUM(COUNTBLANK(E46:H46),COUNTBLANK(K46:N46),COUNTBLANK(Q46:T46),COUNTBLANK(W46:Z46))=16,"NE","DA")</f>
        <v>NE</v>
      </c>
      <c r="AF46" s="161"/>
      <c r="AG46" s="167" t="str">
        <f>J46</f>
        <v>NE</v>
      </c>
      <c r="AH46" s="167" t="str">
        <f>P46</f>
        <v>NE</v>
      </c>
      <c r="AI46" s="167" t="str">
        <f>V46</f>
        <v>NE</v>
      </c>
      <c r="AJ46" s="167" t="str">
        <f>AB46</f>
        <v>NE</v>
      </c>
      <c r="AK46" s="171" t="str">
        <f t="shared" ref="AK46" si="83">IF(AC46&lt;50, "NE",IF(AC46&lt;60,2,IF(AC46&lt;75,3,IF(AC46&lt;90,4,5))))</f>
        <v>NE</v>
      </c>
    </row>
    <row r="47" spans="1:37" ht="15.75" customHeight="1" thickBot="1" x14ac:dyDescent="0.3">
      <c r="A47" s="126"/>
      <c r="B47" s="128"/>
      <c r="C47" s="130"/>
      <c r="D47" s="26" t="s">
        <v>19</v>
      </c>
      <c r="E47" s="27">
        <f t="shared" ref="E47" si="84">IF($E$7=0,0,$E$7/$E$6*E46)</f>
        <v>0</v>
      </c>
      <c r="F47" s="27">
        <f t="shared" ref="F47" si="85">IF($F$7=0,0,$F$7/$F$6*F46)</f>
        <v>0</v>
      </c>
      <c r="G47" s="27">
        <f t="shared" ref="G47" si="86">IF($G$7=0,0,$G$7/$G$6*G46)</f>
        <v>0</v>
      </c>
      <c r="H47" s="27">
        <f t="shared" ref="H47" si="87">IF($H$7=0,0,$H$7/$H$6*H46)</f>
        <v>0</v>
      </c>
      <c r="I47" s="115"/>
      <c r="J47" s="117"/>
      <c r="K47" s="28">
        <f t="shared" ref="K47" si="88">IF($K$7=0,0,$K$7/$K$6*K46)</f>
        <v>0</v>
      </c>
      <c r="L47" s="27">
        <f t="shared" ref="L47" si="89">IF($L$7=0,0,$L$7/$L$6*L46)</f>
        <v>0</v>
      </c>
      <c r="M47" s="27">
        <f t="shared" ref="M47" si="90">IF($M$7=0,0,$M$7/$M$6*M46)</f>
        <v>0</v>
      </c>
      <c r="N47" s="27">
        <f t="shared" ref="N47" si="91">IF($N$7=0,0,$N$7/$N$6*N46)</f>
        <v>0</v>
      </c>
      <c r="O47" s="115"/>
      <c r="P47" s="117"/>
      <c r="Q47" s="28">
        <f t="shared" ref="Q47" si="92">IF($Q$7=0,0,$Q$7/$Q$6*Q46)</f>
        <v>0</v>
      </c>
      <c r="R47" s="27">
        <f t="shared" ref="R47" si="93">IF($R$7=0,0,$R$7/$R$6*R46)</f>
        <v>0</v>
      </c>
      <c r="S47" s="27">
        <f t="shared" ref="S47" si="94">IF($S$7=0,0,$S$7/$S$6*S46)</f>
        <v>0</v>
      </c>
      <c r="T47" s="27">
        <f t="shared" ref="T47" si="95">IF($T$7=0,0,$T$7/$T$6*T46)</f>
        <v>0</v>
      </c>
      <c r="U47" s="115"/>
      <c r="V47" s="117"/>
      <c r="W47" s="28">
        <f t="shared" ref="W47" si="96">IF($W$7=0,0,$W$7/$W$6*W46)</f>
        <v>0</v>
      </c>
      <c r="X47" s="27">
        <f t="shared" ref="X47" si="97">IF($X$7=0,0,$X$7/$X$6*X46)</f>
        <v>0</v>
      </c>
      <c r="Y47" s="27">
        <f t="shared" ref="Y47" si="98">IF($Y$7=0,0,$Y$7/$Y$6*Y46)</f>
        <v>0</v>
      </c>
      <c r="Z47" s="27">
        <f t="shared" ref="Z47" si="99">IF($Z$7=0,0,$Z$7/$Z$6*Z46)</f>
        <v>0</v>
      </c>
      <c r="AA47" s="115"/>
      <c r="AB47" s="117"/>
      <c r="AC47" s="119"/>
      <c r="AD47" s="154"/>
      <c r="AE47" s="157"/>
      <c r="AF47" s="162"/>
      <c r="AG47" s="164"/>
      <c r="AH47" s="164"/>
      <c r="AI47" s="164"/>
      <c r="AJ47" s="164"/>
      <c r="AK47" s="172"/>
    </row>
    <row r="48" spans="1:37" ht="15" customHeight="1" x14ac:dyDescent="0.25">
      <c r="A48" s="125">
        <v>21</v>
      </c>
      <c r="B48" s="127" t="str">
        <f>'Popis studenata'!B22</f>
        <v xml:space="preserve"> </v>
      </c>
      <c r="C48" s="129">
        <f>'Popis studenata'!C22</f>
        <v>0</v>
      </c>
      <c r="D48" s="21" t="s">
        <v>18</v>
      </c>
      <c r="E48" s="22"/>
      <c r="F48" s="23"/>
      <c r="G48" s="23"/>
      <c r="H48" s="23"/>
      <c r="I48" s="114">
        <f t="shared" ref="I48" si="100">IF((E49+F49+G49+H49)&gt;$J$4,"GREŠKA",E49+F49+G49+H49)</f>
        <v>0</v>
      </c>
      <c r="J48" s="116" t="str">
        <f t="shared" ref="J48" si="101">IF(I48=0,"NE",(IF(I48&gt;=($J$4/2),"DA","NE")))</f>
        <v>NE</v>
      </c>
      <c r="K48" s="22"/>
      <c r="L48" s="23"/>
      <c r="M48" s="23"/>
      <c r="N48" s="23"/>
      <c r="O48" s="114">
        <f t="shared" ref="O48" si="102">IF((K49+L49+M49+N49)&gt;$P$4,"GREŠKA",K49+L49+M49+N49)</f>
        <v>0</v>
      </c>
      <c r="P48" s="116" t="str">
        <f t="shared" ref="P48" si="103">IF(O48=0,"NE",(IF(O48&gt;=($P$4/2),"DA","NE")))</f>
        <v>NE</v>
      </c>
      <c r="Q48" s="22"/>
      <c r="R48" s="23"/>
      <c r="S48" s="23"/>
      <c r="T48" s="23"/>
      <c r="U48" s="114">
        <f t="shared" ref="U48" si="104">IF((Q49+R49+S49+T49)&gt;$V$4,"GREŠKA",Q49+R49+S49+T49)</f>
        <v>0</v>
      </c>
      <c r="V48" s="116" t="str">
        <f t="shared" ref="V48" si="105">IF(U48=0,"NE",(IF(U48&gt;=($V$4/2),"DA","NE")))</f>
        <v>NE</v>
      </c>
      <c r="W48" s="22"/>
      <c r="X48" s="23"/>
      <c r="Y48" s="23"/>
      <c r="Z48" s="23"/>
      <c r="AA48" s="114">
        <f t="shared" ref="AA48" si="106">IF((W49+X49+Y49+Z49)&gt;$AB$4,"GREŠKA",W49+X49+Y49+Z49)</f>
        <v>0</v>
      </c>
      <c r="AB48" s="116" t="str">
        <f t="shared" ref="AB48" si="107">IF(AA48=0,"NE",(IF(AA48&gt;=($AB$4/2),"DA","NE")))</f>
        <v>NE</v>
      </c>
      <c r="AC48" s="118">
        <f t="shared" ref="AC48" si="108">IF(AND(J48="da",P48="da",V48="da",AB48="da"),I48+O48+U48+AA48,0)</f>
        <v>0</v>
      </c>
      <c r="AD48" s="153" t="str">
        <f t="shared" ref="AD48" si="109">IF(OR(COUNTIF(J48:AB49,"ne")&gt;2,COUNTIF(J48:AB49,"ne")=0),"NE",COUNTIF(J48:AB49,"ne"))</f>
        <v>NE</v>
      </c>
      <c r="AE48" s="155" t="str">
        <f t="shared" ref="AE48" si="110">IF(SUM(COUNTBLANK(E48:H48),COUNTBLANK(K48:N48),COUNTBLANK(Q48:T48),COUNTBLANK(W48:Z48))=16,"NE","DA")</f>
        <v>NE</v>
      </c>
      <c r="AF48" s="161"/>
      <c r="AG48" s="167" t="str">
        <f>J48</f>
        <v>NE</v>
      </c>
      <c r="AH48" s="167" t="str">
        <f>P48</f>
        <v>NE</v>
      </c>
      <c r="AI48" s="167" t="str">
        <f>V48</f>
        <v>NE</v>
      </c>
      <c r="AJ48" s="167" t="str">
        <f>AB48</f>
        <v>NE</v>
      </c>
      <c r="AK48" s="171" t="str">
        <f t="shared" ref="AK48" si="111">IF(AC48&lt;50, "NE",IF(AC48&lt;60,2,IF(AC48&lt;75,3,IF(AC48&lt;90,4,5))))</f>
        <v>NE</v>
      </c>
    </row>
    <row r="49" spans="1:37" ht="15.75" customHeight="1" thickBot="1" x14ac:dyDescent="0.3">
      <c r="A49" s="126"/>
      <c r="B49" s="128"/>
      <c r="C49" s="130"/>
      <c r="D49" s="26" t="s">
        <v>19</v>
      </c>
      <c r="E49" s="27">
        <f t="shared" ref="E49" si="112">IF($E$7=0,0,$E$7/$E$6*E48)</f>
        <v>0</v>
      </c>
      <c r="F49" s="27">
        <f t="shared" ref="F49" si="113">IF($F$7=0,0,$F$7/$F$6*F48)</f>
        <v>0</v>
      </c>
      <c r="G49" s="27">
        <f t="shared" ref="G49" si="114">IF($G$7=0,0,$G$7/$G$6*G48)</f>
        <v>0</v>
      </c>
      <c r="H49" s="27">
        <f t="shared" ref="H49" si="115">IF($H$7=0,0,$H$7/$H$6*H48)</f>
        <v>0</v>
      </c>
      <c r="I49" s="115"/>
      <c r="J49" s="117"/>
      <c r="K49" s="28">
        <f t="shared" ref="K49" si="116">IF($K$7=0,0,$K$7/$K$6*K48)</f>
        <v>0</v>
      </c>
      <c r="L49" s="27">
        <f t="shared" ref="L49" si="117">IF($L$7=0,0,$L$7/$L$6*L48)</f>
        <v>0</v>
      </c>
      <c r="M49" s="27">
        <f t="shared" ref="M49" si="118">IF($M$7=0,0,$M$7/$M$6*M48)</f>
        <v>0</v>
      </c>
      <c r="N49" s="27">
        <f t="shared" ref="N49" si="119">IF($N$7=0,0,$N$7/$N$6*N48)</f>
        <v>0</v>
      </c>
      <c r="O49" s="115"/>
      <c r="P49" s="117"/>
      <c r="Q49" s="28">
        <f t="shared" ref="Q49" si="120">IF($Q$7=0,0,$Q$7/$Q$6*Q48)</f>
        <v>0</v>
      </c>
      <c r="R49" s="27">
        <f t="shared" ref="R49" si="121">IF($R$7=0,0,$R$7/$R$6*R48)</f>
        <v>0</v>
      </c>
      <c r="S49" s="27">
        <f t="shared" ref="S49" si="122">IF($S$7=0,0,$S$7/$S$6*S48)</f>
        <v>0</v>
      </c>
      <c r="T49" s="27">
        <f t="shared" ref="T49" si="123">IF($T$7=0,0,$T$7/$T$6*T48)</f>
        <v>0</v>
      </c>
      <c r="U49" s="115"/>
      <c r="V49" s="117"/>
      <c r="W49" s="28">
        <f t="shared" ref="W49" si="124">IF($W$7=0,0,$W$7/$W$6*W48)</f>
        <v>0</v>
      </c>
      <c r="X49" s="27">
        <f t="shared" ref="X49" si="125">IF($X$7=0,0,$X$7/$X$6*X48)</f>
        <v>0</v>
      </c>
      <c r="Y49" s="27">
        <f t="shared" ref="Y49" si="126">IF($Y$7=0,0,$Y$7/$Y$6*Y48)</f>
        <v>0</v>
      </c>
      <c r="Z49" s="27">
        <f t="shared" ref="Z49" si="127">IF($Z$7=0,0,$Z$7/$Z$6*Z48)</f>
        <v>0</v>
      </c>
      <c r="AA49" s="115"/>
      <c r="AB49" s="117"/>
      <c r="AC49" s="119"/>
      <c r="AD49" s="154"/>
      <c r="AE49" s="157"/>
      <c r="AF49" s="162"/>
      <c r="AG49" s="164"/>
      <c r="AH49" s="164"/>
      <c r="AI49" s="164"/>
      <c r="AJ49" s="164"/>
      <c r="AK49" s="172"/>
    </row>
    <row r="50" spans="1:37" ht="15" customHeight="1" x14ac:dyDescent="0.25">
      <c r="A50" s="125">
        <v>22</v>
      </c>
      <c r="B50" s="127" t="str">
        <f>'Popis studenata'!B23</f>
        <v xml:space="preserve"> </v>
      </c>
      <c r="C50" s="129">
        <f>'Popis studenata'!C23</f>
        <v>0</v>
      </c>
      <c r="D50" s="21" t="s">
        <v>18</v>
      </c>
      <c r="E50" s="22"/>
      <c r="F50" s="23"/>
      <c r="G50" s="23"/>
      <c r="H50" s="23"/>
      <c r="I50" s="114">
        <f t="shared" ref="I50" si="128">IF((E51+F51+G51+H51)&gt;$J$4,"GREŠKA",E51+F51+G51+H51)</f>
        <v>0</v>
      </c>
      <c r="J50" s="116" t="str">
        <f t="shared" ref="J50" si="129">IF(I50=0,"NE",(IF(I50&gt;=($J$4/2),"DA","NE")))</f>
        <v>NE</v>
      </c>
      <c r="K50" s="22"/>
      <c r="L50" s="23"/>
      <c r="M50" s="23"/>
      <c r="N50" s="23"/>
      <c r="O50" s="114">
        <f t="shared" ref="O50" si="130">IF((K51+L51+M51+N51)&gt;$P$4,"GREŠKA",K51+L51+M51+N51)</f>
        <v>0</v>
      </c>
      <c r="P50" s="116" t="str">
        <f t="shared" ref="P50" si="131">IF(O50=0,"NE",(IF(O50&gt;=($P$4/2),"DA","NE")))</f>
        <v>NE</v>
      </c>
      <c r="Q50" s="22"/>
      <c r="R50" s="23"/>
      <c r="S50" s="23"/>
      <c r="T50" s="23"/>
      <c r="U50" s="114">
        <f t="shared" ref="U50" si="132">IF((Q51+R51+S51+T51)&gt;$V$4,"GREŠKA",Q51+R51+S51+T51)</f>
        <v>0</v>
      </c>
      <c r="V50" s="116" t="str">
        <f t="shared" ref="V50" si="133">IF(U50=0,"NE",(IF(U50&gt;=($V$4/2),"DA","NE")))</f>
        <v>NE</v>
      </c>
      <c r="W50" s="22"/>
      <c r="X50" s="23"/>
      <c r="Y50" s="23"/>
      <c r="Z50" s="23"/>
      <c r="AA50" s="114">
        <f t="shared" ref="AA50" si="134">IF((W51+X51+Y51+Z51)&gt;$AB$4,"GREŠKA",W51+X51+Y51+Z51)</f>
        <v>0</v>
      </c>
      <c r="AB50" s="116" t="str">
        <f t="shared" ref="AB50" si="135">IF(AA50=0,"NE",(IF(AA50&gt;=($AB$4/2),"DA","NE")))</f>
        <v>NE</v>
      </c>
      <c r="AC50" s="118">
        <f t="shared" ref="AC50" si="136">IF(AND(J50="da",P50="da",V50="da",AB50="da"),I50+O50+U50+AA50,0)</f>
        <v>0</v>
      </c>
      <c r="AD50" s="153" t="str">
        <f t="shared" ref="AD50" si="137">IF(OR(COUNTIF(J50:AB51,"ne")&gt;2,COUNTIF(J50:AB51,"ne")=0),"NE",COUNTIF(J50:AB51,"ne"))</f>
        <v>NE</v>
      </c>
      <c r="AE50" s="155" t="str">
        <f t="shared" ref="AE50" si="138">IF(SUM(COUNTBLANK(E50:H50),COUNTBLANK(K50:N50),COUNTBLANK(Q50:T50),COUNTBLANK(W50:Z50))=16,"NE","DA")</f>
        <v>NE</v>
      </c>
      <c r="AF50" s="161"/>
      <c r="AG50" s="167" t="str">
        <f>J50</f>
        <v>NE</v>
      </c>
      <c r="AH50" s="167" t="str">
        <f>P50</f>
        <v>NE</v>
      </c>
      <c r="AI50" s="167" t="str">
        <f>V50</f>
        <v>NE</v>
      </c>
      <c r="AJ50" s="167" t="str">
        <f>AB50</f>
        <v>NE</v>
      </c>
      <c r="AK50" s="171" t="str">
        <f t="shared" ref="AK50" si="139">IF(AC50&lt;50, "NE",IF(AC50&lt;60,2,IF(AC50&lt;75,3,IF(AC50&lt;90,4,5))))</f>
        <v>NE</v>
      </c>
    </row>
    <row r="51" spans="1:37" ht="15.75" customHeight="1" thickBot="1" x14ac:dyDescent="0.3">
      <c r="A51" s="126"/>
      <c r="B51" s="128"/>
      <c r="C51" s="130"/>
      <c r="D51" s="26" t="s">
        <v>19</v>
      </c>
      <c r="E51" s="27">
        <f t="shared" ref="E51" si="140">IF($E$7=0,0,$E$7/$E$6*E50)</f>
        <v>0</v>
      </c>
      <c r="F51" s="27">
        <f t="shared" ref="F51" si="141">IF($F$7=0,0,$F$7/$F$6*F50)</f>
        <v>0</v>
      </c>
      <c r="G51" s="27">
        <f t="shared" ref="G51" si="142">IF($G$7=0,0,$G$7/$G$6*G50)</f>
        <v>0</v>
      </c>
      <c r="H51" s="27">
        <f t="shared" ref="H51" si="143">IF($H$7=0,0,$H$7/$H$6*H50)</f>
        <v>0</v>
      </c>
      <c r="I51" s="115"/>
      <c r="J51" s="117"/>
      <c r="K51" s="28">
        <f t="shared" ref="K51" si="144">IF($K$7=0,0,$K$7/$K$6*K50)</f>
        <v>0</v>
      </c>
      <c r="L51" s="27">
        <f t="shared" ref="L51" si="145">IF($L$7=0,0,$L$7/$L$6*L50)</f>
        <v>0</v>
      </c>
      <c r="M51" s="27">
        <f t="shared" ref="M51" si="146">IF($M$7=0,0,$M$7/$M$6*M50)</f>
        <v>0</v>
      </c>
      <c r="N51" s="27">
        <f t="shared" ref="N51" si="147">IF($N$7=0,0,$N$7/$N$6*N50)</f>
        <v>0</v>
      </c>
      <c r="O51" s="115"/>
      <c r="P51" s="117"/>
      <c r="Q51" s="28">
        <f t="shared" ref="Q51" si="148">IF($Q$7=0,0,$Q$7/$Q$6*Q50)</f>
        <v>0</v>
      </c>
      <c r="R51" s="27">
        <f t="shared" ref="R51" si="149">IF($R$7=0,0,$R$7/$R$6*R50)</f>
        <v>0</v>
      </c>
      <c r="S51" s="27">
        <f t="shared" ref="S51" si="150">IF($S$7=0,0,$S$7/$S$6*S50)</f>
        <v>0</v>
      </c>
      <c r="T51" s="27">
        <f t="shared" ref="T51" si="151">IF($T$7=0,0,$T$7/$T$6*T50)</f>
        <v>0</v>
      </c>
      <c r="U51" s="115"/>
      <c r="V51" s="117"/>
      <c r="W51" s="28">
        <f t="shared" ref="W51" si="152">IF($W$7=0,0,$W$7/$W$6*W50)</f>
        <v>0</v>
      </c>
      <c r="X51" s="27">
        <f t="shared" ref="X51" si="153">IF($X$7=0,0,$X$7/$X$6*X50)</f>
        <v>0</v>
      </c>
      <c r="Y51" s="27">
        <f t="shared" ref="Y51" si="154">IF($Y$7=0,0,$Y$7/$Y$6*Y50)</f>
        <v>0</v>
      </c>
      <c r="Z51" s="27">
        <f t="shared" ref="Z51" si="155">IF($Z$7=0,0,$Z$7/$Z$6*Z50)</f>
        <v>0</v>
      </c>
      <c r="AA51" s="115"/>
      <c r="AB51" s="117"/>
      <c r="AC51" s="119"/>
      <c r="AD51" s="154"/>
      <c r="AE51" s="157"/>
      <c r="AF51" s="162"/>
      <c r="AG51" s="164"/>
      <c r="AH51" s="164"/>
      <c r="AI51" s="164"/>
      <c r="AJ51" s="164"/>
      <c r="AK51" s="172"/>
    </row>
    <row r="52" spans="1:37" ht="15" customHeight="1" x14ac:dyDescent="0.25">
      <c r="A52" s="125">
        <v>23</v>
      </c>
      <c r="B52" s="127" t="str">
        <f>'Popis studenata'!B24</f>
        <v xml:space="preserve"> </v>
      </c>
      <c r="C52" s="129">
        <f>'Popis studenata'!C24</f>
        <v>0</v>
      </c>
      <c r="D52" s="21" t="s">
        <v>18</v>
      </c>
      <c r="E52" s="22"/>
      <c r="F52" s="23"/>
      <c r="G52" s="23"/>
      <c r="H52" s="23"/>
      <c r="I52" s="114">
        <f t="shared" ref="I52" si="156">IF((E53+F53+G53+H53)&gt;$J$4,"GREŠKA",E53+F53+G53+H53)</f>
        <v>0</v>
      </c>
      <c r="J52" s="116" t="str">
        <f t="shared" ref="J52" si="157">IF(I52=0,"NE",(IF(I52&gt;=($J$4/2),"DA","NE")))</f>
        <v>NE</v>
      </c>
      <c r="K52" s="22"/>
      <c r="L52" s="23"/>
      <c r="M52" s="23"/>
      <c r="N52" s="23"/>
      <c r="O52" s="114">
        <f t="shared" ref="O52" si="158">IF((K53+L53+M53+N53)&gt;$P$4,"GREŠKA",K53+L53+M53+N53)</f>
        <v>0</v>
      </c>
      <c r="P52" s="116" t="str">
        <f t="shared" ref="P52" si="159">IF(O52=0,"NE",(IF(O52&gt;=($P$4/2),"DA","NE")))</f>
        <v>NE</v>
      </c>
      <c r="Q52" s="22"/>
      <c r="R52" s="23"/>
      <c r="S52" s="23"/>
      <c r="T52" s="23"/>
      <c r="U52" s="114">
        <f t="shared" ref="U52" si="160">IF((Q53+R53+S53+T53)&gt;$V$4,"GREŠKA",Q53+R53+S53+T53)</f>
        <v>0</v>
      </c>
      <c r="V52" s="116" t="str">
        <f t="shared" ref="V52" si="161">IF(U52=0,"NE",(IF(U52&gt;=($V$4/2),"DA","NE")))</f>
        <v>NE</v>
      </c>
      <c r="W52" s="22"/>
      <c r="X52" s="23"/>
      <c r="Y52" s="23"/>
      <c r="Z52" s="23"/>
      <c r="AA52" s="114">
        <f t="shared" ref="AA52" si="162">IF((W53+X53+Y53+Z53)&gt;$AB$4,"GREŠKA",W53+X53+Y53+Z53)</f>
        <v>0</v>
      </c>
      <c r="AB52" s="116" t="str">
        <f t="shared" ref="AB52" si="163">IF(AA52=0,"NE",(IF(AA52&gt;=($AB$4/2),"DA","NE")))</f>
        <v>NE</v>
      </c>
      <c r="AC52" s="118">
        <f t="shared" ref="AC52" si="164">IF(AND(J52="da",P52="da",V52="da",AB52="da"),I52+O52+U52+AA52,0)</f>
        <v>0</v>
      </c>
      <c r="AD52" s="153" t="str">
        <f t="shared" ref="AD52" si="165">IF(OR(COUNTIF(J52:AB53,"ne")&gt;2,COUNTIF(J52:AB53,"ne")=0),"NE",COUNTIF(J52:AB53,"ne"))</f>
        <v>NE</v>
      </c>
      <c r="AE52" s="155" t="str">
        <f t="shared" ref="AE52" si="166">IF(SUM(COUNTBLANK(E52:H52),COUNTBLANK(K52:N52),COUNTBLANK(Q52:T52),COUNTBLANK(W52:Z52))=16,"NE","DA")</f>
        <v>NE</v>
      </c>
      <c r="AF52" s="161"/>
      <c r="AG52" s="167" t="str">
        <f>J52</f>
        <v>NE</v>
      </c>
      <c r="AH52" s="167" t="str">
        <f>P52</f>
        <v>NE</v>
      </c>
      <c r="AI52" s="167" t="str">
        <f>V52</f>
        <v>NE</v>
      </c>
      <c r="AJ52" s="167" t="str">
        <f>AB52</f>
        <v>NE</v>
      </c>
      <c r="AK52" s="171" t="str">
        <f t="shared" ref="AK52" si="167">IF(AC52&lt;50, "NE",IF(AC52&lt;60,2,IF(AC52&lt;75,3,IF(AC52&lt;90,4,5))))</f>
        <v>NE</v>
      </c>
    </row>
    <row r="53" spans="1:37" ht="15.75" customHeight="1" thickBot="1" x14ac:dyDescent="0.3">
      <c r="A53" s="126"/>
      <c r="B53" s="128"/>
      <c r="C53" s="130"/>
      <c r="D53" s="26" t="s">
        <v>19</v>
      </c>
      <c r="E53" s="27">
        <f t="shared" ref="E53" si="168">IF($E$7=0,0,$E$7/$E$6*E52)</f>
        <v>0</v>
      </c>
      <c r="F53" s="27">
        <f t="shared" ref="F53" si="169">IF($F$7=0,0,$F$7/$F$6*F52)</f>
        <v>0</v>
      </c>
      <c r="G53" s="27">
        <f t="shared" ref="G53" si="170">IF($G$7=0,0,$G$7/$G$6*G52)</f>
        <v>0</v>
      </c>
      <c r="H53" s="27">
        <f t="shared" ref="H53" si="171">IF($H$7=0,0,$H$7/$H$6*H52)</f>
        <v>0</v>
      </c>
      <c r="I53" s="115"/>
      <c r="J53" s="117"/>
      <c r="K53" s="28">
        <f t="shared" ref="K53" si="172">IF($K$7=0,0,$K$7/$K$6*K52)</f>
        <v>0</v>
      </c>
      <c r="L53" s="27">
        <f t="shared" ref="L53" si="173">IF($L$7=0,0,$L$7/$L$6*L52)</f>
        <v>0</v>
      </c>
      <c r="M53" s="27">
        <f t="shared" ref="M53" si="174">IF($M$7=0,0,$M$7/$M$6*M52)</f>
        <v>0</v>
      </c>
      <c r="N53" s="27">
        <f t="shared" ref="N53" si="175">IF($N$7=0,0,$N$7/$N$6*N52)</f>
        <v>0</v>
      </c>
      <c r="O53" s="115"/>
      <c r="P53" s="117"/>
      <c r="Q53" s="28">
        <f t="shared" ref="Q53" si="176">IF($Q$7=0,0,$Q$7/$Q$6*Q52)</f>
        <v>0</v>
      </c>
      <c r="R53" s="27">
        <f t="shared" ref="R53" si="177">IF($R$7=0,0,$R$7/$R$6*R52)</f>
        <v>0</v>
      </c>
      <c r="S53" s="27">
        <f t="shared" ref="S53" si="178">IF($S$7=0,0,$S$7/$S$6*S52)</f>
        <v>0</v>
      </c>
      <c r="T53" s="27">
        <f t="shared" ref="T53" si="179">IF($T$7=0,0,$T$7/$T$6*T52)</f>
        <v>0</v>
      </c>
      <c r="U53" s="115"/>
      <c r="V53" s="117"/>
      <c r="W53" s="28">
        <f t="shared" ref="W53" si="180">IF($W$7=0,0,$W$7/$W$6*W52)</f>
        <v>0</v>
      </c>
      <c r="X53" s="27">
        <f t="shared" ref="X53" si="181">IF($X$7=0,0,$X$7/$X$6*X52)</f>
        <v>0</v>
      </c>
      <c r="Y53" s="27">
        <f t="shared" ref="Y53" si="182">IF($Y$7=0,0,$Y$7/$Y$6*Y52)</f>
        <v>0</v>
      </c>
      <c r="Z53" s="27">
        <f t="shared" ref="Z53" si="183">IF($Z$7=0,0,$Z$7/$Z$6*Z52)</f>
        <v>0</v>
      </c>
      <c r="AA53" s="115"/>
      <c r="AB53" s="117"/>
      <c r="AC53" s="119"/>
      <c r="AD53" s="154"/>
      <c r="AE53" s="157"/>
      <c r="AF53" s="162"/>
      <c r="AG53" s="164"/>
      <c r="AH53" s="164"/>
      <c r="AI53" s="164"/>
      <c r="AJ53" s="164"/>
      <c r="AK53" s="172"/>
    </row>
    <row r="54" spans="1:37" ht="15" customHeight="1" x14ac:dyDescent="0.25">
      <c r="A54" s="125">
        <v>24</v>
      </c>
      <c r="B54" s="127" t="str">
        <f>'Popis studenata'!B25</f>
        <v xml:space="preserve"> </v>
      </c>
      <c r="C54" s="129">
        <f>'Popis studenata'!C25</f>
        <v>0</v>
      </c>
      <c r="D54" s="21" t="s">
        <v>18</v>
      </c>
      <c r="E54" s="22"/>
      <c r="F54" s="23"/>
      <c r="G54" s="23"/>
      <c r="H54" s="23"/>
      <c r="I54" s="114">
        <f t="shared" ref="I54" si="184">IF((E55+F55+G55+H55)&gt;$J$4,"GREŠKA",E55+F55+G55+H55)</f>
        <v>0</v>
      </c>
      <c r="J54" s="116" t="str">
        <f t="shared" ref="J54" si="185">IF(I54=0,"NE",(IF(I54&gt;=($J$4/2),"DA","NE")))</f>
        <v>NE</v>
      </c>
      <c r="K54" s="22"/>
      <c r="L54" s="23"/>
      <c r="M54" s="23"/>
      <c r="N54" s="23"/>
      <c r="O54" s="114">
        <f t="shared" ref="O54" si="186">IF((K55+L55+M55+N55)&gt;$P$4,"GREŠKA",K55+L55+M55+N55)</f>
        <v>0</v>
      </c>
      <c r="P54" s="116" t="str">
        <f t="shared" ref="P54" si="187">IF(O54=0,"NE",(IF(O54&gt;=($P$4/2),"DA","NE")))</f>
        <v>NE</v>
      </c>
      <c r="Q54" s="22"/>
      <c r="R54" s="23"/>
      <c r="S54" s="23"/>
      <c r="T54" s="23"/>
      <c r="U54" s="114">
        <f t="shared" ref="U54" si="188">IF((Q55+R55+S55+T55)&gt;$V$4,"GREŠKA",Q55+R55+S55+T55)</f>
        <v>0</v>
      </c>
      <c r="V54" s="116" t="str">
        <f t="shared" ref="V54" si="189">IF(U54=0,"NE",(IF(U54&gt;=($V$4/2),"DA","NE")))</f>
        <v>NE</v>
      </c>
      <c r="W54" s="22"/>
      <c r="X54" s="23"/>
      <c r="Y54" s="23"/>
      <c r="Z54" s="23"/>
      <c r="AA54" s="114">
        <f t="shared" ref="AA54" si="190">IF((W55+X55+Y55+Z55)&gt;$AB$4,"GREŠKA",W55+X55+Y55+Z55)</f>
        <v>0</v>
      </c>
      <c r="AB54" s="116" t="str">
        <f t="shared" ref="AB54" si="191">IF(AA54=0,"NE",(IF(AA54&gt;=($AB$4/2),"DA","NE")))</f>
        <v>NE</v>
      </c>
      <c r="AC54" s="118">
        <f t="shared" ref="AC54" si="192">IF(AND(J54="da",P54="da",V54="da",AB54="da"),I54+O54+U54+AA54,0)</f>
        <v>0</v>
      </c>
      <c r="AD54" s="153" t="str">
        <f t="shared" ref="AD54" si="193">IF(OR(COUNTIF(J54:AB55,"ne")&gt;2,COUNTIF(J54:AB55,"ne")=0),"NE",COUNTIF(J54:AB55,"ne"))</f>
        <v>NE</v>
      </c>
      <c r="AE54" s="155" t="str">
        <f t="shared" ref="AE54" si="194">IF(SUM(COUNTBLANK(E54:H54),COUNTBLANK(K54:N54),COUNTBLANK(Q54:T54),COUNTBLANK(W54:Z54))=16,"NE","DA")</f>
        <v>NE</v>
      </c>
      <c r="AF54" s="161"/>
      <c r="AG54" s="167" t="str">
        <f>J54</f>
        <v>NE</v>
      </c>
      <c r="AH54" s="167" t="str">
        <f>P54</f>
        <v>NE</v>
      </c>
      <c r="AI54" s="167" t="str">
        <f>V54</f>
        <v>NE</v>
      </c>
      <c r="AJ54" s="167" t="str">
        <f>AB54</f>
        <v>NE</v>
      </c>
      <c r="AK54" s="171" t="str">
        <f t="shared" ref="AK54" si="195">IF(AC54&lt;50, "NE",IF(AC54&lt;60,2,IF(AC54&lt;75,3,IF(AC54&lt;90,4,5))))</f>
        <v>NE</v>
      </c>
    </row>
    <row r="55" spans="1:37" ht="15.75" customHeight="1" thickBot="1" x14ac:dyDescent="0.3">
      <c r="A55" s="126"/>
      <c r="B55" s="128"/>
      <c r="C55" s="130"/>
      <c r="D55" s="26" t="s">
        <v>19</v>
      </c>
      <c r="E55" s="27">
        <f t="shared" ref="E55" si="196">IF($E$7=0,0,$E$7/$E$6*E54)</f>
        <v>0</v>
      </c>
      <c r="F55" s="27">
        <f t="shared" ref="F55" si="197">IF($F$7=0,0,$F$7/$F$6*F54)</f>
        <v>0</v>
      </c>
      <c r="G55" s="27">
        <f t="shared" ref="G55" si="198">IF($G$7=0,0,$G$7/$G$6*G54)</f>
        <v>0</v>
      </c>
      <c r="H55" s="27">
        <f t="shared" ref="H55" si="199">IF($H$7=0,0,$H$7/$H$6*H54)</f>
        <v>0</v>
      </c>
      <c r="I55" s="115"/>
      <c r="J55" s="117"/>
      <c r="K55" s="28">
        <f t="shared" ref="K55" si="200">IF($K$7=0,0,$K$7/$K$6*K54)</f>
        <v>0</v>
      </c>
      <c r="L55" s="27">
        <f t="shared" ref="L55" si="201">IF($L$7=0,0,$L$7/$L$6*L54)</f>
        <v>0</v>
      </c>
      <c r="M55" s="27">
        <f t="shared" ref="M55" si="202">IF($M$7=0,0,$M$7/$M$6*M54)</f>
        <v>0</v>
      </c>
      <c r="N55" s="27">
        <f t="shared" ref="N55" si="203">IF($N$7=0,0,$N$7/$N$6*N54)</f>
        <v>0</v>
      </c>
      <c r="O55" s="115"/>
      <c r="P55" s="117"/>
      <c r="Q55" s="28">
        <f t="shared" ref="Q55" si="204">IF($Q$7=0,0,$Q$7/$Q$6*Q54)</f>
        <v>0</v>
      </c>
      <c r="R55" s="27">
        <f t="shared" ref="R55" si="205">IF($R$7=0,0,$R$7/$R$6*R54)</f>
        <v>0</v>
      </c>
      <c r="S55" s="27">
        <f t="shared" ref="S55" si="206">IF($S$7=0,0,$S$7/$S$6*S54)</f>
        <v>0</v>
      </c>
      <c r="T55" s="27">
        <f t="shared" ref="T55" si="207">IF($T$7=0,0,$T$7/$T$6*T54)</f>
        <v>0</v>
      </c>
      <c r="U55" s="115"/>
      <c r="V55" s="117"/>
      <c r="W55" s="28">
        <f t="shared" ref="W55" si="208">IF($W$7=0,0,$W$7/$W$6*W54)</f>
        <v>0</v>
      </c>
      <c r="X55" s="27">
        <f t="shared" ref="X55" si="209">IF($X$7=0,0,$X$7/$X$6*X54)</f>
        <v>0</v>
      </c>
      <c r="Y55" s="27">
        <f t="shared" ref="Y55" si="210">IF($Y$7=0,0,$Y$7/$Y$6*Y54)</f>
        <v>0</v>
      </c>
      <c r="Z55" s="27">
        <f t="shared" ref="Z55" si="211">IF($Z$7=0,0,$Z$7/$Z$6*Z54)</f>
        <v>0</v>
      </c>
      <c r="AA55" s="115"/>
      <c r="AB55" s="117"/>
      <c r="AC55" s="119"/>
      <c r="AD55" s="154"/>
      <c r="AE55" s="157"/>
      <c r="AF55" s="162"/>
      <c r="AG55" s="164"/>
      <c r="AH55" s="164"/>
      <c r="AI55" s="164"/>
      <c r="AJ55" s="164"/>
      <c r="AK55" s="172"/>
    </row>
    <row r="56" spans="1:37" ht="15" customHeight="1" x14ac:dyDescent="0.25">
      <c r="A56" s="125">
        <v>25</v>
      </c>
      <c r="B56" s="127" t="str">
        <f>'Popis studenata'!B26</f>
        <v xml:space="preserve"> </v>
      </c>
      <c r="C56" s="129">
        <f>'Popis studenata'!C26</f>
        <v>0</v>
      </c>
      <c r="D56" s="21" t="s">
        <v>18</v>
      </c>
      <c r="E56" s="22"/>
      <c r="F56" s="23"/>
      <c r="G56" s="23"/>
      <c r="H56" s="23"/>
      <c r="I56" s="114">
        <f t="shared" ref="I56" si="212">IF((E57+F57+G57+H57)&gt;$J$4,"GREŠKA",E57+F57+G57+H57)</f>
        <v>0</v>
      </c>
      <c r="J56" s="116" t="str">
        <f t="shared" ref="J56" si="213">IF(I56=0,"NE",(IF(I56&gt;=($J$4/2),"DA","NE")))</f>
        <v>NE</v>
      </c>
      <c r="K56" s="22"/>
      <c r="L56" s="23"/>
      <c r="M56" s="23"/>
      <c r="N56" s="23"/>
      <c r="O56" s="114">
        <f t="shared" ref="O56" si="214">IF((K57+L57+M57+N57)&gt;$P$4,"GREŠKA",K57+L57+M57+N57)</f>
        <v>0</v>
      </c>
      <c r="P56" s="116" t="str">
        <f t="shared" ref="P56" si="215">IF(O56=0,"NE",(IF(O56&gt;=($P$4/2),"DA","NE")))</f>
        <v>NE</v>
      </c>
      <c r="Q56" s="22"/>
      <c r="R56" s="23"/>
      <c r="S56" s="23"/>
      <c r="T56" s="23"/>
      <c r="U56" s="114">
        <f t="shared" ref="U56" si="216">IF((Q57+R57+S57+T57)&gt;$V$4,"GREŠKA",Q57+R57+S57+T57)</f>
        <v>0</v>
      </c>
      <c r="V56" s="116" t="str">
        <f t="shared" ref="V56" si="217">IF(U56=0,"NE",(IF(U56&gt;=($V$4/2),"DA","NE")))</f>
        <v>NE</v>
      </c>
      <c r="W56" s="22"/>
      <c r="X56" s="23"/>
      <c r="Y56" s="23"/>
      <c r="Z56" s="23"/>
      <c r="AA56" s="114">
        <f t="shared" ref="AA56" si="218">IF((W57+X57+Y57+Z57)&gt;$AB$4,"GREŠKA",W57+X57+Y57+Z57)</f>
        <v>0</v>
      </c>
      <c r="AB56" s="116" t="str">
        <f t="shared" ref="AB56" si="219">IF(AA56=0,"NE",(IF(AA56&gt;=($AB$4/2),"DA","NE")))</f>
        <v>NE</v>
      </c>
      <c r="AC56" s="118">
        <f t="shared" ref="AC56" si="220">IF(AND(J56="da",P56="da",V56="da",AB56="da"),I56+O56+U56+AA56,0)</f>
        <v>0</v>
      </c>
      <c r="AD56" s="153" t="str">
        <f t="shared" ref="AD56" si="221">IF(OR(COUNTIF(J56:AB57,"ne")&gt;2,COUNTIF(J56:AB57,"ne")=0),"NE",COUNTIF(J56:AB57,"ne"))</f>
        <v>NE</v>
      </c>
      <c r="AE56" s="155" t="str">
        <f t="shared" ref="AE56" si="222">IF(SUM(COUNTBLANK(E56:H56),COUNTBLANK(K56:N56),COUNTBLANK(Q56:T56),COUNTBLANK(W56:Z56))=16,"NE","DA")</f>
        <v>NE</v>
      </c>
      <c r="AF56" s="161"/>
      <c r="AG56" s="167" t="str">
        <f>J56</f>
        <v>NE</v>
      </c>
      <c r="AH56" s="167" t="str">
        <f>P56</f>
        <v>NE</v>
      </c>
      <c r="AI56" s="167" t="str">
        <f>V56</f>
        <v>NE</v>
      </c>
      <c r="AJ56" s="167" t="str">
        <f>AB56</f>
        <v>NE</v>
      </c>
      <c r="AK56" s="171" t="str">
        <f t="shared" ref="AK56" si="223">IF(AC56&lt;50, "NE",IF(AC56&lt;60,2,IF(AC56&lt;75,3,IF(AC56&lt;90,4,5))))</f>
        <v>NE</v>
      </c>
    </row>
    <row r="57" spans="1:37" ht="15.75" customHeight="1" thickBot="1" x14ac:dyDescent="0.3">
      <c r="A57" s="126"/>
      <c r="B57" s="128"/>
      <c r="C57" s="130"/>
      <c r="D57" s="26" t="s">
        <v>19</v>
      </c>
      <c r="E57" s="27">
        <f t="shared" ref="E57" si="224">IF($E$7=0,0,$E$7/$E$6*E56)</f>
        <v>0</v>
      </c>
      <c r="F57" s="27">
        <f t="shared" ref="F57" si="225">IF($F$7=0,0,$F$7/$F$6*F56)</f>
        <v>0</v>
      </c>
      <c r="G57" s="27">
        <f t="shared" ref="G57" si="226">IF($G$7=0,0,$G$7/$G$6*G56)</f>
        <v>0</v>
      </c>
      <c r="H57" s="27">
        <f t="shared" ref="H57" si="227">IF($H$7=0,0,$H$7/$H$6*H56)</f>
        <v>0</v>
      </c>
      <c r="I57" s="115"/>
      <c r="J57" s="117"/>
      <c r="K57" s="28">
        <f t="shared" ref="K57" si="228">IF($K$7=0,0,$K$7/$K$6*K56)</f>
        <v>0</v>
      </c>
      <c r="L57" s="27">
        <f t="shared" ref="L57" si="229">IF($L$7=0,0,$L$7/$L$6*L56)</f>
        <v>0</v>
      </c>
      <c r="M57" s="27">
        <f t="shared" ref="M57" si="230">IF($M$7=0,0,$M$7/$M$6*M56)</f>
        <v>0</v>
      </c>
      <c r="N57" s="27">
        <f t="shared" ref="N57" si="231">IF($N$7=0,0,$N$7/$N$6*N56)</f>
        <v>0</v>
      </c>
      <c r="O57" s="115"/>
      <c r="P57" s="117"/>
      <c r="Q57" s="28">
        <f t="shared" ref="Q57" si="232">IF($Q$7=0,0,$Q$7/$Q$6*Q56)</f>
        <v>0</v>
      </c>
      <c r="R57" s="27">
        <f t="shared" ref="R57" si="233">IF($R$7=0,0,$R$7/$R$6*R56)</f>
        <v>0</v>
      </c>
      <c r="S57" s="27">
        <f t="shared" ref="S57" si="234">IF($S$7=0,0,$S$7/$S$6*S56)</f>
        <v>0</v>
      </c>
      <c r="T57" s="27">
        <f t="shared" ref="T57" si="235">IF($T$7=0,0,$T$7/$T$6*T56)</f>
        <v>0</v>
      </c>
      <c r="U57" s="115"/>
      <c r="V57" s="117"/>
      <c r="W57" s="28">
        <f t="shared" ref="W57" si="236">IF($W$7=0,0,$W$7/$W$6*W56)</f>
        <v>0</v>
      </c>
      <c r="X57" s="27">
        <f t="shared" ref="X57" si="237">IF($X$7=0,0,$X$7/$X$6*X56)</f>
        <v>0</v>
      </c>
      <c r="Y57" s="27">
        <f t="shared" ref="Y57" si="238">IF($Y$7=0,0,$Y$7/$Y$6*Y56)</f>
        <v>0</v>
      </c>
      <c r="Z57" s="27">
        <f t="shared" ref="Z57" si="239">IF($Z$7=0,0,$Z$7/$Z$6*Z56)</f>
        <v>0</v>
      </c>
      <c r="AA57" s="115"/>
      <c r="AB57" s="117"/>
      <c r="AC57" s="119"/>
      <c r="AD57" s="154"/>
      <c r="AE57" s="157"/>
      <c r="AF57" s="162"/>
      <c r="AG57" s="164"/>
      <c r="AH57" s="164"/>
      <c r="AI57" s="164"/>
      <c r="AJ57" s="164"/>
      <c r="AK57" s="172"/>
    </row>
    <row r="58" spans="1:37" ht="15" customHeight="1" x14ac:dyDescent="0.25">
      <c r="A58" s="125">
        <v>26</v>
      </c>
      <c r="B58" s="127" t="str">
        <f>'Popis studenata'!B27</f>
        <v xml:space="preserve"> </v>
      </c>
      <c r="C58" s="129">
        <f>'Popis studenata'!C27</f>
        <v>0</v>
      </c>
      <c r="D58" s="21" t="s">
        <v>18</v>
      </c>
      <c r="E58" s="22"/>
      <c r="F58" s="23"/>
      <c r="G58" s="23"/>
      <c r="H58" s="23"/>
      <c r="I58" s="114">
        <f t="shared" ref="I58" si="240">IF((E59+F59+G59+H59)&gt;$J$4,"GREŠKA",E59+F59+G59+H59)</f>
        <v>0</v>
      </c>
      <c r="J58" s="116" t="str">
        <f t="shared" ref="J58" si="241">IF(I58=0,"NE",(IF(I58&gt;=($J$4/2),"DA","NE")))</f>
        <v>NE</v>
      </c>
      <c r="K58" s="22"/>
      <c r="L58" s="23"/>
      <c r="M58" s="23"/>
      <c r="N58" s="23"/>
      <c r="O58" s="114">
        <f t="shared" ref="O58" si="242">IF((K59+L59+M59+N59)&gt;$P$4,"GREŠKA",K59+L59+M59+N59)</f>
        <v>0</v>
      </c>
      <c r="P58" s="116" t="str">
        <f t="shared" ref="P58" si="243">IF(O58=0,"NE",(IF(O58&gt;=($P$4/2),"DA","NE")))</f>
        <v>NE</v>
      </c>
      <c r="Q58" s="22"/>
      <c r="R58" s="23"/>
      <c r="S58" s="23"/>
      <c r="T58" s="23"/>
      <c r="U58" s="114">
        <f t="shared" ref="U58" si="244">IF((Q59+R59+S59+T59)&gt;$V$4,"GREŠKA",Q59+R59+S59+T59)</f>
        <v>0</v>
      </c>
      <c r="V58" s="116" t="str">
        <f t="shared" ref="V58" si="245">IF(U58=0,"NE",(IF(U58&gt;=($V$4/2),"DA","NE")))</f>
        <v>NE</v>
      </c>
      <c r="W58" s="22"/>
      <c r="X58" s="23"/>
      <c r="Y58" s="23"/>
      <c r="Z58" s="23"/>
      <c r="AA58" s="114">
        <f t="shared" ref="AA58" si="246">IF((W59+X59+Y59+Z59)&gt;$AB$4,"GREŠKA",W59+X59+Y59+Z59)</f>
        <v>0</v>
      </c>
      <c r="AB58" s="116" t="str">
        <f t="shared" ref="AB58" si="247">IF(AA58=0,"NE",(IF(AA58&gt;=($AB$4/2),"DA","NE")))</f>
        <v>NE</v>
      </c>
      <c r="AC58" s="118">
        <f t="shared" ref="AC58" si="248">IF(AND(J58="da",P58="da",V58="da",AB58="da"),I58+O58+U58+AA58,0)</f>
        <v>0</v>
      </c>
      <c r="AD58" s="153" t="str">
        <f t="shared" ref="AD58" si="249">IF(OR(COUNTIF(J58:AB59,"ne")&gt;2,COUNTIF(J58:AB59,"ne")=0),"NE",COUNTIF(J58:AB59,"ne"))</f>
        <v>NE</v>
      </c>
      <c r="AE58" s="155" t="str">
        <f t="shared" ref="AE58" si="250">IF(SUM(COUNTBLANK(E58:H58),COUNTBLANK(K58:N58),COUNTBLANK(Q58:T58),COUNTBLANK(W58:Z58))=16,"NE","DA")</f>
        <v>NE</v>
      </c>
      <c r="AF58" s="161"/>
      <c r="AG58" s="167" t="str">
        <f>J58</f>
        <v>NE</v>
      </c>
      <c r="AH58" s="167" t="str">
        <f>P58</f>
        <v>NE</v>
      </c>
      <c r="AI58" s="167" t="str">
        <f>V58</f>
        <v>NE</v>
      </c>
      <c r="AJ58" s="167" t="str">
        <f>AB58</f>
        <v>NE</v>
      </c>
      <c r="AK58" s="171" t="str">
        <f t="shared" ref="AK58" si="251">IF(AC58&lt;50, "NE",IF(AC58&lt;60,2,IF(AC58&lt;75,3,IF(AC58&lt;90,4,5))))</f>
        <v>NE</v>
      </c>
    </row>
    <row r="59" spans="1:37" ht="15.75" customHeight="1" thickBot="1" x14ac:dyDescent="0.3">
      <c r="A59" s="126"/>
      <c r="B59" s="128"/>
      <c r="C59" s="130"/>
      <c r="D59" s="26" t="s">
        <v>19</v>
      </c>
      <c r="E59" s="27">
        <f t="shared" ref="E59" si="252">IF($E$7=0,0,$E$7/$E$6*E58)</f>
        <v>0</v>
      </c>
      <c r="F59" s="27">
        <f t="shared" ref="F59" si="253">IF($F$7=0,0,$F$7/$F$6*F58)</f>
        <v>0</v>
      </c>
      <c r="G59" s="27">
        <f t="shared" ref="G59" si="254">IF($G$7=0,0,$G$7/$G$6*G58)</f>
        <v>0</v>
      </c>
      <c r="H59" s="27">
        <f t="shared" ref="H59" si="255">IF($H$7=0,0,$H$7/$H$6*H58)</f>
        <v>0</v>
      </c>
      <c r="I59" s="115"/>
      <c r="J59" s="117"/>
      <c r="K59" s="28">
        <f t="shared" ref="K59" si="256">IF($K$7=0,0,$K$7/$K$6*K58)</f>
        <v>0</v>
      </c>
      <c r="L59" s="27">
        <f t="shared" ref="L59" si="257">IF($L$7=0,0,$L$7/$L$6*L58)</f>
        <v>0</v>
      </c>
      <c r="M59" s="27">
        <f t="shared" ref="M59" si="258">IF($M$7=0,0,$M$7/$M$6*M58)</f>
        <v>0</v>
      </c>
      <c r="N59" s="27">
        <f t="shared" ref="N59" si="259">IF($N$7=0,0,$N$7/$N$6*N58)</f>
        <v>0</v>
      </c>
      <c r="O59" s="115"/>
      <c r="P59" s="117"/>
      <c r="Q59" s="28">
        <f t="shared" ref="Q59" si="260">IF($Q$7=0,0,$Q$7/$Q$6*Q58)</f>
        <v>0</v>
      </c>
      <c r="R59" s="27">
        <f t="shared" ref="R59" si="261">IF($R$7=0,0,$R$7/$R$6*R58)</f>
        <v>0</v>
      </c>
      <c r="S59" s="27">
        <f t="shared" ref="S59" si="262">IF($S$7=0,0,$S$7/$S$6*S58)</f>
        <v>0</v>
      </c>
      <c r="T59" s="27">
        <f t="shared" ref="T59" si="263">IF($T$7=0,0,$T$7/$T$6*T58)</f>
        <v>0</v>
      </c>
      <c r="U59" s="115"/>
      <c r="V59" s="117"/>
      <c r="W59" s="28">
        <f t="shared" ref="W59" si="264">IF($W$7=0,0,$W$7/$W$6*W58)</f>
        <v>0</v>
      </c>
      <c r="X59" s="27">
        <f t="shared" ref="X59" si="265">IF($X$7=0,0,$X$7/$X$6*X58)</f>
        <v>0</v>
      </c>
      <c r="Y59" s="27">
        <f t="shared" ref="Y59" si="266">IF($Y$7=0,0,$Y$7/$Y$6*Y58)</f>
        <v>0</v>
      </c>
      <c r="Z59" s="27">
        <f t="shared" ref="Z59" si="267">IF($Z$7=0,0,$Z$7/$Z$6*Z58)</f>
        <v>0</v>
      </c>
      <c r="AA59" s="115"/>
      <c r="AB59" s="117"/>
      <c r="AC59" s="119"/>
      <c r="AD59" s="154"/>
      <c r="AE59" s="157"/>
      <c r="AF59" s="162"/>
      <c r="AG59" s="164"/>
      <c r="AH59" s="164"/>
      <c r="AI59" s="164"/>
      <c r="AJ59" s="164"/>
      <c r="AK59" s="172"/>
    </row>
    <row r="60" spans="1:37" ht="15" customHeight="1" x14ac:dyDescent="0.25">
      <c r="A60" s="125">
        <v>27</v>
      </c>
      <c r="B60" s="127" t="str">
        <f>'Popis studenata'!B28</f>
        <v xml:space="preserve"> </v>
      </c>
      <c r="C60" s="129">
        <f>'Popis studenata'!C28</f>
        <v>0</v>
      </c>
      <c r="D60" s="21" t="s">
        <v>18</v>
      </c>
      <c r="E60" s="22"/>
      <c r="F60" s="23"/>
      <c r="G60" s="23"/>
      <c r="H60" s="23"/>
      <c r="I60" s="114">
        <f t="shared" ref="I60" si="268">IF((E61+F61+G61+H61)&gt;$J$4,"GREŠKA",E61+F61+G61+H61)</f>
        <v>0</v>
      </c>
      <c r="J60" s="116" t="str">
        <f t="shared" ref="J60" si="269">IF(I60=0,"NE",(IF(I60&gt;=($J$4/2),"DA","NE")))</f>
        <v>NE</v>
      </c>
      <c r="K60" s="22"/>
      <c r="L60" s="23"/>
      <c r="M60" s="23"/>
      <c r="N60" s="23"/>
      <c r="O60" s="114">
        <f t="shared" ref="O60" si="270">IF((K61+L61+M61+N61)&gt;$P$4,"GREŠKA",K61+L61+M61+N61)</f>
        <v>0</v>
      </c>
      <c r="P60" s="116" t="str">
        <f t="shared" ref="P60" si="271">IF(O60=0,"NE",(IF(O60&gt;=($P$4/2),"DA","NE")))</f>
        <v>NE</v>
      </c>
      <c r="Q60" s="22"/>
      <c r="R60" s="23"/>
      <c r="S60" s="23"/>
      <c r="T60" s="23"/>
      <c r="U60" s="114">
        <f t="shared" ref="U60" si="272">IF((Q61+R61+S61+T61)&gt;$V$4,"GREŠKA",Q61+R61+S61+T61)</f>
        <v>0</v>
      </c>
      <c r="V60" s="116" t="str">
        <f t="shared" ref="V60" si="273">IF(U60=0,"NE",(IF(U60&gt;=($V$4/2),"DA","NE")))</f>
        <v>NE</v>
      </c>
      <c r="W60" s="22"/>
      <c r="X60" s="23"/>
      <c r="Y60" s="23"/>
      <c r="Z60" s="23"/>
      <c r="AA60" s="114">
        <f t="shared" ref="AA60" si="274">IF((W61+X61+Y61+Z61)&gt;$AB$4,"GREŠKA",W61+X61+Y61+Z61)</f>
        <v>0</v>
      </c>
      <c r="AB60" s="116" t="str">
        <f t="shared" ref="AB60" si="275">IF(AA60=0,"NE",(IF(AA60&gt;=($AB$4/2),"DA","NE")))</f>
        <v>NE</v>
      </c>
      <c r="AC60" s="118">
        <f t="shared" ref="AC60" si="276">IF(AND(J60="da",P60="da",V60="da",AB60="da"),I60+O60+U60+AA60,0)</f>
        <v>0</v>
      </c>
      <c r="AD60" s="153" t="str">
        <f t="shared" ref="AD60" si="277">IF(OR(COUNTIF(J60:AB61,"ne")&gt;2,COUNTIF(J60:AB61,"ne")=0),"NE",COUNTIF(J60:AB61,"ne"))</f>
        <v>NE</v>
      </c>
      <c r="AE60" s="155" t="str">
        <f t="shared" ref="AE60" si="278">IF(SUM(COUNTBLANK(E60:H60),COUNTBLANK(K60:N60),COUNTBLANK(Q60:T60),COUNTBLANK(W60:Z60))=16,"NE","DA")</f>
        <v>NE</v>
      </c>
      <c r="AF60" s="161"/>
      <c r="AG60" s="167" t="str">
        <f>J60</f>
        <v>NE</v>
      </c>
      <c r="AH60" s="167" t="str">
        <f>P60</f>
        <v>NE</v>
      </c>
      <c r="AI60" s="167" t="str">
        <f>V60</f>
        <v>NE</v>
      </c>
      <c r="AJ60" s="167" t="str">
        <f>AB60</f>
        <v>NE</v>
      </c>
      <c r="AK60" s="171" t="str">
        <f t="shared" ref="AK60" si="279">IF(AC60&lt;50, "NE",IF(AC60&lt;60,2,IF(AC60&lt;75,3,IF(AC60&lt;90,4,5))))</f>
        <v>NE</v>
      </c>
    </row>
    <row r="61" spans="1:37" ht="15.75" customHeight="1" thickBot="1" x14ac:dyDescent="0.3">
      <c r="A61" s="126"/>
      <c r="B61" s="128"/>
      <c r="C61" s="130"/>
      <c r="D61" s="26" t="s">
        <v>19</v>
      </c>
      <c r="E61" s="27">
        <f t="shared" ref="E61" si="280">IF($E$7=0,0,$E$7/$E$6*E60)</f>
        <v>0</v>
      </c>
      <c r="F61" s="27">
        <f t="shared" ref="F61" si="281">IF($F$7=0,0,$F$7/$F$6*F60)</f>
        <v>0</v>
      </c>
      <c r="G61" s="27">
        <f t="shared" ref="G61" si="282">IF($G$7=0,0,$G$7/$G$6*G60)</f>
        <v>0</v>
      </c>
      <c r="H61" s="27">
        <f t="shared" ref="H61" si="283">IF($H$7=0,0,$H$7/$H$6*H60)</f>
        <v>0</v>
      </c>
      <c r="I61" s="115"/>
      <c r="J61" s="117"/>
      <c r="K61" s="28">
        <f t="shared" ref="K61" si="284">IF($K$7=0,0,$K$7/$K$6*K60)</f>
        <v>0</v>
      </c>
      <c r="L61" s="27">
        <f t="shared" ref="L61" si="285">IF($L$7=0,0,$L$7/$L$6*L60)</f>
        <v>0</v>
      </c>
      <c r="M61" s="27">
        <f t="shared" ref="M61" si="286">IF($M$7=0,0,$M$7/$M$6*M60)</f>
        <v>0</v>
      </c>
      <c r="N61" s="27">
        <f t="shared" ref="N61" si="287">IF($N$7=0,0,$N$7/$N$6*N60)</f>
        <v>0</v>
      </c>
      <c r="O61" s="115"/>
      <c r="P61" s="117"/>
      <c r="Q61" s="28">
        <f t="shared" ref="Q61" si="288">IF($Q$7=0,0,$Q$7/$Q$6*Q60)</f>
        <v>0</v>
      </c>
      <c r="R61" s="27">
        <f t="shared" ref="R61" si="289">IF($R$7=0,0,$R$7/$R$6*R60)</f>
        <v>0</v>
      </c>
      <c r="S61" s="27">
        <f t="shared" ref="S61" si="290">IF($S$7=0,0,$S$7/$S$6*S60)</f>
        <v>0</v>
      </c>
      <c r="T61" s="27">
        <f t="shared" ref="T61" si="291">IF($T$7=0,0,$T$7/$T$6*T60)</f>
        <v>0</v>
      </c>
      <c r="U61" s="115"/>
      <c r="V61" s="117"/>
      <c r="W61" s="28">
        <f t="shared" ref="W61" si="292">IF($W$7=0,0,$W$7/$W$6*W60)</f>
        <v>0</v>
      </c>
      <c r="X61" s="27">
        <f t="shared" ref="X61" si="293">IF($X$7=0,0,$X$7/$X$6*X60)</f>
        <v>0</v>
      </c>
      <c r="Y61" s="27">
        <f t="shared" ref="Y61" si="294">IF($Y$7=0,0,$Y$7/$Y$6*Y60)</f>
        <v>0</v>
      </c>
      <c r="Z61" s="27">
        <f t="shared" ref="Z61" si="295">IF($Z$7=0,0,$Z$7/$Z$6*Z60)</f>
        <v>0</v>
      </c>
      <c r="AA61" s="115"/>
      <c r="AB61" s="117"/>
      <c r="AC61" s="119"/>
      <c r="AD61" s="154"/>
      <c r="AE61" s="157"/>
      <c r="AF61" s="162"/>
      <c r="AG61" s="164"/>
      <c r="AH61" s="164"/>
      <c r="AI61" s="164"/>
      <c r="AJ61" s="164"/>
      <c r="AK61" s="172"/>
    </row>
    <row r="62" spans="1:37" ht="15" customHeight="1" x14ac:dyDescent="0.25">
      <c r="A62" s="125">
        <v>28</v>
      </c>
      <c r="B62" s="127" t="str">
        <f>'Popis studenata'!B29</f>
        <v xml:space="preserve"> </v>
      </c>
      <c r="C62" s="129">
        <f>'Popis studenata'!C29</f>
        <v>0</v>
      </c>
      <c r="D62" s="21" t="s">
        <v>18</v>
      </c>
      <c r="E62" s="22"/>
      <c r="F62" s="23"/>
      <c r="G62" s="23"/>
      <c r="H62" s="23"/>
      <c r="I62" s="114">
        <f t="shared" ref="I62" si="296">IF((E63+F63+G63+H63)&gt;$J$4,"GREŠKA",E63+F63+G63+H63)</f>
        <v>0</v>
      </c>
      <c r="J62" s="116" t="str">
        <f t="shared" ref="J62" si="297">IF(I62=0,"NE",(IF(I62&gt;=($J$4/2),"DA","NE")))</f>
        <v>NE</v>
      </c>
      <c r="K62" s="22"/>
      <c r="L62" s="23"/>
      <c r="M62" s="23"/>
      <c r="N62" s="23"/>
      <c r="O62" s="114">
        <f t="shared" ref="O62" si="298">IF((K63+L63+M63+N63)&gt;$P$4,"GREŠKA",K63+L63+M63+N63)</f>
        <v>0</v>
      </c>
      <c r="P62" s="116" t="str">
        <f t="shared" ref="P62" si="299">IF(O62=0,"NE",(IF(O62&gt;=($P$4/2),"DA","NE")))</f>
        <v>NE</v>
      </c>
      <c r="Q62" s="22"/>
      <c r="R62" s="23"/>
      <c r="S62" s="23"/>
      <c r="T62" s="23"/>
      <c r="U62" s="114">
        <f t="shared" ref="U62" si="300">IF((Q63+R63+S63+T63)&gt;$V$4,"GREŠKA",Q63+R63+S63+T63)</f>
        <v>0</v>
      </c>
      <c r="V62" s="116" t="str">
        <f t="shared" ref="V62" si="301">IF(U62=0,"NE",(IF(U62&gt;=($V$4/2),"DA","NE")))</f>
        <v>NE</v>
      </c>
      <c r="W62" s="22"/>
      <c r="X62" s="23"/>
      <c r="Y62" s="23"/>
      <c r="Z62" s="23"/>
      <c r="AA62" s="114">
        <f t="shared" ref="AA62" si="302">IF((W63+X63+Y63+Z63)&gt;$AB$4,"GREŠKA",W63+X63+Y63+Z63)</f>
        <v>0</v>
      </c>
      <c r="AB62" s="116" t="str">
        <f t="shared" ref="AB62" si="303">IF(AA62=0,"NE",(IF(AA62&gt;=($AB$4/2),"DA","NE")))</f>
        <v>NE</v>
      </c>
      <c r="AC62" s="118">
        <f t="shared" ref="AC62" si="304">IF(AND(J62="da",P62="da",V62="da",AB62="da"),I62+O62+U62+AA62,0)</f>
        <v>0</v>
      </c>
      <c r="AD62" s="153" t="str">
        <f t="shared" ref="AD62" si="305">IF(OR(COUNTIF(J62:AB63,"ne")&gt;2,COUNTIF(J62:AB63,"ne")=0),"NE",COUNTIF(J62:AB63,"ne"))</f>
        <v>NE</v>
      </c>
      <c r="AE62" s="155" t="str">
        <f t="shared" ref="AE62" si="306">IF(SUM(COUNTBLANK(E62:H62),COUNTBLANK(K62:N62),COUNTBLANK(Q62:T62),COUNTBLANK(W62:Z62))=16,"NE","DA")</f>
        <v>NE</v>
      </c>
      <c r="AF62" s="161"/>
      <c r="AG62" s="167" t="str">
        <f>J62</f>
        <v>NE</v>
      </c>
      <c r="AH62" s="167" t="str">
        <f>P62</f>
        <v>NE</v>
      </c>
      <c r="AI62" s="167" t="str">
        <f>V62</f>
        <v>NE</v>
      </c>
      <c r="AJ62" s="167" t="str">
        <f>AB62</f>
        <v>NE</v>
      </c>
      <c r="AK62" s="171" t="str">
        <f t="shared" ref="AK62" si="307">IF(AC62&lt;50, "NE",IF(AC62&lt;60,2,IF(AC62&lt;75,3,IF(AC62&lt;90,4,5))))</f>
        <v>NE</v>
      </c>
    </row>
    <row r="63" spans="1:37" ht="15.75" customHeight="1" thickBot="1" x14ac:dyDescent="0.3">
      <c r="A63" s="126"/>
      <c r="B63" s="128"/>
      <c r="C63" s="130"/>
      <c r="D63" s="26" t="s">
        <v>19</v>
      </c>
      <c r="E63" s="27">
        <f t="shared" ref="E63" si="308">IF($E$7=0,0,$E$7/$E$6*E62)</f>
        <v>0</v>
      </c>
      <c r="F63" s="27">
        <f t="shared" ref="F63" si="309">IF($F$7=0,0,$F$7/$F$6*F62)</f>
        <v>0</v>
      </c>
      <c r="G63" s="27">
        <f t="shared" ref="G63" si="310">IF($G$7=0,0,$G$7/$G$6*G62)</f>
        <v>0</v>
      </c>
      <c r="H63" s="27">
        <f t="shared" ref="H63" si="311">IF($H$7=0,0,$H$7/$H$6*H62)</f>
        <v>0</v>
      </c>
      <c r="I63" s="115"/>
      <c r="J63" s="117"/>
      <c r="K63" s="28">
        <f t="shared" ref="K63" si="312">IF($K$7=0,0,$K$7/$K$6*K62)</f>
        <v>0</v>
      </c>
      <c r="L63" s="27">
        <f t="shared" ref="L63" si="313">IF($L$7=0,0,$L$7/$L$6*L62)</f>
        <v>0</v>
      </c>
      <c r="M63" s="27">
        <f t="shared" ref="M63" si="314">IF($M$7=0,0,$M$7/$M$6*M62)</f>
        <v>0</v>
      </c>
      <c r="N63" s="27">
        <f t="shared" ref="N63" si="315">IF($N$7=0,0,$N$7/$N$6*N62)</f>
        <v>0</v>
      </c>
      <c r="O63" s="115"/>
      <c r="P63" s="117"/>
      <c r="Q63" s="28">
        <f t="shared" ref="Q63" si="316">IF($Q$7=0,0,$Q$7/$Q$6*Q62)</f>
        <v>0</v>
      </c>
      <c r="R63" s="27">
        <f t="shared" ref="R63" si="317">IF($R$7=0,0,$R$7/$R$6*R62)</f>
        <v>0</v>
      </c>
      <c r="S63" s="27">
        <f t="shared" ref="S63" si="318">IF($S$7=0,0,$S$7/$S$6*S62)</f>
        <v>0</v>
      </c>
      <c r="T63" s="27">
        <f t="shared" ref="T63" si="319">IF($T$7=0,0,$T$7/$T$6*T62)</f>
        <v>0</v>
      </c>
      <c r="U63" s="115"/>
      <c r="V63" s="117"/>
      <c r="W63" s="28">
        <f t="shared" ref="W63" si="320">IF($W$7=0,0,$W$7/$W$6*W62)</f>
        <v>0</v>
      </c>
      <c r="X63" s="27">
        <f t="shared" ref="X63" si="321">IF($X$7=0,0,$X$7/$X$6*X62)</f>
        <v>0</v>
      </c>
      <c r="Y63" s="27">
        <f t="shared" ref="Y63" si="322">IF($Y$7=0,0,$Y$7/$Y$6*Y62)</f>
        <v>0</v>
      </c>
      <c r="Z63" s="27">
        <f t="shared" ref="Z63" si="323">IF($Z$7=0,0,$Z$7/$Z$6*Z62)</f>
        <v>0</v>
      </c>
      <c r="AA63" s="115"/>
      <c r="AB63" s="117"/>
      <c r="AC63" s="119"/>
      <c r="AD63" s="154"/>
      <c r="AE63" s="157"/>
      <c r="AF63" s="162"/>
      <c r="AG63" s="164"/>
      <c r="AH63" s="164"/>
      <c r="AI63" s="164"/>
      <c r="AJ63" s="164"/>
      <c r="AK63" s="172"/>
    </row>
    <row r="64" spans="1:37" ht="15" customHeight="1" x14ac:dyDescent="0.25">
      <c r="A64" s="125">
        <v>29</v>
      </c>
      <c r="B64" s="127" t="str">
        <f>'Popis studenata'!B30</f>
        <v xml:space="preserve"> </v>
      </c>
      <c r="C64" s="129">
        <f>'Popis studenata'!C30</f>
        <v>0</v>
      </c>
      <c r="D64" s="21" t="s">
        <v>18</v>
      </c>
      <c r="E64" s="22"/>
      <c r="F64" s="23"/>
      <c r="G64" s="23"/>
      <c r="H64" s="23"/>
      <c r="I64" s="114">
        <f t="shared" ref="I64" si="324">IF((E65+F65+G65+H65)&gt;$J$4,"GREŠKA",E65+F65+G65+H65)</f>
        <v>0</v>
      </c>
      <c r="J64" s="116" t="str">
        <f t="shared" ref="J64" si="325">IF(I64=0,"NE",(IF(I64&gt;=($J$4/2),"DA","NE")))</f>
        <v>NE</v>
      </c>
      <c r="K64" s="22"/>
      <c r="L64" s="23"/>
      <c r="M64" s="23"/>
      <c r="N64" s="23"/>
      <c r="O64" s="114">
        <f t="shared" ref="O64" si="326">IF((K65+L65+M65+N65)&gt;$P$4,"GREŠKA",K65+L65+M65+N65)</f>
        <v>0</v>
      </c>
      <c r="P64" s="116" t="str">
        <f t="shared" ref="P64" si="327">IF(O64=0,"NE",(IF(O64&gt;=($P$4/2),"DA","NE")))</f>
        <v>NE</v>
      </c>
      <c r="Q64" s="22"/>
      <c r="R64" s="23"/>
      <c r="S64" s="23"/>
      <c r="T64" s="23"/>
      <c r="U64" s="114">
        <f t="shared" ref="U64" si="328">IF((Q65+R65+S65+T65)&gt;$V$4,"GREŠKA",Q65+R65+S65+T65)</f>
        <v>0</v>
      </c>
      <c r="V64" s="116" t="str">
        <f t="shared" ref="V64" si="329">IF(U64=0,"NE",(IF(U64&gt;=($V$4/2),"DA","NE")))</f>
        <v>NE</v>
      </c>
      <c r="W64" s="22"/>
      <c r="X64" s="23"/>
      <c r="Y64" s="23"/>
      <c r="Z64" s="23"/>
      <c r="AA64" s="114">
        <f t="shared" ref="AA64" si="330">IF((W65+X65+Y65+Z65)&gt;$AB$4,"GREŠKA",W65+X65+Y65+Z65)</f>
        <v>0</v>
      </c>
      <c r="AB64" s="116" t="str">
        <f t="shared" ref="AB64" si="331">IF(AA64=0,"NE",(IF(AA64&gt;=($AB$4/2),"DA","NE")))</f>
        <v>NE</v>
      </c>
      <c r="AC64" s="118">
        <f t="shared" ref="AC64" si="332">IF(AND(J64="da",P64="da",V64="da",AB64="da"),I64+O64+U64+AA64,0)</f>
        <v>0</v>
      </c>
      <c r="AD64" s="153" t="str">
        <f t="shared" ref="AD64" si="333">IF(OR(COUNTIF(J64:AB65,"ne")&gt;2,COUNTIF(J64:AB65,"ne")=0),"NE",COUNTIF(J64:AB65,"ne"))</f>
        <v>NE</v>
      </c>
      <c r="AE64" s="155" t="str">
        <f t="shared" ref="AE64" si="334">IF(SUM(COUNTBLANK(E64:H64),COUNTBLANK(K64:N64),COUNTBLANK(Q64:T64),COUNTBLANK(W64:Z64))=16,"NE","DA")</f>
        <v>NE</v>
      </c>
      <c r="AF64" s="161"/>
      <c r="AG64" s="167" t="str">
        <f>J64</f>
        <v>NE</v>
      </c>
      <c r="AH64" s="167" t="str">
        <f>P64</f>
        <v>NE</v>
      </c>
      <c r="AI64" s="167" t="str">
        <f>V64</f>
        <v>NE</v>
      </c>
      <c r="AJ64" s="167" t="str">
        <f>AB64</f>
        <v>NE</v>
      </c>
      <c r="AK64" s="171" t="str">
        <f t="shared" ref="AK64" si="335">IF(AC64&lt;50, "NE",IF(AC64&lt;60,2,IF(AC64&lt;75,3,IF(AC64&lt;90,4,5))))</f>
        <v>NE</v>
      </c>
    </row>
    <row r="65" spans="1:37" ht="15.75" customHeight="1" thickBot="1" x14ac:dyDescent="0.3">
      <c r="A65" s="126"/>
      <c r="B65" s="128"/>
      <c r="C65" s="130"/>
      <c r="D65" s="26" t="s">
        <v>19</v>
      </c>
      <c r="E65" s="27">
        <f t="shared" ref="E65" si="336">IF($E$7=0,0,$E$7/$E$6*E64)</f>
        <v>0</v>
      </c>
      <c r="F65" s="27">
        <f t="shared" ref="F65" si="337">IF($F$7=0,0,$F$7/$F$6*F64)</f>
        <v>0</v>
      </c>
      <c r="G65" s="27">
        <f t="shared" ref="G65" si="338">IF($G$7=0,0,$G$7/$G$6*G64)</f>
        <v>0</v>
      </c>
      <c r="H65" s="27">
        <f t="shared" ref="H65" si="339">IF($H$7=0,0,$H$7/$H$6*H64)</f>
        <v>0</v>
      </c>
      <c r="I65" s="115"/>
      <c r="J65" s="117"/>
      <c r="K65" s="28">
        <f t="shared" ref="K65" si="340">IF($K$7=0,0,$K$7/$K$6*K64)</f>
        <v>0</v>
      </c>
      <c r="L65" s="27">
        <f t="shared" ref="L65" si="341">IF($L$7=0,0,$L$7/$L$6*L64)</f>
        <v>0</v>
      </c>
      <c r="M65" s="27">
        <f t="shared" ref="M65" si="342">IF($M$7=0,0,$M$7/$M$6*M64)</f>
        <v>0</v>
      </c>
      <c r="N65" s="27">
        <f t="shared" ref="N65" si="343">IF($N$7=0,0,$N$7/$N$6*N64)</f>
        <v>0</v>
      </c>
      <c r="O65" s="115"/>
      <c r="P65" s="117"/>
      <c r="Q65" s="28">
        <f t="shared" ref="Q65" si="344">IF($Q$7=0,0,$Q$7/$Q$6*Q64)</f>
        <v>0</v>
      </c>
      <c r="R65" s="27">
        <f t="shared" ref="R65" si="345">IF($R$7=0,0,$R$7/$R$6*R64)</f>
        <v>0</v>
      </c>
      <c r="S65" s="27">
        <f t="shared" ref="S65" si="346">IF($S$7=0,0,$S$7/$S$6*S64)</f>
        <v>0</v>
      </c>
      <c r="T65" s="27">
        <f t="shared" ref="T65" si="347">IF($T$7=0,0,$T$7/$T$6*T64)</f>
        <v>0</v>
      </c>
      <c r="U65" s="115"/>
      <c r="V65" s="117"/>
      <c r="W65" s="28">
        <f t="shared" ref="W65" si="348">IF($W$7=0,0,$W$7/$W$6*W64)</f>
        <v>0</v>
      </c>
      <c r="X65" s="27">
        <f t="shared" ref="X65" si="349">IF($X$7=0,0,$X$7/$X$6*X64)</f>
        <v>0</v>
      </c>
      <c r="Y65" s="27">
        <f t="shared" ref="Y65" si="350">IF($Y$7=0,0,$Y$7/$Y$6*Y64)</f>
        <v>0</v>
      </c>
      <c r="Z65" s="27">
        <f t="shared" ref="Z65" si="351">IF($Z$7=0,0,$Z$7/$Z$6*Z64)</f>
        <v>0</v>
      </c>
      <c r="AA65" s="115"/>
      <c r="AB65" s="117"/>
      <c r="AC65" s="119"/>
      <c r="AD65" s="154"/>
      <c r="AE65" s="157"/>
      <c r="AF65" s="162"/>
      <c r="AG65" s="164"/>
      <c r="AH65" s="164"/>
      <c r="AI65" s="164"/>
      <c r="AJ65" s="164"/>
      <c r="AK65" s="172"/>
    </row>
    <row r="66" spans="1:37" ht="15" customHeight="1" x14ac:dyDescent="0.25">
      <c r="A66" s="125">
        <v>30</v>
      </c>
      <c r="B66" s="127" t="str">
        <f>'Popis studenata'!B31</f>
        <v xml:space="preserve"> </v>
      </c>
      <c r="C66" s="129">
        <f>'Popis studenata'!C31</f>
        <v>0</v>
      </c>
      <c r="D66" s="21" t="s">
        <v>18</v>
      </c>
      <c r="E66" s="22"/>
      <c r="F66" s="23"/>
      <c r="G66" s="23"/>
      <c r="H66" s="23"/>
      <c r="I66" s="114">
        <f t="shared" ref="I66" si="352">IF((E67+F67+G67+H67)&gt;$J$4,"GREŠKA",E67+F67+G67+H67)</f>
        <v>0</v>
      </c>
      <c r="J66" s="116" t="str">
        <f t="shared" ref="J66" si="353">IF(I66=0,"NE",(IF(I66&gt;=($J$4/2),"DA","NE")))</f>
        <v>NE</v>
      </c>
      <c r="K66" s="22"/>
      <c r="L66" s="23"/>
      <c r="M66" s="23"/>
      <c r="N66" s="23"/>
      <c r="O66" s="114">
        <f t="shared" ref="O66" si="354">IF((K67+L67+M67+N67)&gt;$P$4,"GREŠKA",K67+L67+M67+N67)</f>
        <v>0</v>
      </c>
      <c r="P66" s="116" t="str">
        <f t="shared" ref="P66" si="355">IF(O66=0,"NE",(IF(O66&gt;=($P$4/2),"DA","NE")))</f>
        <v>NE</v>
      </c>
      <c r="Q66" s="22"/>
      <c r="R66" s="23"/>
      <c r="S66" s="23"/>
      <c r="T66" s="23"/>
      <c r="U66" s="114">
        <f t="shared" ref="U66" si="356">IF((Q67+R67+S67+T67)&gt;$V$4,"GREŠKA",Q67+R67+S67+T67)</f>
        <v>0</v>
      </c>
      <c r="V66" s="116" t="str">
        <f t="shared" ref="V66" si="357">IF(U66=0,"NE",(IF(U66&gt;=($V$4/2),"DA","NE")))</f>
        <v>NE</v>
      </c>
      <c r="W66" s="22"/>
      <c r="X66" s="23"/>
      <c r="Y66" s="23"/>
      <c r="Z66" s="23"/>
      <c r="AA66" s="114">
        <f t="shared" ref="AA66" si="358">IF((W67+X67+Y67+Z67)&gt;$AB$4,"GREŠKA",W67+X67+Y67+Z67)</f>
        <v>0</v>
      </c>
      <c r="AB66" s="116" t="str">
        <f t="shared" ref="AB66" si="359">IF(AA66=0,"NE",(IF(AA66&gt;=($AB$4/2),"DA","NE")))</f>
        <v>NE</v>
      </c>
      <c r="AC66" s="118">
        <f t="shared" ref="AC66" si="360">IF(AND(J66="da",P66="da",V66="da",AB66="da"),I66+O66+U66+AA66,0)</f>
        <v>0</v>
      </c>
      <c r="AD66" s="153" t="str">
        <f t="shared" ref="AD66" si="361">IF(OR(COUNTIF(J66:AB67,"ne")&gt;2,COUNTIF(J66:AB67,"ne")=0),"NE",COUNTIF(J66:AB67,"ne"))</f>
        <v>NE</v>
      </c>
      <c r="AE66" s="155" t="str">
        <f t="shared" ref="AE66" si="362">IF(SUM(COUNTBLANK(E66:H66),COUNTBLANK(K66:N66),COUNTBLANK(Q66:T66),COUNTBLANK(W66:Z66))=16,"NE","DA")</f>
        <v>NE</v>
      </c>
      <c r="AF66" s="161"/>
      <c r="AG66" s="167" t="str">
        <f>J66</f>
        <v>NE</v>
      </c>
      <c r="AH66" s="167" t="str">
        <f>P66</f>
        <v>NE</v>
      </c>
      <c r="AI66" s="167" t="str">
        <f>V66</f>
        <v>NE</v>
      </c>
      <c r="AJ66" s="167" t="str">
        <f>AB66</f>
        <v>NE</v>
      </c>
      <c r="AK66" s="171" t="str">
        <f t="shared" ref="AK66" si="363">IF(AC66&lt;50, "NE",IF(AC66&lt;60,2,IF(AC66&lt;75,3,IF(AC66&lt;90,4,5))))</f>
        <v>NE</v>
      </c>
    </row>
    <row r="67" spans="1:37" ht="15.75" customHeight="1" thickBot="1" x14ac:dyDescent="0.3">
      <c r="A67" s="126"/>
      <c r="B67" s="128"/>
      <c r="C67" s="130"/>
      <c r="D67" s="26" t="s">
        <v>19</v>
      </c>
      <c r="E67" s="27">
        <f t="shared" ref="E67" si="364">IF($E$7=0,0,$E$7/$E$6*E66)</f>
        <v>0</v>
      </c>
      <c r="F67" s="27">
        <f t="shared" ref="F67" si="365">IF($F$7=0,0,$F$7/$F$6*F66)</f>
        <v>0</v>
      </c>
      <c r="G67" s="27">
        <f t="shared" ref="G67" si="366">IF($G$7=0,0,$G$7/$G$6*G66)</f>
        <v>0</v>
      </c>
      <c r="H67" s="27">
        <f t="shared" ref="H67" si="367">IF($H$7=0,0,$H$7/$H$6*H66)</f>
        <v>0</v>
      </c>
      <c r="I67" s="115"/>
      <c r="J67" s="117"/>
      <c r="K67" s="28">
        <f t="shared" ref="K67" si="368">IF($K$7=0,0,$K$7/$K$6*K66)</f>
        <v>0</v>
      </c>
      <c r="L67" s="27">
        <f t="shared" ref="L67" si="369">IF($L$7=0,0,$L$7/$L$6*L66)</f>
        <v>0</v>
      </c>
      <c r="M67" s="27">
        <f t="shared" ref="M67" si="370">IF($M$7=0,0,$M$7/$M$6*M66)</f>
        <v>0</v>
      </c>
      <c r="N67" s="27">
        <f t="shared" ref="N67" si="371">IF($N$7=0,0,$N$7/$N$6*N66)</f>
        <v>0</v>
      </c>
      <c r="O67" s="115"/>
      <c r="P67" s="117"/>
      <c r="Q67" s="28">
        <f t="shared" ref="Q67" si="372">IF($Q$7=0,0,$Q$7/$Q$6*Q66)</f>
        <v>0</v>
      </c>
      <c r="R67" s="27">
        <f t="shared" ref="R67" si="373">IF($R$7=0,0,$R$7/$R$6*R66)</f>
        <v>0</v>
      </c>
      <c r="S67" s="27">
        <f t="shared" ref="S67" si="374">IF($S$7=0,0,$S$7/$S$6*S66)</f>
        <v>0</v>
      </c>
      <c r="T67" s="27">
        <f t="shared" ref="T67" si="375">IF($T$7=0,0,$T$7/$T$6*T66)</f>
        <v>0</v>
      </c>
      <c r="U67" s="115"/>
      <c r="V67" s="117"/>
      <c r="W67" s="28">
        <f t="shared" ref="W67" si="376">IF($W$7=0,0,$W$7/$W$6*W66)</f>
        <v>0</v>
      </c>
      <c r="X67" s="27">
        <f t="shared" ref="X67" si="377">IF($X$7=0,0,$X$7/$X$6*X66)</f>
        <v>0</v>
      </c>
      <c r="Y67" s="27">
        <f t="shared" ref="Y67" si="378">IF($Y$7=0,0,$Y$7/$Y$6*Y66)</f>
        <v>0</v>
      </c>
      <c r="Z67" s="27">
        <f t="shared" ref="Z67" si="379">IF($Z$7=0,0,$Z$7/$Z$6*Z66)</f>
        <v>0</v>
      </c>
      <c r="AA67" s="115"/>
      <c r="AB67" s="117"/>
      <c r="AC67" s="119"/>
      <c r="AD67" s="154"/>
      <c r="AE67" s="157"/>
      <c r="AF67" s="162"/>
      <c r="AG67" s="164"/>
      <c r="AH67" s="164"/>
      <c r="AI67" s="164"/>
      <c r="AJ67" s="164"/>
      <c r="AK67" s="172"/>
    </row>
    <row r="68" spans="1:37" ht="15" customHeight="1" x14ac:dyDescent="0.25">
      <c r="A68" s="125">
        <v>31</v>
      </c>
      <c r="B68" s="127" t="str">
        <f>'Popis studenata'!B32</f>
        <v xml:space="preserve"> </v>
      </c>
      <c r="C68" s="129">
        <f>'Popis studenata'!C32</f>
        <v>0</v>
      </c>
      <c r="D68" s="21" t="s">
        <v>18</v>
      </c>
      <c r="E68" s="22"/>
      <c r="F68" s="23"/>
      <c r="G68" s="23"/>
      <c r="H68" s="23"/>
      <c r="I68" s="114">
        <f t="shared" ref="I68" si="380">IF((E69+F69+G69+H69)&gt;$J$4,"GREŠKA",E69+F69+G69+H69)</f>
        <v>0</v>
      </c>
      <c r="J68" s="116" t="str">
        <f t="shared" ref="J68" si="381">IF(I68=0,"NE",(IF(I68&gt;=($J$4/2),"DA","NE")))</f>
        <v>NE</v>
      </c>
      <c r="K68" s="22"/>
      <c r="L68" s="23"/>
      <c r="M68" s="23"/>
      <c r="N68" s="23"/>
      <c r="O68" s="114">
        <f t="shared" ref="O68" si="382">IF((K69+L69+M69+N69)&gt;$P$4,"GREŠKA",K69+L69+M69+N69)</f>
        <v>0</v>
      </c>
      <c r="P68" s="116" t="str">
        <f t="shared" ref="P68" si="383">IF(O68=0,"NE",(IF(O68&gt;=($P$4/2),"DA","NE")))</f>
        <v>NE</v>
      </c>
      <c r="Q68" s="22"/>
      <c r="R68" s="23"/>
      <c r="S68" s="23"/>
      <c r="T68" s="23"/>
      <c r="U68" s="114">
        <f t="shared" ref="U68" si="384">IF((Q69+R69+S69+T69)&gt;$V$4,"GREŠKA",Q69+R69+S69+T69)</f>
        <v>0</v>
      </c>
      <c r="V68" s="116" t="str">
        <f t="shared" ref="V68" si="385">IF(U68=0,"NE",(IF(U68&gt;=($V$4/2),"DA","NE")))</f>
        <v>NE</v>
      </c>
      <c r="W68" s="22"/>
      <c r="X68" s="23"/>
      <c r="Y68" s="23"/>
      <c r="Z68" s="23"/>
      <c r="AA68" s="114">
        <f t="shared" ref="AA68" si="386">IF((W69+X69+Y69+Z69)&gt;$AB$4,"GREŠKA",W69+X69+Y69+Z69)</f>
        <v>0</v>
      </c>
      <c r="AB68" s="116" t="str">
        <f t="shared" ref="AB68" si="387">IF(AA68=0,"NE",(IF(AA68&gt;=($AB$4/2),"DA","NE")))</f>
        <v>NE</v>
      </c>
      <c r="AC68" s="118">
        <f t="shared" ref="AC68" si="388">IF(AND(J68="da",P68="da",V68="da",AB68="da"),I68+O68+U68+AA68,0)</f>
        <v>0</v>
      </c>
      <c r="AD68" s="153" t="str">
        <f t="shared" ref="AD68" si="389">IF(OR(COUNTIF(J68:AB69,"ne")&gt;2,COUNTIF(J68:AB69,"ne")=0),"NE",COUNTIF(J68:AB69,"ne"))</f>
        <v>NE</v>
      </c>
      <c r="AE68" s="155" t="str">
        <f t="shared" ref="AE68" si="390">IF(SUM(COUNTBLANK(E68:H68),COUNTBLANK(K68:N68),COUNTBLANK(Q68:T68),COUNTBLANK(W68:Z68))=16,"NE","DA")</f>
        <v>NE</v>
      </c>
      <c r="AF68" s="161"/>
      <c r="AG68" s="167" t="str">
        <f>J68</f>
        <v>NE</v>
      </c>
      <c r="AH68" s="167" t="str">
        <f>P68</f>
        <v>NE</v>
      </c>
      <c r="AI68" s="167" t="str">
        <f>V68</f>
        <v>NE</v>
      </c>
      <c r="AJ68" s="167" t="str">
        <f>AB68</f>
        <v>NE</v>
      </c>
      <c r="AK68" s="171" t="str">
        <f t="shared" ref="AK68" si="391">IF(AC68&lt;50, "NE",IF(AC68&lt;60,2,IF(AC68&lt;75,3,IF(AC68&lt;90,4,5))))</f>
        <v>NE</v>
      </c>
    </row>
    <row r="69" spans="1:37" ht="15.75" customHeight="1" thickBot="1" x14ac:dyDescent="0.3">
      <c r="A69" s="126"/>
      <c r="B69" s="128"/>
      <c r="C69" s="130"/>
      <c r="D69" s="26" t="s">
        <v>19</v>
      </c>
      <c r="E69" s="27">
        <f t="shared" ref="E69" si="392">IF($E$7=0,0,$E$7/$E$6*E68)</f>
        <v>0</v>
      </c>
      <c r="F69" s="27">
        <f t="shared" ref="F69" si="393">IF($F$7=0,0,$F$7/$F$6*F68)</f>
        <v>0</v>
      </c>
      <c r="G69" s="27">
        <f t="shared" ref="G69" si="394">IF($G$7=0,0,$G$7/$G$6*G68)</f>
        <v>0</v>
      </c>
      <c r="H69" s="27">
        <f t="shared" ref="H69" si="395">IF($H$7=0,0,$H$7/$H$6*H68)</f>
        <v>0</v>
      </c>
      <c r="I69" s="115"/>
      <c r="J69" s="117"/>
      <c r="K69" s="28">
        <f t="shared" ref="K69" si="396">IF($K$7=0,0,$K$7/$K$6*K68)</f>
        <v>0</v>
      </c>
      <c r="L69" s="27">
        <f t="shared" ref="L69" si="397">IF($L$7=0,0,$L$7/$L$6*L68)</f>
        <v>0</v>
      </c>
      <c r="M69" s="27">
        <f t="shared" ref="M69" si="398">IF($M$7=0,0,$M$7/$M$6*M68)</f>
        <v>0</v>
      </c>
      <c r="N69" s="27">
        <f t="shared" ref="N69" si="399">IF($N$7=0,0,$N$7/$N$6*N68)</f>
        <v>0</v>
      </c>
      <c r="O69" s="115"/>
      <c r="P69" s="117"/>
      <c r="Q69" s="28">
        <f t="shared" ref="Q69" si="400">IF($Q$7=0,0,$Q$7/$Q$6*Q68)</f>
        <v>0</v>
      </c>
      <c r="R69" s="27">
        <f t="shared" ref="R69" si="401">IF($R$7=0,0,$R$7/$R$6*R68)</f>
        <v>0</v>
      </c>
      <c r="S69" s="27">
        <f t="shared" ref="S69" si="402">IF($S$7=0,0,$S$7/$S$6*S68)</f>
        <v>0</v>
      </c>
      <c r="T69" s="27">
        <f t="shared" ref="T69" si="403">IF($T$7=0,0,$T$7/$T$6*T68)</f>
        <v>0</v>
      </c>
      <c r="U69" s="115"/>
      <c r="V69" s="117"/>
      <c r="W69" s="28">
        <f t="shared" ref="W69" si="404">IF($W$7=0,0,$W$7/$W$6*W68)</f>
        <v>0</v>
      </c>
      <c r="X69" s="27">
        <f t="shared" ref="X69" si="405">IF($X$7=0,0,$X$7/$X$6*X68)</f>
        <v>0</v>
      </c>
      <c r="Y69" s="27">
        <f t="shared" ref="Y69" si="406">IF($Y$7=0,0,$Y$7/$Y$6*Y68)</f>
        <v>0</v>
      </c>
      <c r="Z69" s="27">
        <f t="shared" ref="Z69" si="407">IF($Z$7=0,0,$Z$7/$Z$6*Z68)</f>
        <v>0</v>
      </c>
      <c r="AA69" s="115"/>
      <c r="AB69" s="117"/>
      <c r="AC69" s="119"/>
      <c r="AD69" s="154"/>
      <c r="AE69" s="157"/>
      <c r="AF69" s="162"/>
      <c r="AG69" s="164"/>
      <c r="AH69" s="164"/>
      <c r="AI69" s="164"/>
      <c r="AJ69" s="164"/>
      <c r="AK69" s="172"/>
    </row>
    <row r="70" spans="1:37" ht="15" customHeight="1" x14ac:dyDescent="0.25">
      <c r="A70" s="125">
        <v>32</v>
      </c>
      <c r="B70" s="127" t="str">
        <f>'Popis studenata'!B33</f>
        <v xml:space="preserve"> </v>
      </c>
      <c r="C70" s="129">
        <f>'Popis studenata'!C33</f>
        <v>0</v>
      </c>
      <c r="D70" s="21" t="s">
        <v>18</v>
      </c>
      <c r="E70" s="22"/>
      <c r="F70" s="23"/>
      <c r="G70" s="23"/>
      <c r="H70" s="23"/>
      <c r="I70" s="114">
        <f t="shared" ref="I70" si="408">IF((E71+F71+G71+H71)&gt;$J$4,"GREŠKA",E71+F71+G71+H71)</f>
        <v>0</v>
      </c>
      <c r="J70" s="116" t="str">
        <f t="shared" ref="J70" si="409">IF(I70=0,"NE",(IF(I70&gt;=($J$4/2),"DA","NE")))</f>
        <v>NE</v>
      </c>
      <c r="K70" s="22"/>
      <c r="L70" s="23"/>
      <c r="M70" s="23"/>
      <c r="N70" s="23"/>
      <c r="O70" s="114">
        <f t="shared" ref="O70" si="410">IF((K71+L71+M71+N71)&gt;$P$4,"GREŠKA",K71+L71+M71+N71)</f>
        <v>0</v>
      </c>
      <c r="P70" s="116" t="str">
        <f t="shared" ref="P70" si="411">IF(O70=0,"NE",(IF(O70&gt;=($P$4/2),"DA","NE")))</f>
        <v>NE</v>
      </c>
      <c r="Q70" s="22"/>
      <c r="R70" s="23"/>
      <c r="S70" s="23"/>
      <c r="T70" s="23"/>
      <c r="U70" s="114">
        <f t="shared" ref="U70" si="412">IF((Q71+R71+S71+T71)&gt;$V$4,"GREŠKA",Q71+R71+S71+T71)</f>
        <v>0</v>
      </c>
      <c r="V70" s="116" t="str">
        <f t="shared" ref="V70" si="413">IF(U70=0,"NE",(IF(U70&gt;=($V$4/2),"DA","NE")))</f>
        <v>NE</v>
      </c>
      <c r="W70" s="22"/>
      <c r="X70" s="23"/>
      <c r="Y70" s="23"/>
      <c r="Z70" s="23"/>
      <c r="AA70" s="114">
        <f t="shared" ref="AA70" si="414">IF((W71+X71+Y71+Z71)&gt;$AB$4,"GREŠKA",W71+X71+Y71+Z71)</f>
        <v>0</v>
      </c>
      <c r="AB70" s="116" t="str">
        <f t="shared" ref="AB70" si="415">IF(AA70=0,"NE",(IF(AA70&gt;=($AB$4/2),"DA","NE")))</f>
        <v>NE</v>
      </c>
      <c r="AC70" s="118">
        <f t="shared" ref="AC70" si="416">IF(AND(J70="da",P70="da",V70="da",AB70="da"),I70+O70+U70+AA70,0)</f>
        <v>0</v>
      </c>
      <c r="AD70" s="153" t="str">
        <f t="shared" ref="AD70" si="417">IF(OR(COUNTIF(J70:AB71,"ne")&gt;2,COUNTIF(J70:AB71,"ne")=0),"NE",COUNTIF(J70:AB71,"ne"))</f>
        <v>NE</v>
      </c>
      <c r="AE70" s="155" t="str">
        <f t="shared" ref="AE70" si="418">IF(SUM(COUNTBLANK(E70:H70),COUNTBLANK(K70:N70),COUNTBLANK(Q70:T70),COUNTBLANK(W70:Z70))=16,"NE","DA")</f>
        <v>NE</v>
      </c>
      <c r="AF70" s="161"/>
      <c r="AG70" s="167" t="str">
        <f>J70</f>
        <v>NE</v>
      </c>
      <c r="AH70" s="167" t="str">
        <f>P70</f>
        <v>NE</v>
      </c>
      <c r="AI70" s="167" t="str">
        <f>V70</f>
        <v>NE</v>
      </c>
      <c r="AJ70" s="167" t="str">
        <f>AB70</f>
        <v>NE</v>
      </c>
      <c r="AK70" s="171" t="str">
        <f t="shared" ref="AK70" si="419">IF(AC70&lt;50, "NE",IF(AC70&lt;60,2,IF(AC70&lt;75,3,IF(AC70&lt;90,4,5))))</f>
        <v>NE</v>
      </c>
    </row>
    <row r="71" spans="1:37" ht="15.75" customHeight="1" thickBot="1" x14ac:dyDescent="0.3">
      <c r="A71" s="126"/>
      <c r="B71" s="128"/>
      <c r="C71" s="130"/>
      <c r="D71" s="26" t="s">
        <v>19</v>
      </c>
      <c r="E71" s="27">
        <f t="shared" ref="E71" si="420">IF($E$7=0,0,$E$7/$E$6*E70)</f>
        <v>0</v>
      </c>
      <c r="F71" s="27">
        <f t="shared" ref="F71" si="421">IF($F$7=0,0,$F$7/$F$6*F70)</f>
        <v>0</v>
      </c>
      <c r="G71" s="27">
        <f t="shared" ref="G71" si="422">IF($G$7=0,0,$G$7/$G$6*G70)</f>
        <v>0</v>
      </c>
      <c r="H71" s="27">
        <f t="shared" ref="H71" si="423">IF($H$7=0,0,$H$7/$H$6*H70)</f>
        <v>0</v>
      </c>
      <c r="I71" s="115"/>
      <c r="J71" s="117"/>
      <c r="K71" s="28">
        <f t="shared" ref="K71" si="424">IF($K$7=0,0,$K$7/$K$6*K70)</f>
        <v>0</v>
      </c>
      <c r="L71" s="27">
        <f t="shared" ref="L71" si="425">IF($L$7=0,0,$L$7/$L$6*L70)</f>
        <v>0</v>
      </c>
      <c r="M71" s="27">
        <f t="shared" ref="M71" si="426">IF($M$7=0,0,$M$7/$M$6*M70)</f>
        <v>0</v>
      </c>
      <c r="N71" s="27">
        <f t="shared" ref="N71" si="427">IF($N$7=0,0,$N$7/$N$6*N70)</f>
        <v>0</v>
      </c>
      <c r="O71" s="115"/>
      <c r="P71" s="117"/>
      <c r="Q71" s="28">
        <f t="shared" ref="Q71" si="428">IF($Q$7=0,0,$Q$7/$Q$6*Q70)</f>
        <v>0</v>
      </c>
      <c r="R71" s="27">
        <f t="shared" ref="R71" si="429">IF($R$7=0,0,$R$7/$R$6*R70)</f>
        <v>0</v>
      </c>
      <c r="S71" s="27">
        <f t="shared" ref="S71" si="430">IF($S$7=0,0,$S$7/$S$6*S70)</f>
        <v>0</v>
      </c>
      <c r="T71" s="27">
        <f t="shared" ref="T71" si="431">IF($T$7=0,0,$T$7/$T$6*T70)</f>
        <v>0</v>
      </c>
      <c r="U71" s="115"/>
      <c r="V71" s="117"/>
      <c r="W71" s="28">
        <f t="shared" ref="W71" si="432">IF($W$7=0,0,$W$7/$W$6*W70)</f>
        <v>0</v>
      </c>
      <c r="X71" s="27">
        <f t="shared" ref="X71" si="433">IF($X$7=0,0,$X$7/$X$6*X70)</f>
        <v>0</v>
      </c>
      <c r="Y71" s="27">
        <f t="shared" ref="Y71" si="434">IF($Y$7=0,0,$Y$7/$Y$6*Y70)</f>
        <v>0</v>
      </c>
      <c r="Z71" s="27">
        <f t="shared" ref="Z71" si="435">IF($Z$7=0,0,$Z$7/$Z$6*Z70)</f>
        <v>0</v>
      </c>
      <c r="AA71" s="115"/>
      <c r="AB71" s="117"/>
      <c r="AC71" s="119"/>
      <c r="AD71" s="154"/>
      <c r="AE71" s="157"/>
      <c r="AF71" s="162"/>
      <c r="AG71" s="164"/>
      <c r="AH71" s="164"/>
      <c r="AI71" s="164"/>
      <c r="AJ71" s="164"/>
      <c r="AK71" s="172"/>
    </row>
    <row r="72" spans="1:37" ht="15" customHeight="1" x14ac:dyDescent="0.25">
      <c r="A72" s="125">
        <v>33</v>
      </c>
      <c r="B72" s="127" t="str">
        <f>'Popis studenata'!B34</f>
        <v xml:space="preserve"> </v>
      </c>
      <c r="C72" s="129">
        <f>'Popis studenata'!C34</f>
        <v>0</v>
      </c>
      <c r="D72" s="21" t="s">
        <v>18</v>
      </c>
      <c r="E72" s="22"/>
      <c r="F72" s="23"/>
      <c r="G72" s="23"/>
      <c r="H72" s="23"/>
      <c r="I72" s="114">
        <f t="shared" ref="I72" si="436">IF((E73+F73+G73+H73)&gt;$J$4,"GREŠKA",E73+F73+G73+H73)</f>
        <v>0</v>
      </c>
      <c r="J72" s="116" t="str">
        <f t="shared" ref="J72" si="437">IF(I72=0,"NE",(IF(I72&gt;=($J$4/2),"DA","NE")))</f>
        <v>NE</v>
      </c>
      <c r="K72" s="22"/>
      <c r="L72" s="23"/>
      <c r="M72" s="23"/>
      <c r="N72" s="23"/>
      <c r="O72" s="114">
        <f t="shared" ref="O72" si="438">IF((K73+L73+M73+N73)&gt;$P$4,"GREŠKA",K73+L73+M73+N73)</f>
        <v>0</v>
      </c>
      <c r="P72" s="116" t="str">
        <f t="shared" ref="P72" si="439">IF(O72=0,"NE",(IF(O72&gt;=($P$4/2),"DA","NE")))</f>
        <v>NE</v>
      </c>
      <c r="Q72" s="22"/>
      <c r="R72" s="23"/>
      <c r="S72" s="23"/>
      <c r="T72" s="23"/>
      <c r="U72" s="114">
        <f t="shared" ref="U72" si="440">IF((Q73+R73+S73+T73)&gt;$V$4,"GREŠKA",Q73+R73+S73+T73)</f>
        <v>0</v>
      </c>
      <c r="V72" s="116" t="str">
        <f t="shared" ref="V72" si="441">IF(U72=0,"NE",(IF(U72&gt;=($V$4/2),"DA","NE")))</f>
        <v>NE</v>
      </c>
      <c r="W72" s="22"/>
      <c r="X72" s="23"/>
      <c r="Y72" s="23"/>
      <c r="Z72" s="23"/>
      <c r="AA72" s="114">
        <f t="shared" ref="AA72" si="442">IF((W73+X73+Y73+Z73)&gt;$AB$4,"GREŠKA",W73+X73+Y73+Z73)</f>
        <v>0</v>
      </c>
      <c r="AB72" s="116" t="str">
        <f t="shared" ref="AB72" si="443">IF(AA72=0,"NE",(IF(AA72&gt;=($AB$4/2),"DA","NE")))</f>
        <v>NE</v>
      </c>
      <c r="AC72" s="118">
        <f t="shared" ref="AC72" si="444">IF(AND(J72="da",P72="da",V72="da",AB72="da"),I72+O72+U72+AA72,0)</f>
        <v>0</v>
      </c>
      <c r="AD72" s="153" t="str">
        <f t="shared" ref="AD72" si="445">IF(OR(COUNTIF(J72:AB73,"ne")&gt;2,COUNTIF(J72:AB73,"ne")=0),"NE",COUNTIF(J72:AB73,"ne"))</f>
        <v>NE</v>
      </c>
      <c r="AE72" s="155" t="str">
        <f t="shared" ref="AE72" si="446">IF(SUM(COUNTBLANK(E72:H72),COUNTBLANK(K72:N72),COUNTBLANK(Q72:T72),COUNTBLANK(W72:Z72))=16,"NE","DA")</f>
        <v>NE</v>
      </c>
      <c r="AF72" s="161"/>
      <c r="AG72" s="167" t="str">
        <f>J72</f>
        <v>NE</v>
      </c>
      <c r="AH72" s="167" t="str">
        <f>P72</f>
        <v>NE</v>
      </c>
      <c r="AI72" s="167" t="str">
        <f>V72</f>
        <v>NE</v>
      </c>
      <c r="AJ72" s="167" t="str">
        <f>AB72</f>
        <v>NE</v>
      </c>
      <c r="AK72" s="171" t="str">
        <f t="shared" ref="AK72" si="447">IF(AC72&lt;50, "NE",IF(AC72&lt;60,2,IF(AC72&lt;75,3,IF(AC72&lt;90,4,5))))</f>
        <v>NE</v>
      </c>
    </row>
    <row r="73" spans="1:37" ht="15.75" customHeight="1" thickBot="1" x14ac:dyDescent="0.3">
      <c r="A73" s="126"/>
      <c r="B73" s="128"/>
      <c r="C73" s="130"/>
      <c r="D73" s="26" t="s">
        <v>19</v>
      </c>
      <c r="E73" s="27">
        <f t="shared" ref="E73" si="448">IF($E$7=0,0,$E$7/$E$6*E72)</f>
        <v>0</v>
      </c>
      <c r="F73" s="27">
        <f t="shared" ref="F73" si="449">IF($F$7=0,0,$F$7/$F$6*F72)</f>
        <v>0</v>
      </c>
      <c r="G73" s="27">
        <f t="shared" ref="G73" si="450">IF($G$7=0,0,$G$7/$G$6*G72)</f>
        <v>0</v>
      </c>
      <c r="H73" s="27">
        <f t="shared" ref="H73" si="451">IF($H$7=0,0,$H$7/$H$6*H72)</f>
        <v>0</v>
      </c>
      <c r="I73" s="115"/>
      <c r="J73" s="117"/>
      <c r="K73" s="28">
        <f t="shared" ref="K73" si="452">IF($K$7=0,0,$K$7/$K$6*K72)</f>
        <v>0</v>
      </c>
      <c r="L73" s="27">
        <f t="shared" ref="L73" si="453">IF($L$7=0,0,$L$7/$L$6*L72)</f>
        <v>0</v>
      </c>
      <c r="M73" s="27">
        <f t="shared" ref="M73" si="454">IF($M$7=0,0,$M$7/$M$6*M72)</f>
        <v>0</v>
      </c>
      <c r="N73" s="27">
        <f t="shared" ref="N73" si="455">IF($N$7=0,0,$N$7/$N$6*N72)</f>
        <v>0</v>
      </c>
      <c r="O73" s="115"/>
      <c r="P73" s="117"/>
      <c r="Q73" s="28">
        <f t="shared" ref="Q73" si="456">IF($Q$7=0,0,$Q$7/$Q$6*Q72)</f>
        <v>0</v>
      </c>
      <c r="R73" s="27">
        <f t="shared" ref="R73" si="457">IF($R$7=0,0,$R$7/$R$6*R72)</f>
        <v>0</v>
      </c>
      <c r="S73" s="27">
        <f t="shared" ref="S73" si="458">IF($S$7=0,0,$S$7/$S$6*S72)</f>
        <v>0</v>
      </c>
      <c r="T73" s="27">
        <f t="shared" ref="T73" si="459">IF($T$7=0,0,$T$7/$T$6*T72)</f>
        <v>0</v>
      </c>
      <c r="U73" s="115"/>
      <c r="V73" s="117"/>
      <c r="W73" s="28">
        <f t="shared" ref="W73" si="460">IF($W$7=0,0,$W$7/$W$6*W72)</f>
        <v>0</v>
      </c>
      <c r="X73" s="27">
        <f t="shared" ref="X73" si="461">IF($X$7=0,0,$X$7/$X$6*X72)</f>
        <v>0</v>
      </c>
      <c r="Y73" s="27">
        <f t="shared" ref="Y73" si="462">IF($Y$7=0,0,$Y$7/$Y$6*Y72)</f>
        <v>0</v>
      </c>
      <c r="Z73" s="27">
        <f t="shared" ref="Z73" si="463">IF($Z$7=0,0,$Z$7/$Z$6*Z72)</f>
        <v>0</v>
      </c>
      <c r="AA73" s="115"/>
      <c r="AB73" s="117"/>
      <c r="AC73" s="119"/>
      <c r="AD73" s="154"/>
      <c r="AE73" s="157"/>
      <c r="AF73" s="162"/>
      <c r="AG73" s="164"/>
      <c r="AH73" s="164"/>
      <c r="AI73" s="164"/>
      <c r="AJ73" s="164"/>
      <c r="AK73" s="172"/>
    </row>
    <row r="74" spans="1:37" ht="15" customHeight="1" x14ac:dyDescent="0.25">
      <c r="A74" s="125">
        <v>34</v>
      </c>
      <c r="B74" s="127" t="str">
        <f>'Popis studenata'!B35</f>
        <v xml:space="preserve"> </v>
      </c>
      <c r="C74" s="129">
        <f>'Popis studenata'!C35</f>
        <v>0</v>
      </c>
      <c r="D74" s="21" t="s">
        <v>18</v>
      </c>
      <c r="E74" s="22"/>
      <c r="F74" s="23"/>
      <c r="G74" s="23"/>
      <c r="H74" s="23"/>
      <c r="I74" s="114">
        <f t="shared" ref="I74" si="464">IF((E75+F75+G75+H75)&gt;$J$4,"GREŠKA",E75+F75+G75+H75)</f>
        <v>0</v>
      </c>
      <c r="J74" s="116" t="str">
        <f t="shared" ref="J74" si="465">IF(I74=0,"NE",(IF(I74&gt;=($J$4/2),"DA","NE")))</f>
        <v>NE</v>
      </c>
      <c r="K74" s="22"/>
      <c r="L74" s="23"/>
      <c r="M74" s="23"/>
      <c r="N74" s="23"/>
      <c r="O74" s="114">
        <f t="shared" ref="O74" si="466">IF((K75+L75+M75+N75)&gt;$P$4,"GREŠKA",K75+L75+M75+N75)</f>
        <v>0</v>
      </c>
      <c r="P74" s="116" t="str">
        <f t="shared" ref="P74" si="467">IF(O74=0,"NE",(IF(O74&gt;=($P$4/2),"DA","NE")))</f>
        <v>NE</v>
      </c>
      <c r="Q74" s="22"/>
      <c r="R74" s="23"/>
      <c r="S74" s="23"/>
      <c r="T74" s="23"/>
      <c r="U74" s="114">
        <f t="shared" ref="U74" si="468">IF((Q75+R75+S75+T75)&gt;$V$4,"GREŠKA",Q75+R75+S75+T75)</f>
        <v>0</v>
      </c>
      <c r="V74" s="116" t="str">
        <f t="shared" ref="V74" si="469">IF(U74=0,"NE",(IF(U74&gt;=($V$4/2),"DA","NE")))</f>
        <v>NE</v>
      </c>
      <c r="W74" s="22"/>
      <c r="X74" s="23"/>
      <c r="Y74" s="23"/>
      <c r="Z74" s="23"/>
      <c r="AA74" s="114">
        <f t="shared" ref="AA74" si="470">IF((W75+X75+Y75+Z75)&gt;$AB$4,"GREŠKA",W75+X75+Y75+Z75)</f>
        <v>0</v>
      </c>
      <c r="AB74" s="116" t="str">
        <f t="shared" ref="AB74" si="471">IF(AA74=0,"NE",(IF(AA74&gt;=($AB$4/2),"DA","NE")))</f>
        <v>NE</v>
      </c>
      <c r="AC74" s="118">
        <f t="shared" ref="AC74" si="472">IF(AND(J74="da",P74="da",V74="da",AB74="da"),I74+O74+U74+AA74,0)</f>
        <v>0</v>
      </c>
      <c r="AD74" s="153" t="str">
        <f t="shared" ref="AD74" si="473">IF(OR(COUNTIF(J74:AB75,"ne")&gt;2,COUNTIF(J74:AB75,"ne")=0),"NE",COUNTIF(J74:AB75,"ne"))</f>
        <v>NE</v>
      </c>
      <c r="AE74" s="155" t="str">
        <f t="shared" ref="AE74" si="474">IF(SUM(COUNTBLANK(E74:H74),COUNTBLANK(K74:N74),COUNTBLANK(Q74:T74),COUNTBLANK(W74:Z74))=16,"NE","DA")</f>
        <v>NE</v>
      </c>
      <c r="AF74" s="161"/>
      <c r="AG74" s="167" t="str">
        <f>J74</f>
        <v>NE</v>
      </c>
      <c r="AH74" s="167" t="str">
        <f>P74</f>
        <v>NE</v>
      </c>
      <c r="AI74" s="167" t="str">
        <f>V74</f>
        <v>NE</v>
      </c>
      <c r="AJ74" s="167" t="str">
        <f>AB74</f>
        <v>NE</v>
      </c>
      <c r="AK74" s="171" t="str">
        <f t="shared" ref="AK74" si="475">IF(AC74&lt;50, "NE",IF(AC74&lt;60,2,IF(AC74&lt;75,3,IF(AC74&lt;90,4,5))))</f>
        <v>NE</v>
      </c>
    </row>
    <row r="75" spans="1:37" ht="15.75" customHeight="1" thickBot="1" x14ac:dyDescent="0.3">
      <c r="A75" s="126"/>
      <c r="B75" s="128"/>
      <c r="C75" s="130"/>
      <c r="D75" s="26" t="s">
        <v>19</v>
      </c>
      <c r="E75" s="27">
        <f t="shared" ref="E75" si="476">IF($E$7=0,0,$E$7/$E$6*E74)</f>
        <v>0</v>
      </c>
      <c r="F75" s="27">
        <f t="shared" ref="F75" si="477">IF($F$7=0,0,$F$7/$F$6*F74)</f>
        <v>0</v>
      </c>
      <c r="G75" s="27">
        <f t="shared" ref="G75" si="478">IF($G$7=0,0,$G$7/$G$6*G74)</f>
        <v>0</v>
      </c>
      <c r="H75" s="27">
        <f t="shared" ref="H75" si="479">IF($H$7=0,0,$H$7/$H$6*H74)</f>
        <v>0</v>
      </c>
      <c r="I75" s="115"/>
      <c r="J75" s="117"/>
      <c r="K75" s="28">
        <f t="shared" ref="K75" si="480">IF($K$7=0,0,$K$7/$K$6*K74)</f>
        <v>0</v>
      </c>
      <c r="L75" s="27">
        <f t="shared" ref="L75" si="481">IF($L$7=0,0,$L$7/$L$6*L74)</f>
        <v>0</v>
      </c>
      <c r="M75" s="27">
        <f t="shared" ref="M75" si="482">IF($M$7=0,0,$M$7/$M$6*M74)</f>
        <v>0</v>
      </c>
      <c r="N75" s="27">
        <f t="shared" ref="N75" si="483">IF($N$7=0,0,$N$7/$N$6*N74)</f>
        <v>0</v>
      </c>
      <c r="O75" s="115"/>
      <c r="P75" s="117"/>
      <c r="Q75" s="28">
        <f t="shared" ref="Q75" si="484">IF($Q$7=0,0,$Q$7/$Q$6*Q74)</f>
        <v>0</v>
      </c>
      <c r="R75" s="27">
        <f t="shared" ref="R75" si="485">IF($R$7=0,0,$R$7/$R$6*R74)</f>
        <v>0</v>
      </c>
      <c r="S75" s="27">
        <f t="shared" ref="S75" si="486">IF($S$7=0,0,$S$7/$S$6*S74)</f>
        <v>0</v>
      </c>
      <c r="T75" s="27">
        <f t="shared" ref="T75" si="487">IF($T$7=0,0,$T$7/$T$6*T74)</f>
        <v>0</v>
      </c>
      <c r="U75" s="115"/>
      <c r="V75" s="117"/>
      <c r="W75" s="28">
        <f t="shared" ref="W75" si="488">IF($W$7=0,0,$W$7/$W$6*W74)</f>
        <v>0</v>
      </c>
      <c r="X75" s="27">
        <f t="shared" ref="X75" si="489">IF($X$7=0,0,$X$7/$X$6*X74)</f>
        <v>0</v>
      </c>
      <c r="Y75" s="27">
        <f t="shared" ref="Y75" si="490">IF($Y$7=0,0,$Y$7/$Y$6*Y74)</f>
        <v>0</v>
      </c>
      <c r="Z75" s="27">
        <f t="shared" ref="Z75" si="491">IF($Z$7=0,0,$Z$7/$Z$6*Z74)</f>
        <v>0</v>
      </c>
      <c r="AA75" s="115"/>
      <c r="AB75" s="117"/>
      <c r="AC75" s="119"/>
      <c r="AD75" s="154"/>
      <c r="AE75" s="157"/>
      <c r="AF75" s="162"/>
      <c r="AG75" s="164"/>
      <c r="AH75" s="164"/>
      <c r="AI75" s="164"/>
      <c r="AJ75" s="164"/>
      <c r="AK75" s="172"/>
    </row>
    <row r="76" spans="1:37" ht="15" customHeight="1" x14ac:dyDescent="0.25">
      <c r="A76" s="125">
        <v>35</v>
      </c>
      <c r="B76" s="127" t="str">
        <f>'Popis studenata'!B36</f>
        <v xml:space="preserve"> </v>
      </c>
      <c r="C76" s="129">
        <f>'Popis studenata'!C36</f>
        <v>0</v>
      </c>
      <c r="D76" s="21" t="s">
        <v>18</v>
      </c>
      <c r="E76" s="22"/>
      <c r="F76" s="23"/>
      <c r="G76" s="23"/>
      <c r="H76" s="23"/>
      <c r="I76" s="114">
        <f t="shared" ref="I76" si="492">IF((E77+F77+G77+H77)&gt;$J$4,"GREŠKA",E77+F77+G77+H77)</f>
        <v>0</v>
      </c>
      <c r="J76" s="116" t="str">
        <f t="shared" ref="J76" si="493">IF(I76=0,"NE",(IF(I76&gt;=($J$4/2),"DA","NE")))</f>
        <v>NE</v>
      </c>
      <c r="K76" s="22"/>
      <c r="L76" s="23"/>
      <c r="M76" s="23"/>
      <c r="N76" s="23"/>
      <c r="O76" s="114">
        <f t="shared" ref="O76" si="494">IF((K77+L77+M77+N77)&gt;$P$4,"GREŠKA",K77+L77+M77+N77)</f>
        <v>0</v>
      </c>
      <c r="P76" s="116" t="str">
        <f t="shared" ref="P76" si="495">IF(O76=0,"NE",(IF(O76&gt;=($P$4/2),"DA","NE")))</f>
        <v>NE</v>
      </c>
      <c r="Q76" s="22"/>
      <c r="R76" s="23"/>
      <c r="S76" s="23"/>
      <c r="T76" s="23"/>
      <c r="U76" s="114">
        <f t="shared" ref="U76" si="496">IF((Q77+R77+S77+T77)&gt;$V$4,"GREŠKA",Q77+R77+S77+T77)</f>
        <v>0</v>
      </c>
      <c r="V76" s="116" t="str">
        <f t="shared" ref="V76" si="497">IF(U76=0,"NE",(IF(U76&gt;=($V$4/2),"DA","NE")))</f>
        <v>NE</v>
      </c>
      <c r="W76" s="22"/>
      <c r="X76" s="23"/>
      <c r="Y76" s="23"/>
      <c r="Z76" s="23"/>
      <c r="AA76" s="114">
        <f t="shared" ref="AA76" si="498">IF((W77+X77+Y77+Z77)&gt;$AB$4,"GREŠKA",W77+X77+Y77+Z77)</f>
        <v>0</v>
      </c>
      <c r="AB76" s="116" t="str">
        <f t="shared" ref="AB76" si="499">IF(AA76=0,"NE",(IF(AA76&gt;=($AB$4/2),"DA","NE")))</f>
        <v>NE</v>
      </c>
      <c r="AC76" s="118">
        <f t="shared" ref="AC76" si="500">IF(AND(J76="da",P76="da",V76="da",AB76="da"),I76+O76+U76+AA76,0)</f>
        <v>0</v>
      </c>
      <c r="AD76" s="153" t="str">
        <f t="shared" ref="AD76" si="501">IF(OR(COUNTIF(J76:AB77,"ne")&gt;2,COUNTIF(J76:AB77,"ne")=0),"NE",COUNTIF(J76:AB77,"ne"))</f>
        <v>NE</v>
      </c>
      <c r="AE76" s="155" t="str">
        <f t="shared" ref="AE76" si="502">IF(SUM(COUNTBLANK(E76:H76),COUNTBLANK(K76:N76),COUNTBLANK(Q76:T76),COUNTBLANK(W76:Z76))=16,"NE","DA")</f>
        <v>NE</v>
      </c>
      <c r="AF76" s="161"/>
      <c r="AG76" s="167" t="str">
        <f>J76</f>
        <v>NE</v>
      </c>
      <c r="AH76" s="167" t="str">
        <f>P76</f>
        <v>NE</v>
      </c>
      <c r="AI76" s="167" t="str">
        <f>V76</f>
        <v>NE</v>
      </c>
      <c r="AJ76" s="167" t="str">
        <f>AB76</f>
        <v>NE</v>
      </c>
      <c r="AK76" s="171" t="str">
        <f t="shared" ref="AK76" si="503">IF(AC76&lt;50, "NE",IF(AC76&lt;60,2,IF(AC76&lt;75,3,IF(AC76&lt;90,4,5))))</f>
        <v>NE</v>
      </c>
    </row>
    <row r="77" spans="1:37" ht="15.75" customHeight="1" thickBot="1" x14ac:dyDescent="0.3">
      <c r="A77" s="126"/>
      <c r="B77" s="128"/>
      <c r="C77" s="130"/>
      <c r="D77" s="26" t="s">
        <v>19</v>
      </c>
      <c r="E77" s="27">
        <f t="shared" ref="E77" si="504">IF($E$7=0,0,$E$7/$E$6*E76)</f>
        <v>0</v>
      </c>
      <c r="F77" s="27">
        <f t="shared" ref="F77" si="505">IF($F$7=0,0,$F$7/$F$6*F76)</f>
        <v>0</v>
      </c>
      <c r="G77" s="27">
        <f t="shared" ref="G77" si="506">IF($G$7=0,0,$G$7/$G$6*G76)</f>
        <v>0</v>
      </c>
      <c r="H77" s="27">
        <f t="shared" ref="H77" si="507">IF($H$7=0,0,$H$7/$H$6*H76)</f>
        <v>0</v>
      </c>
      <c r="I77" s="115"/>
      <c r="J77" s="117"/>
      <c r="K77" s="28">
        <f t="shared" ref="K77" si="508">IF($K$7=0,0,$K$7/$K$6*K76)</f>
        <v>0</v>
      </c>
      <c r="L77" s="27">
        <f t="shared" ref="L77" si="509">IF($L$7=0,0,$L$7/$L$6*L76)</f>
        <v>0</v>
      </c>
      <c r="M77" s="27">
        <f t="shared" ref="M77" si="510">IF($M$7=0,0,$M$7/$M$6*M76)</f>
        <v>0</v>
      </c>
      <c r="N77" s="27">
        <f t="shared" ref="N77" si="511">IF($N$7=0,0,$N$7/$N$6*N76)</f>
        <v>0</v>
      </c>
      <c r="O77" s="115"/>
      <c r="P77" s="117"/>
      <c r="Q77" s="28">
        <f t="shared" ref="Q77" si="512">IF($Q$7=0,0,$Q$7/$Q$6*Q76)</f>
        <v>0</v>
      </c>
      <c r="R77" s="27">
        <f t="shared" ref="R77" si="513">IF($R$7=0,0,$R$7/$R$6*R76)</f>
        <v>0</v>
      </c>
      <c r="S77" s="27">
        <f t="shared" ref="S77" si="514">IF($S$7=0,0,$S$7/$S$6*S76)</f>
        <v>0</v>
      </c>
      <c r="T77" s="27">
        <f t="shared" ref="T77" si="515">IF($T$7=0,0,$T$7/$T$6*T76)</f>
        <v>0</v>
      </c>
      <c r="U77" s="115"/>
      <c r="V77" s="117"/>
      <c r="W77" s="28">
        <f t="shared" ref="W77" si="516">IF($W$7=0,0,$W$7/$W$6*W76)</f>
        <v>0</v>
      </c>
      <c r="X77" s="27">
        <f t="shared" ref="X77" si="517">IF($X$7=0,0,$X$7/$X$6*X76)</f>
        <v>0</v>
      </c>
      <c r="Y77" s="27">
        <f t="shared" ref="Y77" si="518">IF($Y$7=0,0,$Y$7/$Y$6*Y76)</f>
        <v>0</v>
      </c>
      <c r="Z77" s="27">
        <f t="shared" ref="Z77" si="519">IF($Z$7=0,0,$Z$7/$Z$6*Z76)</f>
        <v>0</v>
      </c>
      <c r="AA77" s="115"/>
      <c r="AB77" s="117"/>
      <c r="AC77" s="119"/>
      <c r="AD77" s="154"/>
      <c r="AE77" s="157"/>
      <c r="AF77" s="162"/>
      <c r="AG77" s="164"/>
      <c r="AH77" s="164"/>
      <c r="AI77" s="164"/>
      <c r="AJ77" s="164"/>
      <c r="AK77" s="172"/>
    </row>
    <row r="78" spans="1:37" ht="15" customHeight="1" x14ac:dyDescent="0.25">
      <c r="A78" s="125">
        <v>36</v>
      </c>
      <c r="B78" s="127" t="str">
        <f>'Popis studenata'!B37</f>
        <v xml:space="preserve"> </v>
      </c>
      <c r="C78" s="129">
        <f>'Popis studenata'!C37</f>
        <v>0</v>
      </c>
      <c r="D78" s="21" t="s">
        <v>18</v>
      </c>
      <c r="E78" s="22"/>
      <c r="F78" s="23"/>
      <c r="G78" s="23"/>
      <c r="H78" s="23"/>
      <c r="I78" s="114">
        <f t="shared" ref="I78" si="520">IF((E79+F79+G79+H79)&gt;$J$4,"GREŠKA",E79+F79+G79+H79)</f>
        <v>0</v>
      </c>
      <c r="J78" s="116" t="str">
        <f t="shared" ref="J78" si="521">IF(I78=0,"NE",(IF(I78&gt;=($J$4/2),"DA","NE")))</f>
        <v>NE</v>
      </c>
      <c r="K78" s="22"/>
      <c r="L78" s="23"/>
      <c r="M78" s="23"/>
      <c r="N78" s="23"/>
      <c r="O78" s="114">
        <f t="shared" ref="O78" si="522">IF((K79+L79+M79+N79)&gt;$P$4,"GREŠKA",K79+L79+M79+N79)</f>
        <v>0</v>
      </c>
      <c r="P78" s="116" t="str">
        <f t="shared" ref="P78" si="523">IF(O78=0,"NE",(IF(O78&gt;=($P$4/2),"DA","NE")))</f>
        <v>NE</v>
      </c>
      <c r="Q78" s="22"/>
      <c r="R78" s="23"/>
      <c r="S78" s="23"/>
      <c r="T78" s="23"/>
      <c r="U78" s="114">
        <f t="shared" ref="U78" si="524">IF((Q79+R79+S79+T79)&gt;$V$4,"GREŠKA",Q79+R79+S79+T79)</f>
        <v>0</v>
      </c>
      <c r="V78" s="116" t="str">
        <f t="shared" ref="V78" si="525">IF(U78=0,"NE",(IF(U78&gt;=($V$4/2),"DA","NE")))</f>
        <v>NE</v>
      </c>
      <c r="W78" s="22"/>
      <c r="X78" s="23"/>
      <c r="Y78" s="23"/>
      <c r="Z78" s="23"/>
      <c r="AA78" s="114">
        <f t="shared" ref="AA78" si="526">IF((W79+X79+Y79+Z79)&gt;$AB$4,"GREŠKA",W79+X79+Y79+Z79)</f>
        <v>0</v>
      </c>
      <c r="AB78" s="116" t="str">
        <f t="shared" ref="AB78" si="527">IF(AA78=0,"NE",(IF(AA78&gt;=($AB$4/2),"DA","NE")))</f>
        <v>NE</v>
      </c>
      <c r="AC78" s="118">
        <f t="shared" ref="AC78" si="528">IF(AND(J78="da",P78="da",V78="da",AB78="da"),I78+O78+U78+AA78,0)</f>
        <v>0</v>
      </c>
      <c r="AD78" s="153" t="str">
        <f t="shared" ref="AD78" si="529">IF(OR(COUNTIF(J78:AB79,"ne")&gt;2,COUNTIF(J78:AB79,"ne")=0),"NE",COUNTIF(J78:AB79,"ne"))</f>
        <v>NE</v>
      </c>
      <c r="AE78" s="155" t="str">
        <f t="shared" ref="AE78" si="530">IF(SUM(COUNTBLANK(E78:H78),COUNTBLANK(K78:N78),COUNTBLANK(Q78:T78),COUNTBLANK(W78:Z78))=16,"NE","DA")</f>
        <v>NE</v>
      </c>
      <c r="AF78" s="161"/>
      <c r="AG78" s="167" t="str">
        <f>J78</f>
        <v>NE</v>
      </c>
      <c r="AH78" s="167" t="str">
        <f>P78</f>
        <v>NE</v>
      </c>
      <c r="AI78" s="167" t="str">
        <f>V78</f>
        <v>NE</v>
      </c>
      <c r="AJ78" s="167" t="str">
        <f>AB78</f>
        <v>NE</v>
      </c>
      <c r="AK78" s="171" t="str">
        <f t="shared" ref="AK78" si="531">IF(AC78&lt;50, "NE",IF(AC78&lt;60,2,IF(AC78&lt;75,3,IF(AC78&lt;90,4,5))))</f>
        <v>NE</v>
      </c>
    </row>
    <row r="79" spans="1:37" ht="15.75" customHeight="1" thickBot="1" x14ac:dyDescent="0.3">
      <c r="A79" s="126"/>
      <c r="B79" s="128"/>
      <c r="C79" s="130"/>
      <c r="D79" s="26" t="s">
        <v>19</v>
      </c>
      <c r="E79" s="27">
        <f t="shared" ref="E79" si="532">IF($E$7=0,0,$E$7/$E$6*E78)</f>
        <v>0</v>
      </c>
      <c r="F79" s="27">
        <f t="shared" ref="F79" si="533">IF($F$7=0,0,$F$7/$F$6*F78)</f>
        <v>0</v>
      </c>
      <c r="G79" s="27">
        <f t="shared" ref="G79" si="534">IF($G$7=0,0,$G$7/$G$6*G78)</f>
        <v>0</v>
      </c>
      <c r="H79" s="27">
        <f t="shared" ref="H79" si="535">IF($H$7=0,0,$H$7/$H$6*H78)</f>
        <v>0</v>
      </c>
      <c r="I79" s="115"/>
      <c r="J79" s="117"/>
      <c r="K79" s="28">
        <f t="shared" ref="K79" si="536">IF($K$7=0,0,$K$7/$K$6*K78)</f>
        <v>0</v>
      </c>
      <c r="L79" s="27">
        <f t="shared" ref="L79" si="537">IF($L$7=0,0,$L$7/$L$6*L78)</f>
        <v>0</v>
      </c>
      <c r="M79" s="27">
        <f t="shared" ref="M79" si="538">IF($M$7=0,0,$M$7/$M$6*M78)</f>
        <v>0</v>
      </c>
      <c r="N79" s="27">
        <f t="shared" ref="N79" si="539">IF($N$7=0,0,$N$7/$N$6*N78)</f>
        <v>0</v>
      </c>
      <c r="O79" s="115"/>
      <c r="P79" s="117"/>
      <c r="Q79" s="28">
        <f t="shared" ref="Q79" si="540">IF($Q$7=0,0,$Q$7/$Q$6*Q78)</f>
        <v>0</v>
      </c>
      <c r="R79" s="27">
        <f t="shared" ref="R79" si="541">IF($R$7=0,0,$R$7/$R$6*R78)</f>
        <v>0</v>
      </c>
      <c r="S79" s="27">
        <f t="shared" ref="S79" si="542">IF($S$7=0,0,$S$7/$S$6*S78)</f>
        <v>0</v>
      </c>
      <c r="T79" s="27">
        <f t="shared" ref="T79" si="543">IF($T$7=0,0,$T$7/$T$6*T78)</f>
        <v>0</v>
      </c>
      <c r="U79" s="115"/>
      <c r="V79" s="117"/>
      <c r="W79" s="28">
        <f t="shared" ref="W79" si="544">IF($W$7=0,0,$W$7/$W$6*W78)</f>
        <v>0</v>
      </c>
      <c r="X79" s="27">
        <f t="shared" ref="X79" si="545">IF($X$7=0,0,$X$7/$X$6*X78)</f>
        <v>0</v>
      </c>
      <c r="Y79" s="27">
        <f t="shared" ref="Y79" si="546">IF($Y$7=0,0,$Y$7/$Y$6*Y78)</f>
        <v>0</v>
      </c>
      <c r="Z79" s="27">
        <f t="shared" ref="Z79" si="547">IF($Z$7=0,0,$Z$7/$Z$6*Z78)</f>
        <v>0</v>
      </c>
      <c r="AA79" s="115"/>
      <c r="AB79" s="117"/>
      <c r="AC79" s="119"/>
      <c r="AD79" s="154"/>
      <c r="AE79" s="157"/>
      <c r="AF79" s="162"/>
      <c r="AG79" s="164"/>
      <c r="AH79" s="164"/>
      <c r="AI79" s="164"/>
      <c r="AJ79" s="164"/>
      <c r="AK79" s="172"/>
    </row>
    <row r="80" spans="1:37" ht="15" customHeight="1" x14ac:dyDescent="0.25">
      <c r="A80" s="125">
        <v>37</v>
      </c>
      <c r="B80" s="127" t="str">
        <f>'Popis studenata'!B38</f>
        <v xml:space="preserve"> </v>
      </c>
      <c r="C80" s="129">
        <f>'Popis studenata'!C38</f>
        <v>0</v>
      </c>
      <c r="D80" s="21" t="s">
        <v>18</v>
      </c>
      <c r="E80" s="22"/>
      <c r="F80" s="23"/>
      <c r="G80" s="23"/>
      <c r="H80" s="23"/>
      <c r="I80" s="114">
        <f t="shared" ref="I80" si="548">IF((E81+F81+G81+H81)&gt;$J$4,"GREŠKA",E81+F81+G81+H81)</f>
        <v>0</v>
      </c>
      <c r="J80" s="116" t="str">
        <f t="shared" ref="J80" si="549">IF(I80=0,"NE",(IF(I80&gt;=($J$4/2),"DA","NE")))</f>
        <v>NE</v>
      </c>
      <c r="K80" s="22"/>
      <c r="L80" s="23"/>
      <c r="M80" s="23"/>
      <c r="N80" s="23"/>
      <c r="O80" s="114">
        <f t="shared" ref="O80" si="550">IF((K81+L81+M81+N81)&gt;$P$4,"GREŠKA",K81+L81+M81+N81)</f>
        <v>0</v>
      </c>
      <c r="P80" s="116" t="str">
        <f t="shared" ref="P80" si="551">IF(O80=0,"NE",(IF(O80&gt;=($P$4/2),"DA","NE")))</f>
        <v>NE</v>
      </c>
      <c r="Q80" s="22"/>
      <c r="R80" s="23"/>
      <c r="S80" s="23"/>
      <c r="T80" s="23"/>
      <c r="U80" s="114">
        <f t="shared" ref="U80" si="552">IF((Q81+R81+S81+T81)&gt;$V$4,"GREŠKA",Q81+R81+S81+T81)</f>
        <v>0</v>
      </c>
      <c r="V80" s="116" t="str">
        <f t="shared" ref="V80" si="553">IF(U80=0,"NE",(IF(U80&gt;=($V$4/2),"DA","NE")))</f>
        <v>NE</v>
      </c>
      <c r="W80" s="22"/>
      <c r="X80" s="23"/>
      <c r="Y80" s="23"/>
      <c r="Z80" s="23"/>
      <c r="AA80" s="114">
        <f t="shared" ref="AA80" si="554">IF((W81+X81+Y81+Z81)&gt;$AB$4,"GREŠKA",W81+X81+Y81+Z81)</f>
        <v>0</v>
      </c>
      <c r="AB80" s="116" t="str">
        <f t="shared" ref="AB80" si="555">IF(AA80=0,"NE",(IF(AA80&gt;=($AB$4/2),"DA","NE")))</f>
        <v>NE</v>
      </c>
      <c r="AC80" s="118">
        <f t="shared" ref="AC80" si="556">IF(AND(J80="da",P80="da",V80="da",AB80="da"),I80+O80+U80+AA80,0)</f>
        <v>0</v>
      </c>
      <c r="AD80" s="153" t="str">
        <f t="shared" ref="AD80" si="557">IF(OR(COUNTIF(J80:AB81,"ne")&gt;2,COUNTIF(J80:AB81,"ne")=0),"NE",COUNTIF(J80:AB81,"ne"))</f>
        <v>NE</v>
      </c>
      <c r="AE80" s="155" t="str">
        <f t="shared" ref="AE80" si="558">IF(SUM(COUNTBLANK(E80:H80),COUNTBLANK(K80:N80),COUNTBLANK(Q80:T80),COUNTBLANK(W80:Z80))=16,"NE","DA")</f>
        <v>NE</v>
      </c>
      <c r="AF80" s="161"/>
      <c r="AG80" s="167" t="str">
        <f>J80</f>
        <v>NE</v>
      </c>
      <c r="AH80" s="167" t="str">
        <f>P80</f>
        <v>NE</v>
      </c>
      <c r="AI80" s="167" t="str">
        <f>V80</f>
        <v>NE</v>
      </c>
      <c r="AJ80" s="167" t="str">
        <f>AB80</f>
        <v>NE</v>
      </c>
      <c r="AK80" s="171" t="str">
        <f t="shared" ref="AK80" si="559">IF(AC80&lt;50, "NE",IF(AC80&lt;60,2,IF(AC80&lt;75,3,IF(AC80&lt;90,4,5))))</f>
        <v>NE</v>
      </c>
    </row>
    <row r="81" spans="1:37" ht="15.75" customHeight="1" thickBot="1" x14ac:dyDescent="0.3">
      <c r="A81" s="126"/>
      <c r="B81" s="128"/>
      <c r="C81" s="130"/>
      <c r="D81" s="26" t="s">
        <v>19</v>
      </c>
      <c r="E81" s="27">
        <f t="shared" ref="E81" si="560">IF($E$7=0,0,$E$7/$E$6*E80)</f>
        <v>0</v>
      </c>
      <c r="F81" s="27">
        <f t="shared" ref="F81" si="561">IF($F$7=0,0,$F$7/$F$6*F80)</f>
        <v>0</v>
      </c>
      <c r="G81" s="27">
        <f t="shared" ref="G81" si="562">IF($G$7=0,0,$G$7/$G$6*G80)</f>
        <v>0</v>
      </c>
      <c r="H81" s="27">
        <f t="shared" ref="H81" si="563">IF($H$7=0,0,$H$7/$H$6*H80)</f>
        <v>0</v>
      </c>
      <c r="I81" s="115"/>
      <c r="J81" s="117"/>
      <c r="K81" s="28">
        <f t="shared" ref="K81" si="564">IF($K$7=0,0,$K$7/$K$6*K80)</f>
        <v>0</v>
      </c>
      <c r="L81" s="27">
        <f t="shared" ref="L81" si="565">IF($L$7=0,0,$L$7/$L$6*L80)</f>
        <v>0</v>
      </c>
      <c r="M81" s="27">
        <f t="shared" ref="M81" si="566">IF($M$7=0,0,$M$7/$M$6*M80)</f>
        <v>0</v>
      </c>
      <c r="N81" s="27">
        <f t="shared" ref="N81" si="567">IF($N$7=0,0,$N$7/$N$6*N80)</f>
        <v>0</v>
      </c>
      <c r="O81" s="115"/>
      <c r="P81" s="117"/>
      <c r="Q81" s="28">
        <f t="shared" ref="Q81" si="568">IF($Q$7=0,0,$Q$7/$Q$6*Q80)</f>
        <v>0</v>
      </c>
      <c r="R81" s="27">
        <f t="shared" ref="R81" si="569">IF($R$7=0,0,$R$7/$R$6*R80)</f>
        <v>0</v>
      </c>
      <c r="S81" s="27">
        <f t="shared" ref="S81" si="570">IF($S$7=0,0,$S$7/$S$6*S80)</f>
        <v>0</v>
      </c>
      <c r="T81" s="27">
        <f t="shared" ref="T81" si="571">IF($T$7=0,0,$T$7/$T$6*T80)</f>
        <v>0</v>
      </c>
      <c r="U81" s="115"/>
      <c r="V81" s="117"/>
      <c r="W81" s="28">
        <f t="shared" ref="W81" si="572">IF($W$7=0,0,$W$7/$W$6*W80)</f>
        <v>0</v>
      </c>
      <c r="X81" s="27">
        <f t="shared" ref="X81" si="573">IF($X$7=0,0,$X$7/$X$6*X80)</f>
        <v>0</v>
      </c>
      <c r="Y81" s="27">
        <f t="shared" ref="Y81" si="574">IF($Y$7=0,0,$Y$7/$Y$6*Y80)</f>
        <v>0</v>
      </c>
      <c r="Z81" s="27">
        <f t="shared" ref="Z81" si="575">IF($Z$7=0,0,$Z$7/$Z$6*Z80)</f>
        <v>0</v>
      </c>
      <c r="AA81" s="115"/>
      <c r="AB81" s="117"/>
      <c r="AC81" s="119"/>
      <c r="AD81" s="154"/>
      <c r="AE81" s="157"/>
      <c r="AF81" s="162"/>
      <c r="AG81" s="164"/>
      <c r="AH81" s="164"/>
      <c r="AI81" s="164"/>
      <c r="AJ81" s="164"/>
      <c r="AK81" s="172"/>
    </row>
    <row r="82" spans="1:37" ht="15" customHeight="1" x14ac:dyDescent="0.25">
      <c r="A82" s="125">
        <v>38</v>
      </c>
      <c r="B82" s="127" t="str">
        <f>'Popis studenata'!B39</f>
        <v xml:space="preserve"> </v>
      </c>
      <c r="C82" s="129">
        <f>'Popis studenata'!C39</f>
        <v>0</v>
      </c>
      <c r="D82" s="21" t="s">
        <v>18</v>
      </c>
      <c r="E82" s="22"/>
      <c r="F82" s="23"/>
      <c r="G82" s="23"/>
      <c r="H82" s="23"/>
      <c r="I82" s="114">
        <f t="shared" ref="I82" si="576">IF((E83+F83+G83+H83)&gt;$J$4,"GREŠKA",E83+F83+G83+H83)</f>
        <v>0</v>
      </c>
      <c r="J82" s="116" t="str">
        <f t="shared" ref="J82" si="577">IF(I82=0,"NE",(IF(I82&gt;=($J$4/2),"DA","NE")))</f>
        <v>NE</v>
      </c>
      <c r="K82" s="22"/>
      <c r="L82" s="23"/>
      <c r="M82" s="23"/>
      <c r="N82" s="23"/>
      <c r="O82" s="114">
        <f t="shared" ref="O82" si="578">IF((K83+L83+M83+N83)&gt;$P$4,"GREŠKA",K83+L83+M83+N83)</f>
        <v>0</v>
      </c>
      <c r="P82" s="116" t="str">
        <f t="shared" ref="P82" si="579">IF(O82=0,"NE",(IF(O82&gt;=($P$4/2),"DA","NE")))</f>
        <v>NE</v>
      </c>
      <c r="Q82" s="22"/>
      <c r="R82" s="23"/>
      <c r="S82" s="23"/>
      <c r="T82" s="23"/>
      <c r="U82" s="114">
        <f t="shared" ref="U82" si="580">IF((Q83+R83+S83+T83)&gt;$V$4,"GREŠKA",Q83+R83+S83+T83)</f>
        <v>0</v>
      </c>
      <c r="V82" s="116" t="str">
        <f t="shared" ref="V82" si="581">IF(U82=0,"NE",(IF(U82&gt;=($V$4/2),"DA","NE")))</f>
        <v>NE</v>
      </c>
      <c r="W82" s="22"/>
      <c r="X82" s="23"/>
      <c r="Y82" s="23"/>
      <c r="Z82" s="23"/>
      <c r="AA82" s="114">
        <f t="shared" ref="AA82" si="582">IF((W83+X83+Y83+Z83)&gt;$AB$4,"GREŠKA",W83+X83+Y83+Z83)</f>
        <v>0</v>
      </c>
      <c r="AB82" s="116" t="str">
        <f t="shared" ref="AB82" si="583">IF(AA82=0,"NE",(IF(AA82&gt;=($AB$4/2),"DA","NE")))</f>
        <v>NE</v>
      </c>
      <c r="AC82" s="118">
        <f t="shared" ref="AC82" si="584">IF(AND(J82="da",P82="da",V82="da",AB82="da"),I82+O82+U82+AA82,0)</f>
        <v>0</v>
      </c>
      <c r="AD82" s="153" t="str">
        <f t="shared" ref="AD82" si="585">IF(OR(COUNTIF(J82:AB83,"ne")&gt;2,COUNTIF(J82:AB83,"ne")=0),"NE",COUNTIF(J82:AB83,"ne"))</f>
        <v>NE</v>
      </c>
      <c r="AE82" s="155" t="str">
        <f t="shared" ref="AE82" si="586">IF(SUM(COUNTBLANK(E82:H82),COUNTBLANK(K82:N82),COUNTBLANK(Q82:T82),COUNTBLANK(W82:Z82))=16,"NE","DA")</f>
        <v>NE</v>
      </c>
      <c r="AF82" s="161"/>
      <c r="AG82" s="167" t="str">
        <f>J82</f>
        <v>NE</v>
      </c>
      <c r="AH82" s="167" t="str">
        <f>P82</f>
        <v>NE</v>
      </c>
      <c r="AI82" s="167" t="str">
        <f>V82</f>
        <v>NE</v>
      </c>
      <c r="AJ82" s="167" t="str">
        <f>AB82</f>
        <v>NE</v>
      </c>
      <c r="AK82" s="171" t="str">
        <f t="shared" ref="AK82" si="587">IF(AC82&lt;50, "NE",IF(AC82&lt;60,2,IF(AC82&lt;75,3,IF(AC82&lt;90,4,5))))</f>
        <v>NE</v>
      </c>
    </row>
    <row r="83" spans="1:37" ht="15.75" customHeight="1" thickBot="1" x14ac:dyDescent="0.3">
      <c r="A83" s="126"/>
      <c r="B83" s="128"/>
      <c r="C83" s="130"/>
      <c r="D83" s="26" t="s">
        <v>19</v>
      </c>
      <c r="E83" s="27">
        <f t="shared" ref="E83" si="588">IF($E$7=0,0,$E$7/$E$6*E82)</f>
        <v>0</v>
      </c>
      <c r="F83" s="27">
        <f t="shared" ref="F83" si="589">IF($F$7=0,0,$F$7/$F$6*F82)</f>
        <v>0</v>
      </c>
      <c r="G83" s="27">
        <f t="shared" ref="G83" si="590">IF($G$7=0,0,$G$7/$G$6*G82)</f>
        <v>0</v>
      </c>
      <c r="H83" s="27">
        <f t="shared" ref="H83" si="591">IF($H$7=0,0,$H$7/$H$6*H82)</f>
        <v>0</v>
      </c>
      <c r="I83" s="115"/>
      <c r="J83" s="117"/>
      <c r="K83" s="28">
        <f t="shared" ref="K83" si="592">IF($K$7=0,0,$K$7/$K$6*K82)</f>
        <v>0</v>
      </c>
      <c r="L83" s="27">
        <f t="shared" ref="L83" si="593">IF($L$7=0,0,$L$7/$L$6*L82)</f>
        <v>0</v>
      </c>
      <c r="M83" s="27">
        <f t="shared" ref="M83" si="594">IF($M$7=0,0,$M$7/$M$6*M82)</f>
        <v>0</v>
      </c>
      <c r="N83" s="27">
        <f t="shared" ref="N83" si="595">IF($N$7=0,0,$N$7/$N$6*N82)</f>
        <v>0</v>
      </c>
      <c r="O83" s="115"/>
      <c r="P83" s="117"/>
      <c r="Q83" s="28">
        <f t="shared" ref="Q83" si="596">IF($Q$7=0,0,$Q$7/$Q$6*Q82)</f>
        <v>0</v>
      </c>
      <c r="R83" s="27">
        <f t="shared" ref="R83" si="597">IF($R$7=0,0,$R$7/$R$6*R82)</f>
        <v>0</v>
      </c>
      <c r="S83" s="27">
        <f t="shared" ref="S83" si="598">IF($S$7=0,0,$S$7/$S$6*S82)</f>
        <v>0</v>
      </c>
      <c r="T83" s="27">
        <f t="shared" ref="T83" si="599">IF($T$7=0,0,$T$7/$T$6*T82)</f>
        <v>0</v>
      </c>
      <c r="U83" s="115"/>
      <c r="V83" s="117"/>
      <c r="W83" s="28">
        <f t="shared" ref="W83" si="600">IF($W$7=0,0,$W$7/$W$6*W82)</f>
        <v>0</v>
      </c>
      <c r="X83" s="27">
        <f t="shared" ref="X83" si="601">IF($X$7=0,0,$X$7/$X$6*X82)</f>
        <v>0</v>
      </c>
      <c r="Y83" s="27">
        <f t="shared" ref="Y83" si="602">IF($Y$7=0,0,$Y$7/$Y$6*Y82)</f>
        <v>0</v>
      </c>
      <c r="Z83" s="27">
        <f t="shared" ref="Z83" si="603">IF($Z$7=0,0,$Z$7/$Z$6*Z82)</f>
        <v>0</v>
      </c>
      <c r="AA83" s="115"/>
      <c r="AB83" s="117"/>
      <c r="AC83" s="119"/>
      <c r="AD83" s="154"/>
      <c r="AE83" s="157"/>
      <c r="AF83" s="162"/>
      <c r="AG83" s="164"/>
      <c r="AH83" s="164"/>
      <c r="AI83" s="164"/>
      <c r="AJ83" s="164"/>
      <c r="AK83" s="172"/>
    </row>
    <row r="84" spans="1:37" ht="15" customHeight="1" x14ac:dyDescent="0.25">
      <c r="A84" s="125">
        <v>39</v>
      </c>
      <c r="B84" s="127" t="str">
        <f>'Popis studenata'!B40</f>
        <v xml:space="preserve"> </v>
      </c>
      <c r="C84" s="129">
        <f>'Popis studenata'!C40</f>
        <v>0</v>
      </c>
      <c r="D84" s="21" t="s">
        <v>18</v>
      </c>
      <c r="E84" s="22"/>
      <c r="F84" s="23"/>
      <c r="G84" s="23"/>
      <c r="H84" s="23"/>
      <c r="I84" s="114">
        <f t="shared" ref="I84" si="604">IF((E85+F85+G85+H85)&gt;$J$4,"GREŠKA",E85+F85+G85+H85)</f>
        <v>0</v>
      </c>
      <c r="J84" s="116" t="str">
        <f t="shared" ref="J84" si="605">IF(I84=0,"NE",(IF(I84&gt;=($J$4/2),"DA","NE")))</f>
        <v>NE</v>
      </c>
      <c r="K84" s="22"/>
      <c r="L84" s="23"/>
      <c r="M84" s="23"/>
      <c r="N84" s="23"/>
      <c r="O84" s="114">
        <f t="shared" ref="O84" si="606">IF((K85+L85+M85+N85)&gt;$P$4,"GREŠKA",K85+L85+M85+N85)</f>
        <v>0</v>
      </c>
      <c r="P84" s="116" t="str">
        <f t="shared" ref="P84" si="607">IF(O84=0,"NE",(IF(O84&gt;=($P$4/2),"DA","NE")))</f>
        <v>NE</v>
      </c>
      <c r="Q84" s="22"/>
      <c r="R84" s="23"/>
      <c r="S84" s="23"/>
      <c r="T84" s="23"/>
      <c r="U84" s="114">
        <f t="shared" ref="U84" si="608">IF((Q85+R85+S85+T85)&gt;$V$4,"GREŠKA",Q85+R85+S85+T85)</f>
        <v>0</v>
      </c>
      <c r="V84" s="116" t="str">
        <f t="shared" ref="V84" si="609">IF(U84=0,"NE",(IF(U84&gt;=($V$4/2),"DA","NE")))</f>
        <v>NE</v>
      </c>
      <c r="W84" s="22"/>
      <c r="X84" s="23"/>
      <c r="Y84" s="23"/>
      <c r="Z84" s="23"/>
      <c r="AA84" s="114">
        <f t="shared" ref="AA84" si="610">IF((W85+X85+Y85+Z85)&gt;$AB$4,"GREŠKA",W85+X85+Y85+Z85)</f>
        <v>0</v>
      </c>
      <c r="AB84" s="116" t="str">
        <f t="shared" ref="AB84" si="611">IF(AA84=0,"NE",(IF(AA84&gt;=($AB$4/2),"DA","NE")))</f>
        <v>NE</v>
      </c>
      <c r="AC84" s="118">
        <f t="shared" ref="AC84" si="612">IF(AND(J84="da",P84="da",V84="da",AB84="da"),I84+O84+U84+AA84,0)</f>
        <v>0</v>
      </c>
      <c r="AD84" s="153" t="str">
        <f t="shared" ref="AD84" si="613">IF(OR(COUNTIF(J84:AB85,"ne")&gt;2,COUNTIF(J84:AB85,"ne")=0),"NE",COUNTIF(J84:AB85,"ne"))</f>
        <v>NE</v>
      </c>
      <c r="AE84" s="155" t="str">
        <f t="shared" ref="AE84" si="614">IF(SUM(COUNTBLANK(E84:H84),COUNTBLANK(K84:N84),COUNTBLANK(Q84:T84),COUNTBLANK(W84:Z84))=16,"NE","DA")</f>
        <v>NE</v>
      </c>
      <c r="AF84" s="161"/>
      <c r="AG84" s="167" t="str">
        <f>J84</f>
        <v>NE</v>
      </c>
      <c r="AH84" s="167" t="str">
        <f>P84</f>
        <v>NE</v>
      </c>
      <c r="AI84" s="167" t="str">
        <f>V84</f>
        <v>NE</v>
      </c>
      <c r="AJ84" s="167" t="str">
        <f>AB84</f>
        <v>NE</v>
      </c>
      <c r="AK84" s="171" t="str">
        <f t="shared" ref="AK84" si="615">IF(AC84&lt;50, "NE",IF(AC84&lt;60,2,IF(AC84&lt;75,3,IF(AC84&lt;90,4,5))))</f>
        <v>NE</v>
      </c>
    </row>
    <row r="85" spans="1:37" ht="15.75" customHeight="1" thickBot="1" x14ac:dyDescent="0.3">
      <c r="A85" s="126"/>
      <c r="B85" s="128"/>
      <c r="C85" s="130"/>
      <c r="D85" s="26" t="s">
        <v>19</v>
      </c>
      <c r="E85" s="27">
        <f t="shared" ref="E85" si="616">IF($E$7=0,0,$E$7/$E$6*E84)</f>
        <v>0</v>
      </c>
      <c r="F85" s="27">
        <f t="shared" ref="F85" si="617">IF($F$7=0,0,$F$7/$F$6*F84)</f>
        <v>0</v>
      </c>
      <c r="G85" s="27">
        <f t="shared" ref="G85" si="618">IF($G$7=0,0,$G$7/$G$6*G84)</f>
        <v>0</v>
      </c>
      <c r="H85" s="27">
        <f t="shared" ref="H85" si="619">IF($H$7=0,0,$H$7/$H$6*H84)</f>
        <v>0</v>
      </c>
      <c r="I85" s="115"/>
      <c r="J85" s="117"/>
      <c r="K85" s="28">
        <f t="shared" ref="K85" si="620">IF($K$7=0,0,$K$7/$K$6*K84)</f>
        <v>0</v>
      </c>
      <c r="L85" s="27">
        <f t="shared" ref="L85" si="621">IF($L$7=0,0,$L$7/$L$6*L84)</f>
        <v>0</v>
      </c>
      <c r="M85" s="27">
        <f t="shared" ref="M85" si="622">IF($M$7=0,0,$M$7/$M$6*M84)</f>
        <v>0</v>
      </c>
      <c r="N85" s="27">
        <f t="shared" ref="N85" si="623">IF($N$7=0,0,$N$7/$N$6*N84)</f>
        <v>0</v>
      </c>
      <c r="O85" s="115"/>
      <c r="P85" s="117"/>
      <c r="Q85" s="28">
        <f t="shared" ref="Q85" si="624">IF($Q$7=0,0,$Q$7/$Q$6*Q84)</f>
        <v>0</v>
      </c>
      <c r="R85" s="27">
        <f t="shared" ref="R85" si="625">IF($R$7=0,0,$R$7/$R$6*R84)</f>
        <v>0</v>
      </c>
      <c r="S85" s="27">
        <f t="shared" ref="S85" si="626">IF($S$7=0,0,$S$7/$S$6*S84)</f>
        <v>0</v>
      </c>
      <c r="T85" s="27">
        <f t="shared" ref="T85" si="627">IF($T$7=0,0,$T$7/$T$6*T84)</f>
        <v>0</v>
      </c>
      <c r="U85" s="115"/>
      <c r="V85" s="117"/>
      <c r="W85" s="28">
        <f t="shared" ref="W85" si="628">IF($W$7=0,0,$W$7/$W$6*W84)</f>
        <v>0</v>
      </c>
      <c r="X85" s="27">
        <f t="shared" ref="X85" si="629">IF($X$7=0,0,$X$7/$X$6*X84)</f>
        <v>0</v>
      </c>
      <c r="Y85" s="27">
        <f t="shared" ref="Y85" si="630">IF($Y$7=0,0,$Y$7/$Y$6*Y84)</f>
        <v>0</v>
      </c>
      <c r="Z85" s="27">
        <f t="shared" ref="Z85" si="631">IF($Z$7=0,0,$Z$7/$Z$6*Z84)</f>
        <v>0</v>
      </c>
      <c r="AA85" s="115"/>
      <c r="AB85" s="117"/>
      <c r="AC85" s="119"/>
      <c r="AD85" s="154"/>
      <c r="AE85" s="157"/>
      <c r="AF85" s="162"/>
      <c r="AG85" s="164"/>
      <c r="AH85" s="164"/>
      <c r="AI85" s="164"/>
      <c r="AJ85" s="164"/>
      <c r="AK85" s="172"/>
    </row>
    <row r="86" spans="1:37" ht="15" customHeight="1" x14ac:dyDescent="0.25">
      <c r="A86" s="125">
        <v>40</v>
      </c>
      <c r="B86" s="127" t="str">
        <f>'Popis studenata'!B41</f>
        <v xml:space="preserve"> </v>
      </c>
      <c r="C86" s="129">
        <f>'Popis studenata'!C41</f>
        <v>0</v>
      </c>
      <c r="D86" s="21" t="s">
        <v>18</v>
      </c>
      <c r="E86" s="22"/>
      <c r="F86" s="23"/>
      <c r="G86" s="23"/>
      <c r="H86" s="23"/>
      <c r="I86" s="114">
        <f t="shared" ref="I86" si="632">IF((E87+F87+G87+H87)&gt;$J$4,"GREŠKA",E87+F87+G87+H87)</f>
        <v>0</v>
      </c>
      <c r="J86" s="116" t="str">
        <f t="shared" ref="J86" si="633">IF(I86=0,"NE",(IF(I86&gt;=($J$4/2),"DA","NE")))</f>
        <v>NE</v>
      </c>
      <c r="K86" s="22"/>
      <c r="L86" s="23"/>
      <c r="M86" s="23"/>
      <c r="N86" s="23"/>
      <c r="O86" s="114">
        <f t="shared" ref="O86" si="634">IF((K87+L87+M87+N87)&gt;$P$4,"GREŠKA",K87+L87+M87+N87)</f>
        <v>0</v>
      </c>
      <c r="P86" s="116" t="str">
        <f t="shared" ref="P86" si="635">IF(O86=0,"NE",(IF(O86&gt;=($P$4/2),"DA","NE")))</f>
        <v>NE</v>
      </c>
      <c r="Q86" s="22"/>
      <c r="R86" s="23"/>
      <c r="S86" s="23"/>
      <c r="T86" s="23"/>
      <c r="U86" s="114">
        <f t="shared" ref="U86" si="636">IF((Q87+R87+S87+T87)&gt;$V$4,"GREŠKA",Q87+R87+S87+T87)</f>
        <v>0</v>
      </c>
      <c r="V86" s="116" t="str">
        <f t="shared" ref="V86" si="637">IF(U86=0,"NE",(IF(U86&gt;=($V$4/2),"DA","NE")))</f>
        <v>NE</v>
      </c>
      <c r="W86" s="22"/>
      <c r="X86" s="23"/>
      <c r="Y86" s="23"/>
      <c r="Z86" s="23"/>
      <c r="AA86" s="114">
        <f t="shared" ref="AA86" si="638">IF((W87+X87+Y87+Z87)&gt;$AB$4,"GREŠKA",W87+X87+Y87+Z87)</f>
        <v>0</v>
      </c>
      <c r="AB86" s="116" t="str">
        <f t="shared" ref="AB86" si="639">IF(AA86=0,"NE",(IF(AA86&gt;=($AB$4/2),"DA","NE")))</f>
        <v>NE</v>
      </c>
      <c r="AC86" s="118">
        <f t="shared" ref="AC86" si="640">IF(AND(J86="da",P86="da",V86="da",AB86="da"),I86+O86+U86+AA86,0)</f>
        <v>0</v>
      </c>
      <c r="AD86" s="153" t="str">
        <f t="shared" ref="AD86" si="641">IF(OR(COUNTIF(J86:AB87,"ne")&gt;2,COUNTIF(J86:AB87,"ne")=0),"NE",COUNTIF(J86:AB87,"ne"))</f>
        <v>NE</v>
      </c>
      <c r="AE86" s="155" t="str">
        <f t="shared" ref="AE86" si="642">IF(SUM(COUNTBLANK(E86:H86),COUNTBLANK(K86:N86),COUNTBLANK(Q86:T86),COUNTBLANK(W86:Z86))=16,"NE","DA")</f>
        <v>NE</v>
      </c>
      <c r="AF86" s="161"/>
      <c r="AG86" s="167" t="str">
        <f>J86</f>
        <v>NE</v>
      </c>
      <c r="AH86" s="167" t="str">
        <f>P86</f>
        <v>NE</v>
      </c>
      <c r="AI86" s="167" t="str">
        <f>V86</f>
        <v>NE</v>
      </c>
      <c r="AJ86" s="167" t="str">
        <f>AB86</f>
        <v>NE</v>
      </c>
      <c r="AK86" s="171" t="str">
        <f t="shared" ref="AK86" si="643">IF(AC86&lt;50, "NE",IF(AC86&lt;60,2,IF(AC86&lt;75,3,IF(AC86&lt;90,4,5))))</f>
        <v>NE</v>
      </c>
    </row>
    <row r="87" spans="1:37" ht="15.75" customHeight="1" thickBot="1" x14ac:dyDescent="0.3">
      <c r="A87" s="126"/>
      <c r="B87" s="128"/>
      <c r="C87" s="130"/>
      <c r="D87" s="26" t="s">
        <v>19</v>
      </c>
      <c r="E87" s="27">
        <f t="shared" ref="E87" si="644">IF($E$7=0,0,$E$7/$E$6*E86)</f>
        <v>0</v>
      </c>
      <c r="F87" s="27">
        <f t="shared" ref="F87" si="645">IF($F$7=0,0,$F$7/$F$6*F86)</f>
        <v>0</v>
      </c>
      <c r="G87" s="27">
        <f t="shared" ref="G87" si="646">IF($G$7=0,0,$G$7/$G$6*G86)</f>
        <v>0</v>
      </c>
      <c r="H87" s="27">
        <f t="shared" ref="H87" si="647">IF($H$7=0,0,$H$7/$H$6*H86)</f>
        <v>0</v>
      </c>
      <c r="I87" s="115"/>
      <c r="J87" s="117"/>
      <c r="K87" s="28">
        <f t="shared" ref="K87" si="648">IF($K$7=0,0,$K$7/$K$6*K86)</f>
        <v>0</v>
      </c>
      <c r="L87" s="27">
        <f t="shared" ref="L87" si="649">IF($L$7=0,0,$L$7/$L$6*L86)</f>
        <v>0</v>
      </c>
      <c r="M87" s="27">
        <f t="shared" ref="M87" si="650">IF($M$7=0,0,$M$7/$M$6*M86)</f>
        <v>0</v>
      </c>
      <c r="N87" s="27">
        <f t="shared" ref="N87" si="651">IF($N$7=0,0,$N$7/$N$6*N86)</f>
        <v>0</v>
      </c>
      <c r="O87" s="115"/>
      <c r="P87" s="117"/>
      <c r="Q87" s="28">
        <f t="shared" ref="Q87" si="652">IF($Q$7=0,0,$Q$7/$Q$6*Q86)</f>
        <v>0</v>
      </c>
      <c r="R87" s="27">
        <f t="shared" ref="R87" si="653">IF($R$7=0,0,$R$7/$R$6*R86)</f>
        <v>0</v>
      </c>
      <c r="S87" s="27">
        <f t="shared" ref="S87" si="654">IF($S$7=0,0,$S$7/$S$6*S86)</f>
        <v>0</v>
      </c>
      <c r="T87" s="27">
        <f t="shared" ref="T87" si="655">IF($T$7=0,0,$T$7/$T$6*T86)</f>
        <v>0</v>
      </c>
      <c r="U87" s="115"/>
      <c r="V87" s="117"/>
      <c r="W87" s="28">
        <f t="shared" ref="W87" si="656">IF($W$7=0,0,$W$7/$W$6*W86)</f>
        <v>0</v>
      </c>
      <c r="X87" s="27">
        <f t="shared" ref="X87" si="657">IF($X$7=0,0,$X$7/$X$6*X86)</f>
        <v>0</v>
      </c>
      <c r="Y87" s="27">
        <f t="shared" ref="Y87" si="658">IF($Y$7=0,0,$Y$7/$Y$6*Y86)</f>
        <v>0</v>
      </c>
      <c r="Z87" s="27">
        <f t="shared" ref="Z87" si="659">IF($Z$7=0,0,$Z$7/$Z$6*Z86)</f>
        <v>0</v>
      </c>
      <c r="AA87" s="115"/>
      <c r="AB87" s="117"/>
      <c r="AC87" s="119"/>
      <c r="AD87" s="154"/>
      <c r="AE87" s="157"/>
      <c r="AF87" s="162"/>
      <c r="AG87" s="164"/>
      <c r="AH87" s="164"/>
      <c r="AI87" s="164"/>
      <c r="AJ87" s="164"/>
      <c r="AK87" s="172"/>
    </row>
    <row r="88" spans="1:37" ht="15" customHeight="1" x14ac:dyDescent="0.25">
      <c r="A88" s="125">
        <v>41</v>
      </c>
      <c r="B88" s="127" t="str">
        <f>'Popis studenata'!B42</f>
        <v xml:space="preserve"> </v>
      </c>
      <c r="C88" s="129">
        <f>'Popis studenata'!C42</f>
        <v>0</v>
      </c>
      <c r="D88" s="21" t="s">
        <v>18</v>
      </c>
      <c r="E88" s="22"/>
      <c r="F88" s="23"/>
      <c r="G88" s="23"/>
      <c r="H88" s="23"/>
      <c r="I88" s="114">
        <f t="shared" ref="I88" si="660">IF((E89+F89+G89+H89)&gt;$J$4,"GREŠKA",E89+F89+G89+H89)</f>
        <v>0</v>
      </c>
      <c r="J88" s="116" t="str">
        <f t="shared" ref="J88" si="661">IF(I88=0,"NE",(IF(I88&gt;=($J$4/2),"DA","NE")))</f>
        <v>NE</v>
      </c>
      <c r="K88" s="22"/>
      <c r="L88" s="23"/>
      <c r="M88" s="23"/>
      <c r="N88" s="23"/>
      <c r="O88" s="114">
        <f t="shared" ref="O88" si="662">IF((K89+L89+M89+N89)&gt;$P$4,"GREŠKA",K89+L89+M89+N89)</f>
        <v>0</v>
      </c>
      <c r="P88" s="116" t="str">
        <f t="shared" ref="P88" si="663">IF(O88=0,"NE",(IF(O88&gt;=($P$4/2),"DA","NE")))</f>
        <v>NE</v>
      </c>
      <c r="Q88" s="22"/>
      <c r="R88" s="23"/>
      <c r="S88" s="23"/>
      <c r="T88" s="23"/>
      <c r="U88" s="114">
        <f t="shared" ref="U88" si="664">IF((Q89+R89+S89+T89)&gt;$V$4,"GREŠKA",Q89+R89+S89+T89)</f>
        <v>0</v>
      </c>
      <c r="V88" s="116" t="str">
        <f t="shared" ref="V88" si="665">IF(U88=0,"NE",(IF(U88&gt;=($V$4/2),"DA","NE")))</f>
        <v>NE</v>
      </c>
      <c r="W88" s="22"/>
      <c r="X88" s="23"/>
      <c r="Y88" s="23"/>
      <c r="Z88" s="23"/>
      <c r="AA88" s="114">
        <f t="shared" ref="AA88" si="666">IF((W89+X89+Y89+Z89)&gt;$AB$4,"GREŠKA",W89+X89+Y89+Z89)</f>
        <v>0</v>
      </c>
      <c r="AB88" s="116" t="str">
        <f t="shared" ref="AB88" si="667">IF(AA88=0,"NE",(IF(AA88&gt;=($AB$4/2),"DA","NE")))</f>
        <v>NE</v>
      </c>
      <c r="AC88" s="118">
        <f t="shared" ref="AC88" si="668">IF(AND(J88="da",P88="da",V88="da",AB88="da"),I88+O88+U88+AA88,0)</f>
        <v>0</v>
      </c>
      <c r="AD88" s="153" t="str">
        <f t="shared" ref="AD88" si="669">IF(OR(COUNTIF(J88:AB89,"ne")&gt;2,COUNTIF(J88:AB89,"ne")=0),"NE",COUNTIF(J88:AB89,"ne"))</f>
        <v>NE</v>
      </c>
      <c r="AE88" s="155" t="str">
        <f t="shared" ref="AE88" si="670">IF(SUM(COUNTBLANK(E88:H88),COUNTBLANK(K88:N88),COUNTBLANK(Q88:T88),COUNTBLANK(W88:Z88))=16,"NE","DA")</f>
        <v>NE</v>
      </c>
      <c r="AF88" s="161"/>
      <c r="AG88" s="167" t="str">
        <f>J88</f>
        <v>NE</v>
      </c>
      <c r="AH88" s="167" t="str">
        <f>P88</f>
        <v>NE</v>
      </c>
      <c r="AI88" s="167" t="str">
        <f>V88</f>
        <v>NE</v>
      </c>
      <c r="AJ88" s="167" t="str">
        <f>AB88</f>
        <v>NE</v>
      </c>
      <c r="AK88" s="171" t="str">
        <f t="shared" ref="AK88" si="671">IF(AC88&lt;50, "NE",IF(AC88&lt;60,2,IF(AC88&lt;75,3,IF(AC88&lt;90,4,5))))</f>
        <v>NE</v>
      </c>
    </row>
    <row r="89" spans="1:37" ht="15.75" customHeight="1" thickBot="1" x14ac:dyDescent="0.3">
      <c r="A89" s="126"/>
      <c r="B89" s="128"/>
      <c r="C89" s="130"/>
      <c r="D89" s="26" t="s">
        <v>19</v>
      </c>
      <c r="E89" s="27">
        <f t="shared" ref="E89" si="672">IF($E$7=0,0,$E$7/$E$6*E88)</f>
        <v>0</v>
      </c>
      <c r="F89" s="27">
        <f t="shared" ref="F89" si="673">IF($F$7=0,0,$F$7/$F$6*F88)</f>
        <v>0</v>
      </c>
      <c r="G89" s="27">
        <f t="shared" ref="G89" si="674">IF($G$7=0,0,$G$7/$G$6*G88)</f>
        <v>0</v>
      </c>
      <c r="H89" s="27">
        <f t="shared" ref="H89" si="675">IF($H$7=0,0,$H$7/$H$6*H88)</f>
        <v>0</v>
      </c>
      <c r="I89" s="115"/>
      <c r="J89" s="117"/>
      <c r="K89" s="28">
        <f t="shared" ref="K89" si="676">IF($K$7=0,0,$K$7/$K$6*K88)</f>
        <v>0</v>
      </c>
      <c r="L89" s="27">
        <f t="shared" ref="L89" si="677">IF($L$7=0,0,$L$7/$L$6*L88)</f>
        <v>0</v>
      </c>
      <c r="M89" s="27">
        <f t="shared" ref="M89" si="678">IF($M$7=0,0,$M$7/$M$6*M88)</f>
        <v>0</v>
      </c>
      <c r="N89" s="27">
        <f t="shared" ref="N89" si="679">IF($N$7=0,0,$N$7/$N$6*N88)</f>
        <v>0</v>
      </c>
      <c r="O89" s="115"/>
      <c r="P89" s="117"/>
      <c r="Q89" s="28">
        <f t="shared" ref="Q89" si="680">IF($Q$7=0,0,$Q$7/$Q$6*Q88)</f>
        <v>0</v>
      </c>
      <c r="R89" s="27">
        <f t="shared" ref="R89" si="681">IF($R$7=0,0,$R$7/$R$6*R88)</f>
        <v>0</v>
      </c>
      <c r="S89" s="27">
        <f t="shared" ref="S89" si="682">IF($S$7=0,0,$S$7/$S$6*S88)</f>
        <v>0</v>
      </c>
      <c r="T89" s="27">
        <f t="shared" ref="T89" si="683">IF($T$7=0,0,$T$7/$T$6*T88)</f>
        <v>0</v>
      </c>
      <c r="U89" s="115"/>
      <c r="V89" s="117"/>
      <c r="W89" s="28">
        <f t="shared" ref="W89" si="684">IF($W$7=0,0,$W$7/$W$6*W88)</f>
        <v>0</v>
      </c>
      <c r="X89" s="27">
        <f t="shared" ref="X89" si="685">IF($X$7=0,0,$X$7/$X$6*X88)</f>
        <v>0</v>
      </c>
      <c r="Y89" s="27">
        <f t="shared" ref="Y89" si="686">IF($Y$7=0,0,$Y$7/$Y$6*Y88)</f>
        <v>0</v>
      </c>
      <c r="Z89" s="27">
        <f t="shared" ref="Z89" si="687">IF($Z$7=0,0,$Z$7/$Z$6*Z88)</f>
        <v>0</v>
      </c>
      <c r="AA89" s="115"/>
      <c r="AB89" s="117"/>
      <c r="AC89" s="119"/>
      <c r="AD89" s="154"/>
      <c r="AE89" s="157"/>
      <c r="AF89" s="162"/>
      <c r="AG89" s="164"/>
      <c r="AH89" s="164"/>
      <c r="AI89" s="164"/>
      <c r="AJ89" s="164"/>
      <c r="AK89" s="172"/>
    </row>
    <row r="90" spans="1:37" ht="15" customHeight="1" x14ac:dyDescent="0.25">
      <c r="A90" s="125">
        <v>42</v>
      </c>
      <c r="B90" s="127" t="str">
        <f>'Popis studenata'!B43</f>
        <v xml:space="preserve"> </v>
      </c>
      <c r="C90" s="129">
        <f>'Popis studenata'!C43</f>
        <v>0</v>
      </c>
      <c r="D90" s="21" t="s">
        <v>18</v>
      </c>
      <c r="E90" s="22"/>
      <c r="F90" s="23"/>
      <c r="G90" s="23"/>
      <c r="H90" s="23"/>
      <c r="I90" s="114">
        <f t="shared" ref="I90" si="688">IF((E91+F91+G91+H91)&gt;$J$4,"GREŠKA",E91+F91+G91+H91)</f>
        <v>0</v>
      </c>
      <c r="J90" s="116" t="str">
        <f t="shared" ref="J90" si="689">IF(I90=0,"NE",(IF(I90&gt;=($J$4/2),"DA","NE")))</f>
        <v>NE</v>
      </c>
      <c r="K90" s="22"/>
      <c r="L90" s="23"/>
      <c r="M90" s="23"/>
      <c r="N90" s="23"/>
      <c r="O90" s="114">
        <f t="shared" ref="O90" si="690">IF((K91+L91+M91+N91)&gt;$P$4,"GREŠKA",K91+L91+M91+N91)</f>
        <v>0</v>
      </c>
      <c r="P90" s="116" t="str">
        <f t="shared" ref="P90" si="691">IF(O90=0,"NE",(IF(O90&gt;=($P$4/2),"DA","NE")))</f>
        <v>NE</v>
      </c>
      <c r="Q90" s="22"/>
      <c r="R90" s="23"/>
      <c r="S90" s="23"/>
      <c r="T90" s="23"/>
      <c r="U90" s="114">
        <f t="shared" ref="U90" si="692">IF((Q91+R91+S91+T91)&gt;$V$4,"GREŠKA",Q91+R91+S91+T91)</f>
        <v>0</v>
      </c>
      <c r="V90" s="116" t="str">
        <f t="shared" ref="V90" si="693">IF(U90=0,"NE",(IF(U90&gt;=($V$4/2),"DA","NE")))</f>
        <v>NE</v>
      </c>
      <c r="W90" s="22"/>
      <c r="X90" s="23"/>
      <c r="Y90" s="23"/>
      <c r="Z90" s="23"/>
      <c r="AA90" s="114">
        <f t="shared" ref="AA90" si="694">IF((W91+X91+Y91+Z91)&gt;$AB$4,"GREŠKA",W91+X91+Y91+Z91)</f>
        <v>0</v>
      </c>
      <c r="AB90" s="116" t="str">
        <f t="shared" ref="AB90" si="695">IF(AA90=0,"NE",(IF(AA90&gt;=($AB$4/2),"DA","NE")))</f>
        <v>NE</v>
      </c>
      <c r="AC90" s="118">
        <f t="shared" ref="AC90" si="696">IF(AND(J90="da",P90="da",V90="da",AB90="da"),I90+O90+U90+AA90,0)</f>
        <v>0</v>
      </c>
      <c r="AD90" s="153" t="str">
        <f t="shared" ref="AD90" si="697">IF(OR(COUNTIF(J90:AB91,"ne")&gt;2,COUNTIF(J90:AB91,"ne")=0),"NE",COUNTIF(J90:AB91,"ne"))</f>
        <v>NE</v>
      </c>
      <c r="AE90" s="155" t="str">
        <f t="shared" ref="AE90" si="698">IF(SUM(COUNTBLANK(E90:H90),COUNTBLANK(K90:N90),COUNTBLANK(Q90:T90),COUNTBLANK(W90:Z90))=16,"NE","DA")</f>
        <v>NE</v>
      </c>
      <c r="AF90" s="161"/>
      <c r="AG90" s="167" t="str">
        <f>J90</f>
        <v>NE</v>
      </c>
      <c r="AH90" s="167" t="str">
        <f>P90</f>
        <v>NE</v>
      </c>
      <c r="AI90" s="167" t="str">
        <f>V90</f>
        <v>NE</v>
      </c>
      <c r="AJ90" s="167" t="str">
        <f>AB90</f>
        <v>NE</v>
      </c>
      <c r="AK90" s="171" t="str">
        <f t="shared" ref="AK90" si="699">IF(AC90&lt;50, "NE",IF(AC90&lt;60,2,IF(AC90&lt;75,3,IF(AC90&lt;90,4,5))))</f>
        <v>NE</v>
      </c>
    </row>
    <row r="91" spans="1:37" ht="15.75" customHeight="1" thickBot="1" x14ac:dyDescent="0.3">
      <c r="A91" s="126"/>
      <c r="B91" s="128"/>
      <c r="C91" s="130"/>
      <c r="D91" s="26" t="s">
        <v>19</v>
      </c>
      <c r="E91" s="27">
        <f t="shared" ref="E91" si="700">IF($E$7=0,0,$E$7/$E$6*E90)</f>
        <v>0</v>
      </c>
      <c r="F91" s="27">
        <f t="shared" ref="F91" si="701">IF($F$7=0,0,$F$7/$F$6*F90)</f>
        <v>0</v>
      </c>
      <c r="G91" s="27">
        <f t="shared" ref="G91" si="702">IF($G$7=0,0,$G$7/$G$6*G90)</f>
        <v>0</v>
      </c>
      <c r="H91" s="27">
        <f t="shared" ref="H91" si="703">IF($H$7=0,0,$H$7/$H$6*H90)</f>
        <v>0</v>
      </c>
      <c r="I91" s="115"/>
      <c r="J91" s="117"/>
      <c r="K91" s="28">
        <f t="shared" ref="K91" si="704">IF($K$7=0,0,$K$7/$K$6*K90)</f>
        <v>0</v>
      </c>
      <c r="L91" s="27">
        <f t="shared" ref="L91" si="705">IF($L$7=0,0,$L$7/$L$6*L90)</f>
        <v>0</v>
      </c>
      <c r="M91" s="27">
        <f t="shared" ref="M91" si="706">IF($M$7=0,0,$M$7/$M$6*M90)</f>
        <v>0</v>
      </c>
      <c r="N91" s="27">
        <f t="shared" ref="N91" si="707">IF($N$7=0,0,$N$7/$N$6*N90)</f>
        <v>0</v>
      </c>
      <c r="O91" s="115"/>
      <c r="P91" s="117"/>
      <c r="Q91" s="28">
        <f t="shared" ref="Q91" si="708">IF($Q$7=0,0,$Q$7/$Q$6*Q90)</f>
        <v>0</v>
      </c>
      <c r="R91" s="27">
        <f t="shared" ref="R91" si="709">IF($R$7=0,0,$R$7/$R$6*R90)</f>
        <v>0</v>
      </c>
      <c r="S91" s="27">
        <f t="shared" ref="S91" si="710">IF($S$7=0,0,$S$7/$S$6*S90)</f>
        <v>0</v>
      </c>
      <c r="T91" s="27">
        <f t="shared" ref="T91" si="711">IF($T$7=0,0,$T$7/$T$6*T90)</f>
        <v>0</v>
      </c>
      <c r="U91" s="115"/>
      <c r="V91" s="117"/>
      <c r="W91" s="28">
        <f t="shared" ref="W91" si="712">IF($W$7=0,0,$W$7/$W$6*W90)</f>
        <v>0</v>
      </c>
      <c r="X91" s="27">
        <f t="shared" ref="X91" si="713">IF($X$7=0,0,$X$7/$X$6*X90)</f>
        <v>0</v>
      </c>
      <c r="Y91" s="27">
        <f t="shared" ref="Y91" si="714">IF($Y$7=0,0,$Y$7/$Y$6*Y90)</f>
        <v>0</v>
      </c>
      <c r="Z91" s="27">
        <f t="shared" ref="Z91" si="715">IF($Z$7=0,0,$Z$7/$Z$6*Z90)</f>
        <v>0</v>
      </c>
      <c r="AA91" s="115"/>
      <c r="AB91" s="117"/>
      <c r="AC91" s="119"/>
      <c r="AD91" s="154"/>
      <c r="AE91" s="157"/>
      <c r="AF91" s="162"/>
      <c r="AG91" s="164"/>
      <c r="AH91" s="164"/>
      <c r="AI91" s="164"/>
      <c r="AJ91" s="164"/>
      <c r="AK91" s="172"/>
    </row>
    <row r="92" spans="1:37" ht="15" customHeight="1" x14ac:dyDescent="0.25">
      <c r="A92" s="125">
        <v>43</v>
      </c>
      <c r="B92" s="127" t="str">
        <f>'Popis studenata'!B44</f>
        <v xml:space="preserve"> </v>
      </c>
      <c r="C92" s="129">
        <f>'Popis studenata'!C44</f>
        <v>0</v>
      </c>
      <c r="D92" s="21" t="s">
        <v>18</v>
      </c>
      <c r="E92" s="22"/>
      <c r="F92" s="23"/>
      <c r="G92" s="23"/>
      <c r="H92" s="23"/>
      <c r="I92" s="114">
        <f t="shared" ref="I92" si="716">IF((E93+F93+G93+H93)&gt;$J$4,"GREŠKA",E93+F93+G93+H93)</f>
        <v>0</v>
      </c>
      <c r="J92" s="116" t="str">
        <f t="shared" ref="J92" si="717">IF(I92=0,"NE",(IF(I92&gt;=($J$4/2),"DA","NE")))</f>
        <v>NE</v>
      </c>
      <c r="K92" s="22"/>
      <c r="L92" s="23"/>
      <c r="M92" s="23"/>
      <c r="N92" s="23"/>
      <c r="O92" s="114">
        <f t="shared" ref="O92" si="718">IF((K93+L93+M93+N93)&gt;$P$4,"GREŠKA",K93+L93+M93+N93)</f>
        <v>0</v>
      </c>
      <c r="P92" s="116" t="str">
        <f t="shared" ref="P92" si="719">IF(O92=0,"NE",(IF(O92&gt;=($P$4/2),"DA","NE")))</f>
        <v>NE</v>
      </c>
      <c r="Q92" s="22"/>
      <c r="R92" s="23"/>
      <c r="S92" s="23"/>
      <c r="T92" s="23"/>
      <c r="U92" s="114">
        <f t="shared" ref="U92" si="720">IF((Q93+R93+S93+T93)&gt;$V$4,"GREŠKA",Q93+R93+S93+T93)</f>
        <v>0</v>
      </c>
      <c r="V92" s="116" t="str">
        <f t="shared" ref="V92" si="721">IF(U92=0,"NE",(IF(U92&gt;=($V$4/2),"DA","NE")))</f>
        <v>NE</v>
      </c>
      <c r="W92" s="22"/>
      <c r="X92" s="23"/>
      <c r="Y92" s="23"/>
      <c r="Z92" s="23"/>
      <c r="AA92" s="114">
        <f t="shared" ref="AA92" si="722">IF((W93+X93+Y93+Z93)&gt;$AB$4,"GREŠKA",W93+X93+Y93+Z93)</f>
        <v>0</v>
      </c>
      <c r="AB92" s="116" t="str">
        <f t="shared" ref="AB92" si="723">IF(AA92=0,"NE",(IF(AA92&gt;=($AB$4/2),"DA","NE")))</f>
        <v>NE</v>
      </c>
      <c r="AC92" s="118">
        <f t="shared" ref="AC92" si="724">IF(AND(J92="da",P92="da",V92="da",AB92="da"),I92+O92+U92+AA92,0)</f>
        <v>0</v>
      </c>
      <c r="AD92" s="153" t="str">
        <f t="shared" ref="AD92" si="725">IF(OR(COUNTIF(J92:AB93,"ne")&gt;2,COUNTIF(J92:AB93,"ne")=0),"NE",COUNTIF(J92:AB93,"ne"))</f>
        <v>NE</v>
      </c>
      <c r="AE92" s="155" t="str">
        <f t="shared" ref="AE92" si="726">IF(SUM(COUNTBLANK(E92:H92),COUNTBLANK(K92:N92),COUNTBLANK(Q92:T92),COUNTBLANK(W92:Z92))=16,"NE","DA")</f>
        <v>NE</v>
      </c>
      <c r="AF92" s="161"/>
      <c r="AG92" s="167" t="str">
        <f>J92</f>
        <v>NE</v>
      </c>
      <c r="AH92" s="167" t="str">
        <f>P92</f>
        <v>NE</v>
      </c>
      <c r="AI92" s="167" t="str">
        <f>V92</f>
        <v>NE</v>
      </c>
      <c r="AJ92" s="167" t="str">
        <f>AB92</f>
        <v>NE</v>
      </c>
      <c r="AK92" s="171" t="str">
        <f t="shared" ref="AK92" si="727">IF(AC92&lt;50, "NE",IF(AC92&lt;60,2,IF(AC92&lt;75,3,IF(AC92&lt;90,4,5))))</f>
        <v>NE</v>
      </c>
    </row>
    <row r="93" spans="1:37" ht="15.75" customHeight="1" thickBot="1" x14ac:dyDescent="0.3">
      <c r="A93" s="126"/>
      <c r="B93" s="128"/>
      <c r="C93" s="130"/>
      <c r="D93" s="26" t="s">
        <v>19</v>
      </c>
      <c r="E93" s="27">
        <f t="shared" ref="E93" si="728">IF($E$7=0,0,$E$7/$E$6*E92)</f>
        <v>0</v>
      </c>
      <c r="F93" s="27">
        <f t="shared" ref="F93" si="729">IF($F$7=0,0,$F$7/$F$6*F92)</f>
        <v>0</v>
      </c>
      <c r="G93" s="27">
        <f t="shared" ref="G93" si="730">IF($G$7=0,0,$G$7/$G$6*G92)</f>
        <v>0</v>
      </c>
      <c r="H93" s="27">
        <f t="shared" ref="H93" si="731">IF($H$7=0,0,$H$7/$H$6*H92)</f>
        <v>0</v>
      </c>
      <c r="I93" s="115"/>
      <c r="J93" s="117"/>
      <c r="K93" s="28">
        <f t="shared" ref="K93" si="732">IF($K$7=0,0,$K$7/$K$6*K92)</f>
        <v>0</v>
      </c>
      <c r="L93" s="27">
        <f t="shared" ref="L93" si="733">IF($L$7=0,0,$L$7/$L$6*L92)</f>
        <v>0</v>
      </c>
      <c r="M93" s="27">
        <f t="shared" ref="M93" si="734">IF($M$7=0,0,$M$7/$M$6*M92)</f>
        <v>0</v>
      </c>
      <c r="N93" s="27">
        <f t="shared" ref="N93" si="735">IF($N$7=0,0,$N$7/$N$6*N92)</f>
        <v>0</v>
      </c>
      <c r="O93" s="115"/>
      <c r="P93" s="117"/>
      <c r="Q93" s="28">
        <f t="shared" ref="Q93" si="736">IF($Q$7=0,0,$Q$7/$Q$6*Q92)</f>
        <v>0</v>
      </c>
      <c r="R93" s="27">
        <f t="shared" ref="R93" si="737">IF($R$7=0,0,$R$7/$R$6*R92)</f>
        <v>0</v>
      </c>
      <c r="S93" s="27">
        <f t="shared" ref="S93" si="738">IF($S$7=0,0,$S$7/$S$6*S92)</f>
        <v>0</v>
      </c>
      <c r="T93" s="27">
        <f t="shared" ref="T93" si="739">IF($T$7=0,0,$T$7/$T$6*T92)</f>
        <v>0</v>
      </c>
      <c r="U93" s="115"/>
      <c r="V93" s="117"/>
      <c r="W93" s="28">
        <f t="shared" ref="W93" si="740">IF($W$7=0,0,$W$7/$W$6*W92)</f>
        <v>0</v>
      </c>
      <c r="X93" s="27">
        <f t="shared" ref="X93" si="741">IF($X$7=0,0,$X$7/$X$6*X92)</f>
        <v>0</v>
      </c>
      <c r="Y93" s="27">
        <f t="shared" ref="Y93" si="742">IF($Y$7=0,0,$Y$7/$Y$6*Y92)</f>
        <v>0</v>
      </c>
      <c r="Z93" s="27">
        <f t="shared" ref="Z93" si="743">IF($Z$7=0,0,$Z$7/$Z$6*Z92)</f>
        <v>0</v>
      </c>
      <c r="AA93" s="115"/>
      <c r="AB93" s="117"/>
      <c r="AC93" s="119"/>
      <c r="AD93" s="154"/>
      <c r="AE93" s="157"/>
      <c r="AF93" s="162"/>
      <c r="AG93" s="164"/>
      <c r="AH93" s="164"/>
      <c r="AI93" s="164"/>
      <c r="AJ93" s="164"/>
      <c r="AK93" s="172"/>
    </row>
    <row r="94" spans="1:37" ht="15" customHeight="1" x14ac:dyDescent="0.25">
      <c r="A94" s="125">
        <v>44</v>
      </c>
      <c r="B94" s="127" t="str">
        <f>'Popis studenata'!B45</f>
        <v xml:space="preserve"> </v>
      </c>
      <c r="C94" s="129">
        <f>'Popis studenata'!C45</f>
        <v>0</v>
      </c>
      <c r="D94" s="21" t="s">
        <v>18</v>
      </c>
      <c r="E94" s="22"/>
      <c r="F94" s="23"/>
      <c r="G94" s="23"/>
      <c r="H94" s="23"/>
      <c r="I94" s="114">
        <f t="shared" ref="I94" si="744">IF((E95+F95+G95+H95)&gt;$J$4,"GREŠKA",E95+F95+G95+H95)</f>
        <v>0</v>
      </c>
      <c r="J94" s="116" t="str">
        <f t="shared" ref="J94" si="745">IF(I94=0,"NE",(IF(I94&gt;=($J$4/2),"DA","NE")))</f>
        <v>NE</v>
      </c>
      <c r="K94" s="22"/>
      <c r="L94" s="23"/>
      <c r="M94" s="23"/>
      <c r="N94" s="23"/>
      <c r="O94" s="114">
        <f t="shared" ref="O94" si="746">IF((K95+L95+M95+N95)&gt;$P$4,"GREŠKA",K95+L95+M95+N95)</f>
        <v>0</v>
      </c>
      <c r="P94" s="116" t="str">
        <f t="shared" ref="P94" si="747">IF(O94=0,"NE",(IF(O94&gt;=($P$4/2),"DA","NE")))</f>
        <v>NE</v>
      </c>
      <c r="Q94" s="22"/>
      <c r="R94" s="23"/>
      <c r="S94" s="23"/>
      <c r="T94" s="23"/>
      <c r="U94" s="114">
        <f t="shared" ref="U94" si="748">IF((Q95+R95+S95+T95)&gt;$V$4,"GREŠKA",Q95+R95+S95+T95)</f>
        <v>0</v>
      </c>
      <c r="V94" s="116" t="str">
        <f t="shared" ref="V94" si="749">IF(U94=0,"NE",(IF(U94&gt;=($V$4/2),"DA","NE")))</f>
        <v>NE</v>
      </c>
      <c r="W94" s="22"/>
      <c r="X94" s="23"/>
      <c r="Y94" s="23"/>
      <c r="Z94" s="23"/>
      <c r="AA94" s="114">
        <f t="shared" ref="AA94" si="750">IF((W95+X95+Y95+Z95)&gt;$AB$4,"GREŠKA",W95+X95+Y95+Z95)</f>
        <v>0</v>
      </c>
      <c r="AB94" s="116" t="str">
        <f t="shared" ref="AB94" si="751">IF(AA94=0,"NE",(IF(AA94&gt;=($AB$4/2),"DA","NE")))</f>
        <v>NE</v>
      </c>
      <c r="AC94" s="118">
        <f t="shared" ref="AC94" si="752">IF(AND(J94="da",P94="da",V94="da",AB94="da"),I94+O94+U94+AA94,0)</f>
        <v>0</v>
      </c>
      <c r="AD94" s="153" t="str">
        <f t="shared" ref="AD94" si="753">IF(OR(COUNTIF(J94:AB95,"ne")&gt;2,COUNTIF(J94:AB95,"ne")=0),"NE",COUNTIF(J94:AB95,"ne"))</f>
        <v>NE</v>
      </c>
      <c r="AE94" s="155" t="str">
        <f t="shared" ref="AE94" si="754">IF(SUM(COUNTBLANK(E94:H94),COUNTBLANK(K94:N94),COUNTBLANK(Q94:T94),COUNTBLANK(W94:Z94))=16,"NE","DA")</f>
        <v>NE</v>
      </c>
      <c r="AF94" s="161"/>
      <c r="AG94" s="167" t="str">
        <f>J94</f>
        <v>NE</v>
      </c>
      <c r="AH94" s="167" t="str">
        <f>P94</f>
        <v>NE</v>
      </c>
      <c r="AI94" s="167" t="str">
        <f>V94</f>
        <v>NE</v>
      </c>
      <c r="AJ94" s="167" t="str">
        <f>AB94</f>
        <v>NE</v>
      </c>
      <c r="AK94" s="171" t="str">
        <f t="shared" ref="AK94" si="755">IF(AC94&lt;50, "NE",IF(AC94&lt;60,2,IF(AC94&lt;75,3,IF(AC94&lt;90,4,5))))</f>
        <v>NE</v>
      </c>
    </row>
    <row r="95" spans="1:37" ht="15.75" customHeight="1" thickBot="1" x14ac:dyDescent="0.3">
      <c r="A95" s="126"/>
      <c r="B95" s="128"/>
      <c r="C95" s="130"/>
      <c r="D95" s="26" t="s">
        <v>19</v>
      </c>
      <c r="E95" s="27">
        <f t="shared" ref="E95" si="756">IF($E$7=0,0,$E$7/$E$6*E94)</f>
        <v>0</v>
      </c>
      <c r="F95" s="27">
        <f t="shared" ref="F95" si="757">IF($F$7=0,0,$F$7/$F$6*F94)</f>
        <v>0</v>
      </c>
      <c r="G95" s="27">
        <f t="shared" ref="G95" si="758">IF($G$7=0,0,$G$7/$G$6*G94)</f>
        <v>0</v>
      </c>
      <c r="H95" s="27">
        <f t="shared" ref="H95" si="759">IF($H$7=0,0,$H$7/$H$6*H94)</f>
        <v>0</v>
      </c>
      <c r="I95" s="115"/>
      <c r="J95" s="117"/>
      <c r="K95" s="28">
        <f t="shared" ref="K95" si="760">IF($K$7=0,0,$K$7/$K$6*K94)</f>
        <v>0</v>
      </c>
      <c r="L95" s="27">
        <f t="shared" ref="L95" si="761">IF($L$7=0,0,$L$7/$L$6*L94)</f>
        <v>0</v>
      </c>
      <c r="M95" s="27">
        <f t="shared" ref="M95" si="762">IF($M$7=0,0,$M$7/$M$6*M94)</f>
        <v>0</v>
      </c>
      <c r="N95" s="27">
        <f t="shared" ref="N95" si="763">IF($N$7=0,0,$N$7/$N$6*N94)</f>
        <v>0</v>
      </c>
      <c r="O95" s="115"/>
      <c r="P95" s="117"/>
      <c r="Q95" s="28">
        <f t="shared" ref="Q95" si="764">IF($Q$7=0,0,$Q$7/$Q$6*Q94)</f>
        <v>0</v>
      </c>
      <c r="R95" s="27">
        <f t="shared" ref="R95" si="765">IF($R$7=0,0,$R$7/$R$6*R94)</f>
        <v>0</v>
      </c>
      <c r="S95" s="27">
        <f t="shared" ref="S95" si="766">IF($S$7=0,0,$S$7/$S$6*S94)</f>
        <v>0</v>
      </c>
      <c r="T95" s="27">
        <f t="shared" ref="T95" si="767">IF($T$7=0,0,$T$7/$T$6*T94)</f>
        <v>0</v>
      </c>
      <c r="U95" s="115"/>
      <c r="V95" s="117"/>
      <c r="W95" s="28">
        <f t="shared" ref="W95" si="768">IF($W$7=0,0,$W$7/$W$6*W94)</f>
        <v>0</v>
      </c>
      <c r="X95" s="27">
        <f t="shared" ref="X95" si="769">IF($X$7=0,0,$X$7/$X$6*X94)</f>
        <v>0</v>
      </c>
      <c r="Y95" s="27">
        <f t="shared" ref="Y95" si="770">IF($Y$7=0,0,$Y$7/$Y$6*Y94)</f>
        <v>0</v>
      </c>
      <c r="Z95" s="27">
        <f t="shared" ref="Z95" si="771">IF($Z$7=0,0,$Z$7/$Z$6*Z94)</f>
        <v>0</v>
      </c>
      <c r="AA95" s="115"/>
      <c r="AB95" s="117"/>
      <c r="AC95" s="119"/>
      <c r="AD95" s="154"/>
      <c r="AE95" s="157"/>
      <c r="AF95" s="162"/>
      <c r="AG95" s="164"/>
      <c r="AH95" s="164"/>
      <c r="AI95" s="164"/>
      <c r="AJ95" s="164"/>
      <c r="AK95" s="172"/>
    </row>
    <row r="96" spans="1:37" ht="15" customHeight="1" x14ac:dyDescent="0.25">
      <c r="A96" s="125">
        <v>45</v>
      </c>
      <c r="B96" s="127" t="str">
        <f>'Popis studenata'!B46</f>
        <v xml:space="preserve"> </v>
      </c>
      <c r="C96" s="129">
        <f>'Popis studenata'!C46</f>
        <v>0</v>
      </c>
      <c r="D96" s="21" t="s">
        <v>18</v>
      </c>
      <c r="E96" s="22"/>
      <c r="F96" s="23"/>
      <c r="G96" s="23"/>
      <c r="H96" s="23"/>
      <c r="I96" s="114">
        <f t="shared" ref="I96" si="772">IF((E97+F97+G97+H97)&gt;$J$4,"GREŠKA",E97+F97+G97+H97)</f>
        <v>0</v>
      </c>
      <c r="J96" s="116" t="str">
        <f t="shared" ref="J96" si="773">IF(I96=0,"NE",(IF(I96&gt;=($J$4/2),"DA","NE")))</f>
        <v>NE</v>
      </c>
      <c r="K96" s="22"/>
      <c r="L96" s="23"/>
      <c r="M96" s="23"/>
      <c r="N96" s="23"/>
      <c r="O96" s="114">
        <f t="shared" ref="O96" si="774">IF((K97+L97+M97+N97)&gt;$P$4,"GREŠKA",K97+L97+M97+N97)</f>
        <v>0</v>
      </c>
      <c r="P96" s="116" t="str">
        <f t="shared" ref="P96" si="775">IF(O96=0,"NE",(IF(O96&gt;=($P$4/2),"DA","NE")))</f>
        <v>NE</v>
      </c>
      <c r="Q96" s="22"/>
      <c r="R96" s="23"/>
      <c r="S96" s="23"/>
      <c r="T96" s="23"/>
      <c r="U96" s="114">
        <f t="shared" ref="U96" si="776">IF((Q97+R97+S97+T97)&gt;$V$4,"GREŠKA",Q97+R97+S97+T97)</f>
        <v>0</v>
      </c>
      <c r="V96" s="116" t="str">
        <f t="shared" ref="V96" si="777">IF(U96=0,"NE",(IF(U96&gt;=($V$4/2),"DA","NE")))</f>
        <v>NE</v>
      </c>
      <c r="W96" s="22"/>
      <c r="X96" s="23"/>
      <c r="Y96" s="23"/>
      <c r="Z96" s="23"/>
      <c r="AA96" s="114">
        <f t="shared" ref="AA96" si="778">IF((W97+X97+Y97+Z97)&gt;$AB$4,"GREŠKA",W97+X97+Y97+Z97)</f>
        <v>0</v>
      </c>
      <c r="AB96" s="116" t="str">
        <f t="shared" ref="AB96" si="779">IF(AA96=0,"NE",(IF(AA96&gt;=($AB$4/2),"DA","NE")))</f>
        <v>NE</v>
      </c>
      <c r="AC96" s="118">
        <f t="shared" ref="AC96" si="780">IF(AND(J96="da",P96="da",V96="da",AB96="da"),I96+O96+U96+AA96,0)</f>
        <v>0</v>
      </c>
      <c r="AD96" s="153" t="str">
        <f t="shared" ref="AD96" si="781">IF(OR(COUNTIF(J96:AB97,"ne")&gt;2,COUNTIF(J96:AB97,"ne")=0),"NE",COUNTIF(J96:AB97,"ne"))</f>
        <v>NE</v>
      </c>
      <c r="AE96" s="155" t="str">
        <f t="shared" ref="AE96" si="782">IF(SUM(COUNTBLANK(E96:H96),COUNTBLANK(K96:N96),COUNTBLANK(Q96:T96),COUNTBLANK(W96:Z96))=16,"NE","DA")</f>
        <v>NE</v>
      </c>
      <c r="AF96" s="161"/>
      <c r="AG96" s="167" t="str">
        <f>J96</f>
        <v>NE</v>
      </c>
      <c r="AH96" s="167" t="str">
        <f>P96</f>
        <v>NE</v>
      </c>
      <c r="AI96" s="167" t="str">
        <f>V96</f>
        <v>NE</v>
      </c>
      <c r="AJ96" s="167" t="str">
        <f>AB96</f>
        <v>NE</v>
      </c>
      <c r="AK96" s="171" t="str">
        <f t="shared" ref="AK96" si="783">IF(AC96&lt;50, "NE",IF(AC96&lt;60,2,IF(AC96&lt;75,3,IF(AC96&lt;90,4,5))))</f>
        <v>NE</v>
      </c>
    </row>
    <row r="97" spans="1:37" ht="15.75" customHeight="1" thickBot="1" x14ac:dyDescent="0.3">
      <c r="A97" s="126"/>
      <c r="B97" s="128"/>
      <c r="C97" s="130"/>
      <c r="D97" s="26" t="s">
        <v>19</v>
      </c>
      <c r="E97" s="27">
        <f t="shared" ref="E97" si="784">IF($E$7=0,0,$E$7/$E$6*E96)</f>
        <v>0</v>
      </c>
      <c r="F97" s="27">
        <f t="shared" ref="F97" si="785">IF($F$7=0,0,$F$7/$F$6*F96)</f>
        <v>0</v>
      </c>
      <c r="G97" s="27">
        <f t="shared" ref="G97" si="786">IF($G$7=0,0,$G$7/$G$6*G96)</f>
        <v>0</v>
      </c>
      <c r="H97" s="27">
        <f t="shared" ref="H97" si="787">IF($H$7=0,0,$H$7/$H$6*H96)</f>
        <v>0</v>
      </c>
      <c r="I97" s="115"/>
      <c r="J97" s="117"/>
      <c r="K97" s="28">
        <f t="shared" ref="K97" si="788">IF($K$7=0,0,$K$7/$K$6*K96)</f>
        <v>0</v>
      </c>
      <c r="L97" s="27">
        <f t="shared" ref="L97" si="789">IF($L$7=0,0,$L$7/$L$6*L96)</f>
        <v>0</v>
      </c>
      <c r="M97" s="27">
        <f t="shared" ref="M97" si="790">IF($M$7=0,0,$M$7/$M$6*M96)</f>
        <v>0</v>
      </c>
      <c r="N97" s="27">
        <f t="shared" ref="N97" si="791">IF($N$7=0,0,$N$7/$N$6*N96)</f>
        <v>0</v>
      </c>
      <c r="O97" s="115"/>
      <c r="P97" s="117"/>
      <c r="Q97" s="28">
        <f t="shared" ref="Q97" si="792">IF($Q$7=0,0,$Q$7/$Q$6*Q96)</f>
        <v>0</v>
      </c>
      <c r="R97" s="27">
        <f t="shared" ref="R97" si="793">IF($R$7=0,0,$R$7/$R$6*R96)</f>
        <v>0</v>
      </c>
      <c r="S97" s="27">
        <f t="shared" ref="S97" si="794">IF($S$7=0,0,$S$7/$S$6*S96)</f>
        <v>0</v>
      </c>
      <c r="T97" s="27">
        <f t="shared" ref="T97" si="795">IF($T$7=0,0,$T$7/$T$6*T96)</f>
        <v>0</v>
      </c>
      <c r="U97" s="115"/>
      <c r="V97" s="117"/>
      <c r="W97" s="28">
        <f t="shared" ref="W97" si="796">IF($W$7=0,0,$W$7/$W$6*W96)</f>
        <v>0</v>
      </c>
      <c r="X97" s="27">
        <f t="shared" ref="X97" si="797">IF($X$7=0,0,$X$7/$X$6*X96)</f>
        <v>0</v>
      </c>
      <c r="Y97" s="27">
        <f t="shared" ref="Y97" si="798">IF($Y$7=0,0,$Y$7/$Y$6*Y96)</f>
        <v>0</v>
      </c>
      <c r="Z97" s="27">
        <f t="shared" ref="Z97" si="799">IF($Z$7=0,0,$Z$7/$Z$6*Z96)</f>
        <v>0</v>
      </c>
      <c r="AA97" s="115"/>
      <c r="AB97" s="117"/>
      <c r="AC97" s="119"/>
      <c r="AD97" s="154"/>
      <c r="AE97" s="157"/>
      <c r="AF97" s="162"/>
      <c r="AG97" s="164"/>
      <c r="AH97" s="164"/>
      <c r="AI97" s="164"/>
      <c r="AJ97" s="164"/>
      <c r="AK97" s="172"/>
    </row>
    <row r="98" spans="1:37" ht="15" customHeight="1" x14ac:dyDescent="0.25">
      <c r="A98" s="125">
        <v>46</v>
      </c>
      <c r="B98" s="127" t="str">
        <f>'Popis studenata'!B47</f>
        <v xml:space="preserve"> </v>
      </c>
      <c r="C98" s="129">
        <f>'Popis studenata'!C47</f>
        <v>0</v>
      </c>
      <c r="D98" s="21" t="s">
        <v>18</v>
      </c>
      <c r="E98" s="22"/>
      <c r="F98" s="23"/>
      <c r="G98" s="23"/>
      <c r="H98" s="23"/>
      <c r="I98" s="114">
        <f t="shared" ref="I98" si="800">IF((E99+F99+G99+H99)&gt;$J$4,"GREŠKA",E99+F99+G99+H99)</f>
        <v>0</v>
      </c>
      <c r="J98" s="116" t="str">
        <f t="shared" ref="J98" si="801">IF(I98=0,"NE",(IF(I98&gt;=($J$4/2),"DA","NE")))</f>
        <v>NE</v>
      </c>
      <c r="K98" s="22"/>
      <c r="L98" s="23"/>
      <c r="M98" s="23"/>
      <c r="N98" s="23"/>
      <c r="O98" s="114">
        <f t="shared" ref="O98" si="802">IF((K99+L99+M99+N99)&gt;$P$4,"GREŠKA",K99+L99+M99+N99)</f>
        <v>0</v>
      </c>
      <c r="P98" s="116" t="str">
        <f t="shared" ref="P98" si="803">IF(O98=0,"NE",(IF(O98&gt;=($P$4/2),"DA","NE")))</f>
        <v>NE</v>
      </c>
      <c r="Q98" s="22"/>
      <c r="R98" s="23"/>
      <c r="S98" s="23"/>
      <c r="T98" s="23"/>
      <c r="U98" s="114">
        <f t="shared" ref="U98" si="804">IF((Q99+R99+S99+T99)&gt;$V$4,"GREŠKA",Q99+R99+S99+T99)</f>
        <v>0</v>
      </c>
      <c r="V98" s="116" t="str">
        <f t="shared" ref="V98" si="805">IF(U98=0,"NE",(IF(U98&gt;=($V$4/2),"DA","NE")))</f>
        <v>NE</v>
      </c>
      <c r="W98" s="22"/>
      <c r="X98" s="23"/>
      <c r="Y98" s="23"/>
      <c r="Z98" s="23"/>
      <c r="AA98" s="114">
        <f t="shared" ref="AA98" si="806">IF((W99+X99+Y99+Z99)&gt;$AB$4,"GREŠKA",W99+X99+Y99+Z99)</f>
        <v>0</v>
      </c>
      <c r="AB98" s="116" t="str">
        <f t="shared" ref="AB98" si="807">IF(AA98=0,"NE",(IF(AA98&gt;=($AB$4/2),"DA","NE")))</f>
        <v>NE</v>
      </c>
      <c r="AC98" s="118">
        <f t="shared" ref="AC98" si="808">IF(AND(J98="da",P98="da",V98="da",AB98="da"),I98+O98+U98+AA98,0)</f>
        <v>0</v>
      </c>
      <c r="AD98" s="153" t="str">
        <f t="shared" ref="AD98" si="809">IF(OR(COUNTIF(J98:AB99,"ne")&gt;2,COUNTIF(J98:AB99,"ne")=0),"NE",COUNTIF(J98:AB99,"ne"))</f>
        <v>NE</v>
      </c>
      <c r="AE98" s="155" t="str">
        <f t="shared" ref="AE98" si="810">IF(SUM(COUNTBLANK(E98:H98),COUNTBLANK(K98:N98),COUNTBLANK(Q98:T98),COUNTBLANK(W98:Z98))=16,"NE","DA")</f>
        <v>NE</v>
      </c>
      <c r="AF98" s="161"/>
      <c r="AG98" s="167" t="str">
        <f>J98</f>
        <v>NE</v>
      </c>
      <c r="AH98" s="167" t="str">
        <f>P98</f>
        <v>NE</v>
      </c>
      <c r="AI98" s="167" t="str">
        <f>V98</f>
        <v>NE</v>
      </c>
      <c r="AJ98" s="167" t="str">
        <f>AB98</f>
        <v>NE</v>
      </c>
      <c r="AK98" s="171" t="str">
        <f t="shared" ref="AK98" si="811">IF(AC98&lt;50, "NE",IF(AC98&lt;60,2,IF(AC98&lt;75,3,IF(AC98&lt;90,4,5))))</f>
        <v>NE</v>
      </c>
    </row>
    <row r="99" spans="1:37" ht="15.75" customHeight="1" thickBot="1" x14ac:dyDescent="0.3">
      <c r="A99" s="126"/>
      <c r="B99" s="128"/>
      <c r="C99" s="130"/>
      <c r="D99" s="26" t="s">
        <v>19</v>
      </c>
      <c r="E99" s="27">
        <f t="shared" ref="E99" si="812">IF($E$7=0,0,$E$7/$E$6*E98)</f>
        <v>0</v>
      </c>
      <c r="F99" s="27">
        <f t="shared" ref="F99" si="813">IF($F$7=0,0,$F$7/$F$6*F98)</f>
        <v>0</v>
      </c>
      <c r="G99" s="27">
        <f t="shared" ref="G99" si="814">IF($G$7=0,0,$G$7/$G$6*G98)</f>
        <v>0</v>
      </c>
      <c r="H99" s="27">
        <f t="shared" ref="H99" si="815">IF($H$7=0,0,$H$7/$H$6*H98)</f>
        <v>0</v>
      </c>
      <c r="I99" s="115"/>
      <c r="J99" s="117"/>
      <c r="K99" s="28">
        <f t="shared" ref="K99" si="816">IF($K$7=0,0,$K$7/$K$6*K98)</f>
        <v>0</v>
      </c>
      <c r="L99" s="27">
        <f t="shared" ref="L99" si="817">IF($L$7=0,0,$L$7/$L$6*L98)</f>
        <v>0</v>
      </c>
      <c r="M99" s="27">
        <f t="shared" ref="M99" si="818">IF($M$7=0,0,$M$7/$M$6*M98)</f>
        <v>0</v>
      </c>
      <c r="N99" s="27">
        <f t="shared" ref="N99" si="819">IF($N$7=0,0,$N$7/$N$6*N98)</f>
        <v>0</v>
      </c>
      <c r="O99" s="115"/>
      <c r="P99" s="117"/>
      <c r="Q99" s="28">
        <f t="shared" ref="Q99" si="820">IF($Q$7=0,0,$Q$7/$Q$6*Q98)</f>
        <v>0</v>
      </c>
      <c r="R99" s="27">
        <f t="shared" ref="R99" si="821">IF($R$7=0,0,$R$7/$R$6*R98)</f>
        <v>0</v>
      </c>
      <c r="S99" s="27">
        <f t="shared" ref="S99" si="822">IF($S$7=0,0,$S$7/$S$6*S98)</f>
        <v>0</v>
      </c>
      <c r="T99" s="27">
        <f t="shared" ref="T99" si="823">IF($T$7=0,0,$T$7/$T$6*T98)</f>
        <v>0</v>
      </c>
      <c r="U99" s="115"/>
      <c r="V99" s="117"/>
      <c r="W99" s="28">
        <f t="shared" ref="W99" si="824">IF($W$7=0,0,$W$7/$W$6*W98)</f>
        <v>0</v>
      </c>
      <c r="X99" s="27">
        <f t="shared" ref="X99" si="825">IF($X$7=0,0,$X$7/$X$6*X98)</f>
        <v>0</v>
      </c>
      <c r="Y99" s="27">
        <f t="shared" ref="Y99" si="826">IF($Y$7=0,0,$Y$7/$Y$6*Y98)</f>
        <v>0</v>
      </c>
      <c r="Z99" s="27">
        <f t="shared" ref="Z99" si="827">IF($Z$7=0,0,$Z$7/$Z$6*Z98)</f>
        <v>0</v>
      </c>
      <c r="AA99" s="115"/>
      <c r="AB99" s="117"/>
      <c r="AC99" s="119"/>
      <c r="AD99" s="154"/>
      <c r="AE99" s="157"/>
      <c r="AF99" s="162"/>
      <c r="AG99" s="164"/>
      <c r="AH99" s="164"/>
      <c r="AI99" s="164"/>
      <c r="AJ99" s="164"/>
      <c r="AK99" s="172"/>
    </row>
    <row r="100" spans="1:37" ht="15" customHeight="1" x14ac:dyDescent="0.25">
      <c r="A100" s="125">
        <v>47</v>
      </c>
      <c r="B100" s="127" t="str">
        <f>'Popis studenata'!B48</f>
        <v xml:space="preserve"> </v>
      </c>
      <c r="C100" s="129">
        <f>'Popis studenata'!C48</f>
        <v>0</v>
      </c>
      <c r="D100" s="21" t="s">
        <v>18</v>
      </c>
      <c r="E100" s="22"/>
      <c r="F100" s="23"/>
      <c r="G100" s="23"/>
      <c r="H100" s="23"/>
      <c r="I100" s="114">
        <f t="shared" ref="I100" si="828">IF((E101+F101+G101+H101)&gt;$J$4,"GREŠKA",E101+F101+G101+H101)</f>
        <v>0</v>
      </c>
      <c r="J100" s="116" t="str">
        <f t="shared" ref="J100" si="829">IF(I100=0,"NE",(IF(I100&gt;=($J$4/2),"DA","NE")))</f>
        <v>NE</v>
      </c>
      <c r="K100" s="22"/>
      <c r="L100" s="23"/>
      <c r="M100" s="23"/>
      <c r="N100" s="23"/>
      <c r="O100" s="114">
        <f t="shared" ref="O100" si="830">IF((K101+L101+M101+N101)&gt;$P$4,"GREŠKA",K101+L101+M101+N101)</f>
        <v>0</v>
      </c>
      <c r="P100" s="116" t="str">
        <f t="shared" ref="P100" si="831">IF(O100=0,"NE",(IF(O100&gt;=($P$4/2),"DA","NE")))</f>
        <v>NE</v>
      </c>
      <c r="Q100" s="22"/>
      <c r="R100" s="23"/>
      <c r="S100" s="23"/>
      <c r="T100" s="23"/>
      <c r="U100" s="114">
        <f t="shared" ref="U100" si="832">IF((Q101+R101+S101+T101)&gt;$V$4,"GREŠKA",Q101+R101+S101+T101)</f>
        <v>0</v>
      </c>
      <c r="V100" s="116" t="str">
        <f t="shared" ref="V100" si="833">IF(U100=0,"NE",(IF(U100&gt;=($V$4/2),"DA","NE")))</f>
        <v>NE</v>
      </c>
      <c r="W100" s="22"/>
      <c r="X100" s="23"/>
      <c r="Y100" s="23"/>
      <c r="Z100" s="23"/>
      <c r="AA100" s="114">
        <f t="shared" ref="AA100" si="834">IF((W101+X101+Y101+Z101)&gt;$AB$4,"GREŠKA",W101+X101+Y101+Z101)</f>
        <v>0</v>
      </c>
      <c r="AB100" s="116" t="str">
        <f t="shared" ref="AB100" si="835">IF(AA100=0,"NE",(IF(AA100&gt;=($AB$4/2),"DA","NE")))</f>
        <v>NE</v>
      </c>
      <c r="AC100" s="118">
        <f t="shared" ref="AC100" si="836">IF(AND(J100="da",P100="da",V100="da",AB100="da"),I100+O100+U100+AA100,0)</f>
        <v>0</v>
      </c>
      <c r="AD100" s="153" t="str">
        <f t="shared" ref="AD100" si="837">IF(OR(COUNTIF(J100:AB101,"ne")&gt;2,COUNTIF(J100:AB101,"ne")=0),"NE",COUNTIF(J100:AB101,"ne"))</f>
        <v>NE</v>
      </c>
      <c r="AE100" s="155" t="str">
        <f t="shared" ref="AE100" si="838">IF(SUM(COUNTBLANK(E100:H100),COUNTBLANK(K100:N100),COUNTBLANK(Q100:T100),COUNTBLANK(W100:Z100))=16,"NE","DA")</f>
        <v>NE</v>
      </c>
      <c r="AF100" s="161"/>
      <c r="AG100" s="167" t="str">
        <f>J100</f>
        <v>NE</v>
      </c>
      <c r="AH100" s="167" t="str">
        <f>P100</f>
        <v>NE</v>
      </c>
      <c r="AI100" s="167" t="str">
        <f>V100</f>
        <v>NE</v>
      </c>
      <c r="AJ100" s="167" t="str">
        <f>AB100</f>
        <v>NE</v>
      </c>
      <c r="AK100" s="171" t="str">
        <f t="shared" ref="AK100" si="839">IF(AC100&lt;50, "NE",IF(AC100&lt;60,2,IF(AC100&lt;75,3,IF(AC100&lt;90,4,5))))</f>
        <v>NE</v>
      </c>
    </row>
    <row r="101" spans="1:37" ht="15.75" customHeight="1" thickBot="1" x14ac:dyDescent="0.3">
      <c r="A101" s="126"/>
      <c r="B101" s="128"/>
      <c r="C101" s="130"/>
      <c r="D101" s="26" t="s">
        <v>19</v>
      </c>
      <c r="E101" s="27">
        <f t="shared" ref="E101" si="840">IF($E$7=0,0,$E$7/$E$6*E100)</f>
        <v>0</v>
      </c>
      <c r="F101" s="27">
        <f t="shared" ref="F101" si="841">IF($F$7=0,0,$F$7/$F$6*F100)</f>
        <v>0</v>
      </c>
      <c r="G101" s="27">
        <f t="shared" ref="G101" si="842">IF($G$7=0,0,$G$7/$G$6*G100)</f>
        <v>0</v>
      </c>
      <c r="H101" s="27">
        <f t="shared" ref="H101" si="843">IF($H$7=0,0,$H$7/$H$6*H100)</f>
        <v>0</v>
      </c>
      <c r="I101" s="115"/>
      <c r="J101" s="117"/>
      <c r="K101" s="28">
        <f t="shared" ref="K101" si="844">IF($K$7=0,0,$K$7/$K$6*K100)</f>
        <v>0</v>
      </c>
      <c r="L101" s="27">
        <f t="shared" ref="L101" si="845">IF($L$7=0,0,$L$7/$L$6*L100)</f>
        <v>0</v>
      </c>
      <c r="M101" s="27">
        <f t="shared" ref="M101" si="846">IF($M$7=0,0,$M$7/$M$6*M100)</f>
        <v>0</v>
      </c>
      <c r="N101" s="27">
        <f t="shared" ref="N101" si="847">IF($N$7=0,0,$N$7/$N$6*N100)</f>
        <v>0</v>
      </c>
      <c r="O101" s="115"/>
      <c r="P101" s="117"/>
      <c r="Q101" s="28">
        <f t="shared" ref="Q101" si="848">IF($Q$7=0,0,$Q$7/$Q$6*Q100)</f>
        <v>0</v>
      </c>
      <c r="R101" s="27">
        <f t="shared" ref="R101" si="849">IF($R$7=0,0,$R$7/$R$6*R100)</f>
        <v>0</v>
      </c>
      <c r="S101" s="27">
        <f t="shared" ref="S101" si="850">IF($S$7=0,0,$S$7/$S$6*S100)</f>
        <v>0</v>
      </c>
      <c r="T101" s="27">
        <f t="shared" ref="T101" si="851">IF($T$7=0,0,$T$7/$T$6*T100)</f>
        <v>0</v>
      </c>
      <c r="U101" s="115"/>
      <c r="V101" s="117"/>
      <c r="W101" s="28">
        <f t="shared" ref="W101" si="852">IF($W$7=0,0,$W$7/$W$6*W100)</f>
        <v>0</v>
      </c>
      <c r="X101" s="27">
        <f t="shared" ref="X101" si="853">IF($X$7=0,0,$X$7/$X$6*X100)</f>
        <v>0</v>
      </c>
      <c r="Y101" s="27">
        <f t="shared" ref="Y101" si="854">IF($Y$7=0,0,$Y$7/$Y$6*Y100)</f>
        <v>0</v>
      </c>
      <c r="Z101" s="27">
        <f t="shared" ref="Z101" si="855">IF($Z$7=0,0,$Z$7/$Z$6*Z100)</f>
        <v>0</v>
      </c>
      <c r="AA101" s="115"/>
      <c r="AB101" s="117"/>
      <c r="AC101" s="119"/>
      <c r="AD101" s="154"/>
      <c r="AE101" s="157"/>
      <c r="AF101" s="162"/>
      <c r="AG101" s="164"/>
      <c r="AH101" s="164"/>
      <c r="AI101" s="164"/>
      <c r="AJ101" s="164"/>
      <c r="AK101" s="172"/>
    </row>
    <row r="102" spans="1:37" ht="15" customHeight="1" x14ac:dyDescent="0.25">
      <c r="A102" s="125">
        <v>48</v>
      </c>
      <c r="B102" s="127" t="str">
        <f>'Popis studenata'!B49</f>
        <v xml:space="preserve"> </v>
      </c>
      <c r="C102" s="129">
        <f>'Popis studenata'!C49</f>
        <v>0</v>
      </c>
      <c r="D102" s="21" t="s">
        <v>18</v>
      </c>
      <c r="E102" s="22"/>
      <c r="F102" s="23"/>
      <c r="G102" s="23"/>
      <c r="H102" s="23"/>
      <c r="I102" s="114">
        <f t="shared" ref="I102" si="856">IF((E103+F103+G103+H103)&gt;$J$4,"GREŠKA",E103+F103+G103+H103)</f>
        <v>0</v>
      </c>
      <c r="J102" s="116" t="str">
        <f t="shared" ref="J102" si="857">IF(I102=0,"NE",(IF(I102&gt;=($J$4/2),"DA","NE")))</f>
        <v>NE</v>
      </c>
      <c r="K102" s="22"/>
      <c r="L102" s="23"/>
      <c r="M102" s="23"/>
      <c r="N102" s="23"/>
      <c r="O102" s="114">
        <f t="shared" ref="O102" si="858">IF((K103+L103+M103+N103)&gt;$P$4,"GREŠKA",K103+L103+M103+N103)</f>
        <v>0</v>
      </c>
      <c r="P102" s="116" t="str">
        <f t="shared" ref="P102" si="859">IF(O102=0,"NE",(IF(O102&gt;=($P$4/2),"DA","NE")))</f>
        <v>NE</v>
      </c>
      <c r="Q102" s="22"/>
      <c r="R102" s="23"/>
      <c r="S102" s="23"/>
      <c r="T102" s="23"/>
      <c r="U102" s="114">
        <f t="shared" ref="U102" si="860">IF((Q103+R103+S103+T103)&gt;$V$4,"GREŠKA",Q103+R103+S103+T103)</f>
        <v>0</v>
      </c>
      <c r="V102" s="116" t="str">
        <f t="shared" ref="V102" si="861">IF(U102=0,"NE",(IF(U102&gt;=($V$4/2),"DA","NE")))</f>
        <v>NE</v>
      </c>
      <c r="W102" s="22"/>
      <c r="X102" s="23"/>
      <c r="Y102" s="23"/>
      <c r="Z102" s="23"/>
      <c r="AA102" s="114">
        <f t="shared" ref="AA102" si="862">IF((W103+X103+Y103+Z103)&gt;$AB$4,"GREŠKA",W103+X103+Y103+Z103)</f>
        <v>0</v>
      </c>
      <c r="AB102" s="116" t="str">
        <f t="shared" ref="AB102" si="863">IF(AA102=0,"NE",(IF(AA102&gt;=($AB$4/2),"DA","NE")))</f>
        <v>NE</v>
      </c>
      <c r="AC102" s="118">
        <f t="shared" ref="AC102" si="864">IF(AND(J102="da",P102="da",V102="da",AB102="da"),I102+O102+U102+AA102,0)</f>
        <v>0</v>
      </c>
      <c r="AD102" s="153" t="str">
        <f t="shared" ref="AD102" si="865">IF(OR(COUNTIF(J102:AB103,"ne")&gt;2,COUNTIF(J102:AB103,"ne")=0),"NE",COUNTIF(J102:AB103,"ne"))</f>
        <v>NE</v>
      </c>
      <c r="AE102" s="155" t="str">
        <f t="shared" ref="AE102" si="866">IF(SUM(COUNTBLANK(E102:H102),COUNTBLANK(K102:N102),COUNTBLANK(Q102:T102),COUNTBLANK(W102:Z102))=16,"NE","DA")</f>
        <v>NE</v>
      </c>
      <c r="AF102" s="161"/>
      <c r="AG102" s="167" t="str">
        <f>J102</f>
        <v>NE</v>
      </c>
      <c r="AH102" s="167" t="str">
        <f>P102</f>
        <v>NE</v>
      </c>
      <c r="AI102" s="167" t="str">
        <f>V102</f>
        <v>NE</v>
      </c>
      <c r="AJ102" s="167" t="str">
        <f>AB102</f>
        <v>NE</v>
      </c>
      <c r="AK102" s="171" t="str">
        <f t="shared" ref="AK102" si="867">IF(AC102&lt;50, "NE",IF(AC102&lt;60,2,IF(AC102&lt;75,3,IF(AC102&lt;90,4,5))))</f>
        <v>NE</v>
      </c>
    </row>
    <row r="103" spans="1:37" ht="15.75" customHeight="1" thickBot="1" x14ac:dyDescent="0.3">
      <c r="A103" s="126"/>
      <c r="B103" s="128"/>
      <c r="C103" s="130"/>
      <c r="D103" s="26" t="s">
        <v>19</v>
      </c>
      <c r="E103" s="27">
        <f t="shared" ref="E103" si="868">IF($E$7=0,0,$E$7/$E$6*E102)</f>
        <v>0</v>
      </c>
      <c r="F103" s="27">
        <f t="shared" ref="F103" si="869">IF($F$7=0,0,$F$7/$F$6*F102)</f>
        <v>0</v>
      </c>
      <c r="G103" s="27">
        <f t="shared" ref="G103" si="870">IF($G$7=0,0,$G$7/$G$6*G102)</f>
        <v>0</v>
      </c>
      <c r="H103" s="27">
        <f t="shared" ref="H103" si="871">IF($H$7=0,0,$H$7/$H$6*H102)</f>
        <v>0</v>
      </c>
      <c r="I103" s="115"/>
      <c r="J103" s="117"/>
      <c r="K103" s="28">
        <f t="shared" ref="K103" si="872">IF($K$7=0,0,$K$7/$K$6*K102)</f>
        <v>0</v>
      </c>
      <c r="L103" s="27">
        <f t="shared" ref="L103" si="873">IF($L$7=0,0,$L$7/$L$6*L102)</f>
        <v>0</v>
      </c>
      <c r="M103" s="27">
        <f t="shared" ref="M103" si="874">IF($M$7=0,0,$M$7/$M$6*M102)</f>
        <v>0</v>
      </c>
      <c r="N103" s="27">
        <f t="shared" ref="N103" si="875">IF($N$7=0,0,$N$7/$N$6*N102)</f>
        <v>0</v>
      </c>
      <c r="O103" s="115"/>
      <c r="P103" s="117"/>
      <c r="Q103" s="28">
        <f t="shared" ref="Q103" si="876">IF($Q$7=0,0,$Q$7/$Q$6*Q102)</f>
        <v>0</v>
      </c>
      <c r="R103" s="27">
        <f t="shared" ref="R103" si="877">IF($R$7=0,0,$R$7/$R$6*R102)</f>
        <v>0</v>
      </c>
      <c r="S103" s="27">
        <f t="shared" ref="S103" si="878">IF($S$7=0,0,$S$7/$S$6*S102)</f>
        <v>0</v>
      </c>
      <c r="T103" s="27">
        <f t="shared" ref="T103" si="879">IF($T$7=0,0,$T$7/$T$6*T102)</f>
        <v>0</v>
      </c>
      <c r="U103" s="115"/>
      <c r="V103" s="117"/>
      <c r="W103" s="28">
        <f t="shared" ref="W103" si="880">IF($W$7=0,0,$W$7/$W$6*W102)</f>
        <v>0</v>
      </c>
      <c r="X103" s="27">
        <f t="shared" ref="X103" si="881">IF($X$7=0,0,$X$7/$X$6*X102)</f>
        <v>0</v>
      </c>
      <c r="Y103" s="27">
        <f t="shared" ref="Y103" si="882">IF($Y$7=0,0,$Y$7/$Y$6*Y102)</f>
        <v>0</v>
      </c>
      <c r="Z103" s="27">
        <f t="shared" ref="Z103" si="883">IF($Z$7=0,0,$Z$7/$Z$6*Z102)</f>
        <v>0</v>
      </c>
      <c r="AA103" s="115"/>
      <c r="AB103" s="117"/>
      <c r="AC103" s="119"/>
      <c r="AD103" s="154"/>
      <c r="AE103" s="157"/>
      <c r="AF103" s="162"/>
      <c r="AG103" s="164"/>
      <c r="AH103" s="164"/>
      <c r="AI103" s="164"/>
      <c r="AJ103" s="164"/>
      <c r="AK103" s="172"/>
    </row>
    <row r="104" spans="1:37" ht="15" customHeight="1" x14ac:dyDescent="0.25">
      <c r="A104" s="125">
        <v>49</v>
      </c>
      <c r="B104" s="127" t="str">
        <f>'Popis studenata'!B50</f>
        <v xml:space="preserve"> </v>
      </c>
      <c r="C104" s="129">
        <f>'Popis studenata'!C50</f>
        <v>0</v>
      </c>
      <c r="D104" s="21" t="s">
        <v>18</v>
      </c>
      <c r="E104" s="22"/>
      <c r="F104" s="23"/>
      <c r="G104" s="23"/>
      <c r="H104" s="23"/>
      <c r="I104" s="114">
        <f t="shared" ref="I104" si="884">IF((E105+F105+G105+H105)&gt;$J$4,"GREŠKA",E105+F105+G105+H105)</f>
        <v>0</v>
      </c>
      <c r="J104" s="116" t="str">
        <f t="shared" ref="J104" si="885">IF(I104=0,"NE",(IF(I104&gt;=($J$4/2),"DA","NE")))</f>
        <v>NE</v>
      </c>
      <c r="K104" s="22"/>
      <c r="L104" s="23"/>
      <c r="M104" s="23"/>
      <c r="N104" s="23"/>
      <c r="O104" s="114">
        <f t="shared" ref="O104" si="886">IF((K105+L105+M105+N105)&gt;$P$4,"GREŠKA",K105+L105+M105+N105)</f>
        <v>0</v>
      </c>
      <c r="P104" s="116" t="str">
        <f t="shared" ref="P104" si="887">IF(O104=0,"NE",(IF(O104&gt;=($P$4/2),"DA","NE")))</f>
        <v>NE</v>
      </c>
      <c r="Q104" s="22"/>
      <c r="R104" s="23"/>
      <c r="S104" s="23"/>
      <c r="T104" s="23"/>
      <c r="U104" s="114">
        <f t="shared" ref="U104" si="888">IF((Q105+R105+S105+T105)&gt;$V$4,"GREŠKA",Q105+R105+S105+T105)</f>
        <v>0</v>
      </c>
      <c r="V104" s="116" t="str">
        <f t="shared" ref="V104" si="889">IF(U104=0,"NE",(IF(U104&gt;=($V$4/2),"DA","NE")))</f>
        <v>NE</v>
      </c>
      <c r="W104" s="22"/>
      <c r="X104" s="23"/>
      <c r="Y104" s="23"/>
      <c r="Z104" s="23"/>
      <c r="AA104" s="114">
        <f t="shared" ref="AA104" si="890">IF((W105+X105+Y105+Z105)&gt;$AB$4,"GREŠKA",W105+X105+Y105+Z105)</f>
        <v>0</v>
      </c>
      <c r="AB104" s="116" t="str">
        <f t="shared" ref="AB104" si="891">IF(AA104=0,"NE",(IF(AA104&gt;=($AB$4/2),"DA","NE")))</f>
        <v>NE</v>
      </c>
      <c r="AC104" s="118">
        <f t="shared" ref="AC104" si="892">IF(AND(J104="da",P104="da",V104="da",AB104="da"),I104+O104+U104+AA104,0)</f>
        <v>0</v>
      </c>
      <c r="AD104" s="153" t="str">
        <f t="shared" ref="AD104" si="893">IF(OR(COUNTIF(J104:AB105,"ne")&gt;2,COUNTIF(J104:AB105,"ne")=0),"NE",COUNTIF(J104:AB105,"ne"))</f>
        <v>NE</v>
      </c>
      <c r="AE104" s="155" t="str">
        <f t="shared" ref="AE104" si="894">IF(SUM(COUNTBLANK(E104:H104),COUNTBLANK(K104:N104),COUNTBLANK(Q104:T104),COUNTBLANK(W104:Z104))=16,"NE","DA")</f>
        <v>NE</v>
      </c>
      <c r="AF104" s="161"/>
      <c r="AG104" s="167" t="str">
        <f>J104</f>
        <v>NE</v>
      </c>
      <c r="AH104" s="167" t="str">
        <f>P104</f>
        <v>NE</v>
      </c>
      <c r="AI104" s="167" t="str">
        <f>V104</f>
        <v>NE</v>
      </c>
      <c r="AJ104" s="167" t="str">
        <f>AB104</f>
        <v>NE</v>
      </c>
      <c r="AK104" s="171" t="str">
        <f t="shared" ref="AK104" si="895">IF(AC104&lt;50, "NE",IF(AC104&lt;60,2,IF(AC104&lt;75,3,IF(AC104&lt;90,4,5))))</f>
        <v>NE</v>
      </c>
    </row>
    <row r="105" spans="1:37" ht="15.75" customHeight="1" thickBot="1" x14ac:dyDescent="0.3">
      <c r="A105" s="126"/>
      <c r="B105" s="128"/>
      <c r="C105" s="130"/>
      <c r="D105" s="26" t="s">
        <v>19</v>
      </c>
      <c r="E105" s="27">
        <f t="shared" ref="E105" si="896">IF($E$7=0,0,$E$7/$E$6*E104)</f>
        <v>0</v>
      </c>
      <c r="F105" s="27">
        <f t="shared" ref="F105" si="897">IF($F$7=0,0,$F$7/$F$6*F104)</f>
        <v>0</v>
      </c>
      <c r="G105" s="27">
        <f t="shared" ref="G105" si="898">IF($G$7=0,0,$G$7/$G$6*G104)</f>
        <v>0</v>
      </c>
      <c r="H105" s="27">
        <f t="shared" ref="H105" si="899">IF($H$7=0,0,$H$7/$H$6*H104)</f>
        <v>0</v>
      </c>
      <c r="I105" s="115"/>
      <c r="J105" s="117"/>
      <c r="K105" s="28">
        <f t="shared" ref="K105" si="900">IF($K$7=0,0,$K$7/$K$6*K104)</f>
        <v>0</v>
      </c>
      <c r="L105" s="27">
        <f t="shared" ref="L105" si="901">IF($L$7=0,0,$L$7/$L$6*L104)</f>
        <v>0</v>
      </c>
      <c r="M105" s="27">
        <f t="shared" ref="M105" si="902">IF($M$7=0,0,$M$7/$M$6*M104)</f>
        <v>0</v>
      </c>
      <c r="N105" s="27">
        <f t="shared" ref="N105" si="903">IF($N$7=0,0,$N$7/$N$6*N104)</f>
        <v>0</v>
      </c>
      <c r="O105" s="115"/>
      <c r="P105" s="117"/>
      <c r="Q105" s="28">
        <f t="shared" ref="Q105" si="904">IF($Q$7=0,0,$Q$7/$Q$6*Q104)</f>
        <v>0</v>
      </c>
      <c r="R105" s="27">
        <f t="shared" ref="R105" si="905">IF($R$7=0,0,$R$7/$R$6*R104)</f>
        <v>0</v>
      </c>
      <c r="S105" s="27">
        <f t="shared" ref="S105" si="906">IF($S$7=0,0,$S$7/$S$6*S104)</f>
        <v>0</v>
      </c>
      <c r="T105" s="27">
        <f t="shared" ref="T105" si="907">IF($T$7=0,0,$T$7/$T$6*T104)</f>
        <v>0</v>
      </c>
      <c r="U105" s="115"/>
      <c r="V105" s="117"/>
      <c r="W105" s="28">
        <f t="shared" ref="W105" si="908">IF($W$7=0,0,$W$7/$W$6*W104)</f>
        <v>0</v>
      </c>
      <c r="X105" s="27">
        <f t="shared" ref="X105" si="909">IF($X$7=0,0,$X$7/$X$6*X104)</f>
        <v>0</v>
      </c>
      <c r="Y105" s="27">
        <f t="shared" ref="Y105" si="910">IF($Y$7=0,0,$Y$7/$Y$6*Y104)</f>
        <v>0</v>
      </c>
      <c r="Z105" s="27">
        <f t="shared" ref="Z105" si="911">IF($Z$7=0,0,$Z$7/$Z$6*Z104)</f>
        <v>0</v>
      </c>
      <c r="AA105" s="115"/>
      <c r="AB105" s="117"/>
      <c r="AC105" s="119"/>
      <c r="AD105" s="154"/>
      <c r="AE105" s="157"/>
      <c r="AF105" s="162"/>
      <c r="AG105" s="164"/>
      <c r="AH105" s="164"/>
      <c r="AI105" s="164"/>
      <c r="AJ105" s="164"/>
      <c r="AK105" s="172"/>
    </row>
    <row r="106" spans="1:37" ht="15" customHeight="1" x14ac:dyDescent="0.25">
      <c r="A106" s="125">
        <v>50</v>
      </c>
      <c r="B106" s="127" t="str">
        <f>'Popis studenata'!B51</f>
        <v xml:space="preserve"> </v>
      </c>
      <c r="C106" s="129">
        <f>'Popis studenata'!C51</f>
        <v>0</v>
      </c>
      <c r="D106" s="21" t="s">
        <v>18</v>
      </c>
      <c r="E106" s="22"/>
      <c r="F106" s="23"/>
      <c r="G106" s="23"/>
      <c r="H106" s="23"/>
      <c r="I106" s="114">
        <f t="shared" ref="I106" si="912">IF((E107+F107+G107+H107)&gt;$J$4,"GREŠKA",E107+F107+G107+H107)</f>
        <v>0</v>
      </c>
      <c r="J106" s="116" t="str">
        <f t="shared" ref="J106" si="913">IF(I106=0,"NE",(IF(I106&gt;=($J$4/2),"DA","NE")))</f>
        <v>NE</v>
      </c>
      <c r="K106" s="22"/>
      <c r="L106" s="23"/>
      <c r="M106" s="23"/>
      <c r="N106" s="23"/>
      <c r="O106" s="114">
        <f t="shared" ref="O106" si="914">IF((K107+L107+M107+N107)&gt;$P$4,"GREŠKA",K107+L107+M107+N107)</f>
        <v>0</v>
      </c>
      <c r="P106" s="116" t="str">
        <f t="shared" ref="P106" si="915">IF(O106=0,"NE",(IF(O106&gt;=($P$4/2),"DA","NE")))</f>
        <v>NE</v>
      </c>
      <c r="Q106" s="22"/>
      <c r="R106" s="23"/>
      <c r="S106" s="23"/>
      <c r="T106" s="23"/>
      <c r="U106" s="114">
        <f t="shared" ref="U106" si="916">IF((Q107+R107+S107+T107)&gt;$V$4,"GREŠKA",Q107+R107+S107+T107)</f>
        <v>0</v>
      </c>
      <c r="V106" s="116" t="str">
        <f t="shared" ref="V106" si="917">IF(U106=0,"NE",(IF(U106&gt;=($V$4/2),"DA","NE")))</f>
        <v>NE</v>
      </c>
      <c r="W106" s="22"/>
      <c r="X106" s="23"/>
      <c r="Y106" s="23"/>
      <c r="Z106" s="23"/>
      <c r="AA106" s="114">
        <f t="shared" ref="AA106" si="918">IF((W107+X107+Y107+Z107)&gt;$AB$4,"GREŠKA",W107+X107+Y107+Z107)</f>
        <v>0</v>
      </c>
      <c r="AB106" s="116" t="str">
        <f t="shared" ref="AB106" si="919">IF(AA106=0,"NE",(IF(AA106&gt;=($AB$4/2),"DA","NE")))</f>
        <v>NE</v>
      </c>
      <c r="AC106" s="118">
        <f t="shared" ref="AC106" si="920">IF(AND(J106="da",P106="da",V106="da",AB106="da"),I106+O106+U106+AA106,0)</f>
        <v>0</v>
      </c>
      <c r="AD106" s="153" t="str">
        <f t="shared" ref="AD106" si="921">IF(OR(COUNTIF(J106:AB107,"ne")&gt;2,COUNTIF(J106:AB107,"ne")=0),"NE",COUNTIF(J106:AB107,"ne"))</f>
        <v>NE</v>
      </c>
      <c r="AE106" s="155" t="str">
        <f t="shared" ref="AE106" si="922">IF(SUM(COUNTBLANK(E106:H106),COUNTBLANK(K106:N106),COUNTBLANK(Q106:T106),COUNTBLANK(W106:Z106))=16,"NE","DA")</f>
        <v>NE</v>
      </c>
      <c r="AF106" s="161"/>
      <c r="AG106" s="167" t="str">
        <f>J106</f>
        <v>NE</v>
      </c>
      <c r="AH106" s="167" t="str">
        <f>P106</f>
        <v>NE</v>
      </c>
      <c r="AI106" s="167" t="str">
        <f>V106</f>
        <v>NE</v>
      </c>
      <c r="AJ106" s="167" t="str">
        <f>AB106</f>
        <v>NE</v>
      </c>
      <c r="AK106" s="171" t="str">
        <f t="shared" ref="AK106" si="923">IF(AC106&lt;50, "NE",IF(AC106&lt;60,2,IF(AC106&lt;75,3,IF(AC106&lt;90,4,5))))</f>
        <v>NE</v>
      </c>
    </row>
    <row r="107" spans="1:37" ht="15.75" customHeight="1" thickBot="1" x14ac:dyDescent="0.3">
      <c r="A107" s="126"/>
      <c r="B107" s="128"/>
      <c r="C107" s="130"/>
      <c r="D107" s="26" t="s">
        <v>19</v>
      </c>
      <c r="E107" s="27">
        <f t="shared" ref="E107" si="924">IF($E$7=0,0,$E$7/$E$6*E106)</f>
        <v>0</v>
      </c>
      <c r="F107" s="27">
        <f t="shared" ref="F107" si="925">IF($F$7=0,0,$F$7/$F$6*F106)</f>
        <v>0</v>
      </c>
      <c r="G107" s="27">
        <f t="shared" ref="G107" si="926">IF($G$7=0,0,$G$7/$G$6*G106)</f>
        <v>0</v>
      </c>
      <c r="H107" s="27">
        <f t="shared" ref="H107" si="927">IF($H$7=0,0,$H$7/$H$6*H106)</f>
        <v>0</v>
      </c>
      <c r="I107" s="115"/>
      <c r="J107" s="117"/>
      <c r="K107" s="28">
        <f t="shared" ref="K107" si="928">IF($K$7=0,0,$K$7/$K$6*K106)</f>
        <v>0</v>
      </c>
      <c r="L107" s="27">
        <f t="shared" ref="L107" si="929">IF($L$7=0,0,$L$7/$L$6*L106)</f>
        <v>0</v>
      </c>
      <c r="M107" s="27">
        <f t="shared" ref="M107" si="930">IF($M$7=0,0,$M$7/$M$6*M106)</f>
        <v>0</v>
      </c>
      <c r="N107" s="27">
        <f t="shared" ref="N107" si="931">IF($N$7=0,0,$N$7/$N$6*N106)</f>
        <v>0</v>
      </c>
      <c r="O107" s="115"/>
      <c r="P107" s="117"/>
      <c r="Q107" s="28">
        <f t="shared" ref="Q107" si="932">IF($Q$7=0,0,$Q$7/$Q$6*Q106)</f>
        <v>0</v>
      </c>
      <c r="R107" s="27">
        <f t="shared" ref="R107" si="933">IF($R$7=0,0,$R$7/$R$6*R106)</f>
        <v>0</v>
      </c>
      <c r="S107" s="27">
        <f t="shared" ref="S107" si="934">IF($S$7=0,0,$S$7/$S$6*S106)</f>
        <v>0</v>
      </c>
      <c r="T107" s="27">
        <f t="shared" ref="T107" si="935">IF($T$7=0,0,$T$7/$T$6*T106)</f>
        <v>0</v>
      </c>
      <c r="U107" s="115"/>
      <c r="V107" s="117"/>
      <c r="W107" s="28">
        <f t="shared" ref="W107" si="936">IF($W$7=0,0,$W$7/$W$6*W106)</f>
        <v>0</v>
      </c>
      <c r="X107" s="27">
        <f t="shared" ref="X107" si="937">IF($X$7=0,0,$X$7/$X$6*X106)</f>
        <v>0</v>
      </c>
      <c r="Y107" s="27">
        <f t="shared" ref="Y107" si="938">IF($Y$7=0,0,$Y$7/$Y$6*Y106)</f>
        <v>0</v>
      </c>
      <c r="Z107" s="27">
        <f t="shared" ref="Z107" si="939">IF($Z$7=0,0,$Z$7/$Z$6*Z106)</f>
        <v>0</v>
      </c>
      <c r="AA107" s="115"/>
      <c r="AB107" s="117"/>
      <c r="AC107" s="119"/>
      <c r="AD107" s="154"/>
      <c r="AE107" s="157"/>
      <c r="AF107" s="162"/>
      <c r="AG107" s="164"/>
      <c r="AH107" s="164"/>
      <c r="AI107" s="164"/>
      <c r="AJ107" s="164"/>
      <c r="AK107" s="172"/>
    </row>
    <row r="108" spans="1:37" ht="15" customHeight="1" x14ac:dyDescent="0.25">
      <c r="A108" s="125">
        <v>51</v>
      </c>
      <c r="B108" s="127" t="str">
        <f>'Popis studenata'!B52</f>
        <v xml:space="preserve"> </v>
      </c>
      <c r="C108" s="129">
        <f>'Popis studenata'!C52</f>
        <v>0</v>
      </c>
      <c r="D108" s="21" t="s">
        <v>18</v>
      </c>
      <c r="E108" s="22"/>
      <c r="F108" s="23"/>
      <c r="G108" s="23"/>
      <c r="H108" s="23"/>
      <c r="I108" s="114">
        <f t="shared" ref="I108" si="940">IF((E109+F109+G109+H109)&gt;$J$4,"GREŠKA",E109+F109+G109+H109)</f>
        <v>0</v>
      </c>
      <c r="J108" s="116" t="str">
        <f t="shared" ref="J108" si="941">IF(I108=0,"NE",(IF(I108&gt;=($J$4/2),"DA","NE")))</f>
        <v>NE</v>
      </c>
      <c r="K108" s="22"/>
      <c r="L108" s="23"/>
      <c r="M108" s="23"/>
      <c r="N108" s="23"/>
      <c r="O108" s="114">
        <f t="shared" ref="O108" si="942">IF((K109+L109+M109+N109)&gt;$P$4,"GREŠKA",K109+L109+M109+N109)</f>
        <v>0</v>
      </c>
      <c r="P108" s="116" t="str">
        <f t="shared" ref="P108" si="943">IF(O108=0,"NE",(IF(O108&gt;=($P$4/2),"DA","NE")))</f>
        <v>NE</v>
      </c>
      <c r="Q108" s="22"/>
      <c r="R108" s="23"/>
      <c r="S108" s="23"/>
      <c r="T108" s="23"/>
      <c r="U108" s="114">
        <f t="shared" ref="U108" si="944">IF((Q109+R109+S109+T109)&gt;$V$4,"GREŠKA",Q109+R109+S109+T109)</f>
        <v>0</v>
      </c>
      <c r="V108" s="116" t="str">
        <f t="shared" ref="V108" si="945">IF(U108=0,"NE",(IF(U108&gt;=($V$4/2),"DA","NE")))</f>
        <v>NE</v>
      </c>
      <c r="W108" s="22"/>
      <c r="X108" s="23"/>
      <c r="Y108" s="23"/>
      <c r="Z108" s="23"/>
      <c r="AA108" s="114">
        <f t="shared" ref="AA108" si="946">IF((W109+X109+Y109+Z109)&gt;$AB$4,"GREŠKA",W109+X109+Y109+Z109)</f>
        <v>0</v>
      </c>
      <c r="AB108" s="116" t="str">
        <f t="shared" ref="AB108" si="947">IF(AA108=0,"NE",(IF(AA108&gt;=($AB$4/2),"DA","NE")))</f>
        <v>NE</v>
      </c>
      <c r="AC108" s="118">
        <f t="shared" ref="AC108" si="948">IF(AND(J108="da",P108="da",V108="da",AB108="da"),I108+O108+U108+AA108,0)</f>
        <v>0</v>
      </c>
      <c r="AD108" s="153" t="str">
        <f t="shared" ref="AD108" si="949">IF(OR(COUNTIF(J108:AB109,"ne")&gt;2,COUNTIF(J108:AB109,"ne")=0),"NE",COUNTIF(J108:AB109,"ne"))</f>
        <v>NE</v>
      </c>
      <c r="AE108" s="155" t="str">
        <f t="shared" ref="AE108" si="950">IF(SUM(COUNTBLANK(E108:H108),COUNTBLANK(K108:N108),COUNTBLANK(Q108:T108),COUNTBLANK(W108:Z108))=16,"NE","DA")</f>
        <v>NE</v>
      </c>
      <c r="AF108" s="161"/>
      <c r="AG108" s="167" t="str">
        <f>J108</f>
        <v>NE</v>
      </c>
      <c r="AH108" s="167" t="str">
        <f>P108</f>
        <v>NE</v>
      </c>
      <c r="AI108" s="167" t="str">
        <f>V108</f>
        <v>NE</v>
      </c>
      <c r="AJ108" s="167" t="str">
        <f>AB108</f>
        <v>NE</v>
      </c>
      <c r="AK108" s="171" t="str">
        <f t="shared" ref="AK108" si="951">IF(AC108&lt;50, "NE",IF(AC108&lt;60,2,IF(AC108&lt;75,3,IF(AC108&lt;90,4,5))))</f>
        <v>NE</v>
      </c>
    </row>
    <row r="109" spans="1:37" ht="15.75" customHeight="1" thickBot="1" x14ac:dyDescent="0.3">
      <c r="A109" s="126"/>
      <c r="B109" s="128"/>
      <c r="C109" s="130"/>
      <c r="D109" s="26" t="s">
        <v>19</v>
      </c>
      <c r="E109" s="27">
        <f t="shared" ref="E109" si="952">IF($E$7=0,0,$E$7/$E$6*E108)</f>
        <v>0</v>
      </c>
      <c r="F109" s="27">
        <f t="shared" ref="F109" si="953">IF($F$7=0,0,$F$7/$F$6*F108)</f>
        <v>0</v>
      </c>
      <c r="G109" s="27">
        <f t="shared" ref="G109" si="954">IF($G$7=0,0,$G$7/$G$6*G108)</f>
        <v>0</v>
      </c>
      <c r="H109" s="27">
        <f t="shared" ref="H109" si="955">IF($H$7=0,0,$H$7/$H$6*H108)</f>
        <v>0</v>
      </c>
      <c r="I109" s="115"/>
      <c r="J109" s="117"/>
      <c r="K109" s="28">
        <f t="shared" ref="K109" si="956">IF($K$7=0,0,$K$7/$K$6*K108)</f>
        <v>0</v>
      </c>
      <c r="L109" s="27">
        <f t="shared" ref="L109" si="957">IF($L$7=0,0,$L$7/$L$6*L108)</f>
        <v>0</v>
      </c>
      <c r="M109" s="27">
        <f t="shared" ref="M109" si="958">IF($M$7=0,0,$M$7/$M$6*M108)</f>
        <v>0</v>
      </c>
      <c r="N109" s="27">
        <f t="shared" ref="N109" si="959">IF($N$7=0,0,$N$7/$N$6*N108)</f>
        <v>0</v>
      </c>
      <c r="O109" s="115"/>
      <c r="P109" s="117"/>
      <c r="Q109" s="28">
        <f t="shared" ref="Q109" si="960">IF($Q$7=0,0,$Q$7/$Q$6*Q108)</f>
        <v>0</v>
      </c>
      <c r="R109" s="27">
        <f t="shared" ref="R109" si="961">IF($R$7=0,0,$R$7/$R$6*R108)</f>
        <v>0</v>
      </c>
      <c r="S109" s="27">
        <f t="shared" ref="S109" si="962">IF($S$7=0,0,$S$7/$S$6*S108)</f>
        <v>0</v>
      </c>
      <c r="T109" s="27">
        <f t="shared" ref="T109" si="963">IF($T$7=0,0,$T$7/$T$6*T108)</f>
        <v>0</v>
      </c>
      <c r="U109" s="115"/>
      <c r="V109" s="117"/>
      <c r="W109" s="28">
        <f t="shared" ref="W109" si="964">IF($W$7=0,0,$W$7/$W$6*W108)</f>
        <v>0</v>
      </c>
      <c r="X109" s="27">
        <f t="shared" ref="X109" si="965">IF($X$7=0,0,$X$7/$X$6*X108)</f>
        <v>0</v>
      </c>
      <c r="Y109" s="27">
        <f t="shared" ref="Y109" si="966">IF($Y$7=0,0,$Y$7/$Y$6*Y108)</f>
        <v>0</v>
      </c>
      <c r="Z109" s="27">
        <f t="shared" ref="Z109" si="967">IF($Z$7=0,0,$Z$7/$Z$6*Z108)</f>
        <v>0</v>
      </c>
      <c r="AA109" s="115"/>
      <c r="AB109" s="117"/>
      <c r="AC109" s="119"/>
      <c r="AD109" s="154"/>
      <c r="AE109" s="157"/>
      <c r="AF109" s="162"/>
      <c r="AG109" s="164"/>
      <c r="AH109" s="164"/>
      <c r="AI109" s="164"/>
      <c r="AJ109" s="164"/>
      <c r="AK109" s="172"/>
    </row>
    <row r="110" spans="1:37" ht="15" customHeight="1" x14ac:dyDescent="0.25">
      <c r="A110" s="125">
        <v>52</v>
      </c>
      <c r="B110" s="127" t="str">
        <f>'Popis studenata'!B53</f>
        <v xml:space="preserve"> </v>
      </c>
      <c r="C110" s="129">
        <f>'Popis studenata'!C53</f>
        <v>0</v>
      </c>
      <c r="D110" s="21" t="s">
        <v>18</v>
      </c>
      <c r="E110" s="22"/>
      <c r="F110" s="23"/>
      <c r="G110" s="23"/>
      <c r="H110" s="23"/>
      <c r="I110" s="114">
        <f t="shared" ref="I110" si="968">IF((E111+F111+G111+H111)&gt;$J$4,"GREŠKA",E111+F111+G111+H111)</f>
        <v>0</v>
      </c>
      <c r="J110" s="116" t="str">
        <f t="shared" ref="J110" si="969">IF(I110=0,"NE",(IF(I110&gt;=($J$4/2),"DA","NE")))</f>
        <v>NE</v>
      </c>
      <c r="K110" s="22"/>
      <c r="L110" s="23"/>
      <c r="M110" s="23"/>
      <c r="N110" s="23"/>
      <c r="O110" s="114">
        <f t="shared" ref="O110" si="970">IF((K111+L111+M111+N111)&gt;$P$4,"GREŠKA",K111+L111+M111+N111)</f>
        <v>0</v>
      </c>
      <c r="P110" s="116" t="str">
        <f t="shared" ref="P110" si="971">IF(O110=0,"NE",(IF(O110&gt;=($P$4/2),"DA","NE")))</f>
        <v>NE</v>
      </c>
      <c r="Q110" s="22"/>
      <c r="R110" s="23"/>
      <c r="S110" s="23"/>
      <c r="T110" s="23"/>
      <c r="U110" s="114">
        <f t="shared" ref="U110" si="972">IF((Q111+R111+S111+T111)&gt;$V$4,"GREŠKA",Q111+R111+S111+T111)</f>
        <v>0</v>
      </c>
      <c r="V110" s="116" t="str">
        <f t="shared" ref="V110" si="973">IF(U110=0,"NE",(IF(U110&gt;=($V$4/2),"DA","NE")))</f>
        <v>NE</v>
      </c>
      <c r="W110" s="22"/>
      <c r="X110" s="23"/>
      <c r="Y110" s="23"/>
      <c r="Z110" s="23"/>
      <c r="AA110" s="114">
        <f t="shared" ref="AA110" si="974">IF((W111+X111+Y111+Z111)&gt;$AB$4,"GREŠKA",W111+X111+Y111+Z111)</f>
        <v>0</v>
      </c>
      <c r="AB110" s="116" t="str">
        <f t="shared" ref="AB110" si="975">IF(AA110=0,"NE",(IF(AA110&gt;=($AB$4/2),"DA","NE")))</f>
        <v>NE</v>
      </c>
      <c r="AC110" s="118">
        <f t="shared" ref="AC110" si="976">IF(AND(J110="da",P110="da",V110="da",AB110="da"),I110+O110+U110+AA110,0)</f>
        <v>0</v>
      </c>
      <c r="AD110" s="153" t="str">
        <f t="shared" ref="AD110" si="977">IF(OR(COUNTIF(J110:AB111,"ne")&gt;2,COUNTIF(J110:AB111,"ne")=0),"NE",COUNTIF(J110:AB111,"ne"))</f>
        <v>NE</v>
      </c>
      <c r="AE110" s="155" t="str">
        <f t="shared" ref="AE110" si="978">IF(SUM(COUNTBLANK(E110:H110),COUNTBLANK(K110:N110),COUNTBLANK(Q110:T110),COUNTBLANK(W110:Z110))=16,"NE","DA")</f>
        <v>NE</v>
      </c>
      <c r="AF110" s="161"/>
      <c r="AG110" s="167" t="str">
        <f>J110</f>
        <v>NE</v>
      </c>
      <c r="AH110" s="167" t="str">
        <f>P110</f>
        <v>NE</v>
      </c>
      <c r="AI110" s="167" t="str">
        <f>V110</f>
        <v>NE</v>
      </c>
      <c r="AJ110" s="167" t="str">
        <f>AB110</f>
        <v>NE</v>
      </c>
      <c r="AK110" s="171" t="str">
        <f t="shared" ref="AK110" si="979">IF(AC110&lt;50, "NE",IF(AC110&lt;60,2,IF(AC110&lt;75,3,IF(AC110&lt;90,4,5))))</f>
        <v>NE</v>
      </c>
    </row>
    <row r="111" spans="1:37" ht="15.75" customHeight="1" thickBot="1" x14ac:dyDescent="0.3">
      <c r="A111" s="126"/>
      <c r="B111" s="128"/>
      <c r="C111" s="130"/>
      <c r="D111" s="26" t="s">
        <v>19</v>
      </c>
      <c r="E111" s="27">
        <f t="shared" ref="E111" si="980">IF($E$7=0,0,$E$7/$E$6*E110)</f>
        <v>0</v>
      </c>
      <c r="F111" s="27">
        <f t="shared" ref="F111" si="981">IF($F$7=0,0,$F$7/$F$6*F110)</f>
        <v>0</v>
      </c>
      <c r="G111" s="27">
        <f t="shared" ref="G111" si="982">IF($G$7=0,0,$G$7/$G$6*G110)</f>
        <v>0</v>
      </c>
      <c r="H111" s="27">
        <f t="shared" ref="H111" si="983">IF($H$7=0,0,$H$7/$H$6*H110)</f>
        <v>0</v>
      </c>
      <c r="I111" s="115"/>
      <c r="J111" s="117"/>
      <c r="K111" s="28">
        <f t="shared" ref="K111" si="984">IF($K$7=0,0,$K$7/$K$6*K110)</f>
        <v>0</v>
      </c>
      <c r="L111" s="27">
        <f t="shared" ref="L111" si="985">IF($L$7=0,0,$L$7/$L$6*L110)</f>
        <v>0</v>
      </c>
      <c r="M111" s="27">
        <f t="shared" ref="M111" si="986">IF($M$7=0,0,$M$7/$M$6*M110)</f>
        <v>0</v>
      </c>
      <c r="N111" s="27">
        <f t="shared" ref="N111" si="987">IF($N$7=0,0,$N$7/$N$6*N110)</f>
        <v>0</v>
      </c>
      <c r="O111" s="115"/>
      <c r="P111" s="117"/>
      <c r="Q111" s="28">
        <f t="shared" ref="Q111" si="988">IF($Q$7=0,0,$Q$7/$Q$6*Q110)</f>
        <v>0</v>
      </c>
      <c r="R111" s="27">
        <f t="shared" ref="R111" si="989">IF($R$7=0,0,$R$7/$R$6*R110)</f>
        <v>0</v>
      </c>
      <c r="S111" s="27">
        <f t="shared" ref="S111" si="990">IF($S$7=0,0,$S$7/$S$6*S110)</f>
        <v>0</v>
      </c>
      <c r="T111" s="27">
        <f t="shared" ref="T111" si="991">IF($T$7=0,0,$T$7/$T$6*T110)</f>
        <v>0</v>
      </c>
      <c r="U111" s="115"/>
      <c r="V111" s="117"/>
      <c r="W111" s="28">
        <f t="shared" ref="W111" si="992">IF($W$7=0,0,$W$7/$W$6*W110)</f>
        <v>0</v>
      </c>
      <c r="X111" s="27">
        <f t="shared" ref="X111" si="993">IF($X$7=0,0,$X$7/$X$6*X110)</f>
        <v>0</v>
      </c>
      <c r="Y111" s="27">
        <f t="shared" ref="Y111" si="994">IF($Y$7=0,0,$Y$7/$Y$6*Y110)</f>
        <v>0</v>
      </c>
      <c r="Z111" s="27">
        <f t="shared" ref="Z111" si="995">IF($Z$7=0,0,$Z$7/$Z$6*Z110)</f>
        <v>0</v>
      </c>
      <c r="AA111" s="115"/>
      <c r="AB111" s="117"/>
      <c r="AC111" s="119"/>
      <c r="AD111" s="154"/>
      <c r="AE111" s="157"/>
      <c r="AF111" s="162"/>
      <c r="AG111" s="164"/>
      <c r="AH111" s="164"/>
      <c r="AI111" s="164"/>
      <c r="AJ111" s="164"/>
      <c r="AK111" s="172"/>
    </row>
    <row r="112" spans="1:37" ht="15" customHeight="1" x14ac:dyDescent="0.25">
      <c r="A112" s="125">
        <v>53</v>
      </c>
      <c r="B112" s="127" t="str">
        <f>'Popis studenata'!B54</f>
        <v xml:space="preserve"> </v>
      </c>
      <c r="C112" s="129">
        <f>'Popis studenata'!C54</f>
        <v>0</v>
      </c>
      <c r="D112" s="21" t="s">
        <v>18</v>
      </c>
      <c r="E112" s="22"/>
      <c r="F112" s="23"/>
      <c r="G112" s="23"/>
      <c r="H112" s="23"/>
      <c r="I112" s="114">
        <f t="shared" ref="I112" si="996">IF((E113+F113+G113+H113)&gt;$J$4,"GREŠKA",E113+F113+G113+H113)</f>
        <v>0</v>
      </c>
      <c r="J112" s="116" t="str">
        <f t="shared" ref="J112" si="997">IF(I112=0,"NE",(IF(I112&gt;=($J$4/2),"DA","NE")))</f>
        <v>NE</v>
      </c>
      <c r="K112" s="22"/>
      <c r="L112" s="23"/>
      <c r="M112" s="23"/>
      <c r="N112" s="23"/>
      <c r="O112" s="114">
        <f t="shared" ref="O112" si="998">IF((K113+L113+M113+N113)&gt;$P$4,"GREŠKA",K113+L113+M113+N113)</f>
        <v>0</v>
      </c>
      <c r="P112" s="116" t="str">
        <f t="shared" ref="P112" si="999">IF(O112=0,"NE",(IF(O112&gt;=($P$4/2),"DA","NE")))</f>
        <v>NE</v>
      </c>
      <c r="Q112" s="22"/>
      <c r="R112" s="23"/>
      <c r="S112" s="23"/>
      <c r="T112" s="23"/>
      <c r="U112" s="114">
        <f t="shared" ref="U112" si="1000">IF((Q113+R113+S113+T113)&gt;$V$4,"GREŠKA",Q113+R113+S113+T113)</f>
        <v>0</v>
      </c>
      <c r="V112" s="116" t="str">
        <f t="shared" ref="V112" si="1001">IF(U112=0,"NE",(IF(U112&gt;=($V$4/2),"DA","NE")))</f>
        <v>NE</v>
      </c>
      <c r="W112" s="22"/>
      <c r="X112" s="23"/>
      <c r="Y112" s="23"/>
      <c r="Z112" s="23"/>
      <c r="AA112" s="114">
        <f t="shared" ref="AA112" si="1002">IF((W113+X113+Y113+Z113)&gt;$AB$4,"GREŠKA",W113+X113+Y113+Z113)</f>
        <v>0</v>
      </c>
      <c r="AB112" s="116" t="str">
        <f t="shared" ref="AB112" si="1003">IF(AA112=0,"NE",(IF(AA112&gt;=($AB$4/2),"DA","NE")))</f>
        <v>NE</v>
      </c>
      <c r="AC112" s="118">
        <f t="shared" ref="AC112" si="1004">IF(AND(J112="da",P112="da",V112="da",AB112="da"),I112+O112+U112+AA112,0)</f>
        <v>0</v>
      </c>
      <c r="AD112" s="153" t="str">
        <f t="shared" ref="AD112" si="1005">IF(OR(COUNTIF(J112:AB113,"ne")&gt;2,COUNTIF(J112:AB113,"ne")=0),"NE",COUNTIF(J112:AB113,"ne"))</f>
        <v>NE</v>
      </c>
      <c r="AE112" s="155" t="str">
        <f t="shared" ref="AE112" si="1006">IF(SUM(COUNTBLANK(E112:H112),COUNTBLANK(K112:N112),COUNTBLANK(Q112:T112),COUNTBLANK(W112:Z112))=16,"NE","DA")</f>
        <v>NE</v>
      </c>
      <c r="AF112" s="161"/>
      <c r="AG112" s="167" t="str">
        <f>J112</f>
        <v>NE</v>
      </c>
      <c r="AH112" s="167" t="str">
        <f>P112</f>
        <v>NE</v>
      </c>
      <c r="AI112" s="167" t="str">
        <f>V112</f>
        <v>NE</v>
      </c>
      <c r="AJ112" s="167" t="str">
        <f>AB112</f>
        <v>NE</v>
      </c>
      <c r="AK112" s="171" t="str">
        <f t="shared" ref="AK112" si="1007">IF(AC112&lt;50, "NE",IF(AC112&lt;60,2,IF(AC112&lt;75,3,IF(AC112&lt;90,4,5))))</f>
        <v>NE</v>
      </c>
    </row>
    <row r="113" spans="1:37" ht="15.75" customHeight="1" thickBot="1" x14ac:dyDescent="0.3">
      <c r="A113" s="126"/>
      <c r="B113" s="128"/>
      <c r="C113" s="130"/>
      <c r="D113" s="26" t="s">
        <v>19</v>
      </c>
      <c r="E113" s="27">
        <f t="shared" ref="E113" si="1008">IF($E$7=0,0,$E$7/$E$6*E112)</f>
        <v>0</v>
      </c>
      <c r="F113" s="27">
        <f t="shared" ref="F113" si="1009">IF($F$7=0,0,$F$7/$F$6*F112)</f>
        <v>0</v>
      </c>
      <c r="G113" s="27">
        <f t="shared" ref="G113" si="1010">IF($G$7=0,0,$G$7/$G$6*G112)</f>
        <v>0</v>
      </c>
      <c r="H113" s="27">
        <f t="shared" ref="H113" si="1011">IF($H$7=0,0,$H$7/$H$6*H112)</f>
        <v>0</v>
      </c>
      <c r="I113" s="115"/>
      <c r="J113" s="117"/>
      <c r="K113" s="28">
        <f t="shared" ref="K113" si="1012">IF($K$7=0,0,$K$7/$K$6*K112)</f>
        <v>0</v>
      </c>
      <c r="L113" s="27">
        <f t="shared" ref="L113" si="1013">IF($L$7=0,0,$L$7/$L$6*L112)</f>
        <v>0</v>
      </c>
      <c r="M113" s="27">
        <f t="shared" ref="M113" si="1014">IF($M$7=0,0,$M$7/$M$6*M112)</f>
        <v>0</v>
      </c>
      <c r="N113" s="27">
        <f t="shared" ref="N113" si="1015">IF($N$7=0,0,$N$7/$N$6*N112)</f>
        <v>0</v>
      </c>
      <c r="O113" s="115"/>
      <c r="P113" s="117"/>
      <c r="Q113" s="28">
        <f t="shared" ref="Q113" si="1016">IF($Q$7=0,0,$Q$7/$Q$6*Q112)</f>
        <v>0</v>
      </c>
      <c r="R113" s="27">
        <f t="shared" ref="R113" si="1017">IF($R$7=0,0,$R$7/$R$6*R112)</f>
        <v>0</v>
      </c>
      <c r="S113" s="27">
        <f t="shared" ref="S113" si="1018">IF($S$7=0,0,$S$7/$S$6*S112)</f>
        <v>0</v>
      </c>
      <c r="T113" s="27">
        <f t="shared" ref="T113" si="1019">IF($T$7=0,0,$T$7/$T$6*T112)</f>
        <v>0</v>
      </c>
      <c r="U113" s="115"/>
      <c r="V113" s="117"/>
      <c r="W113" s="28">
        <f t="shared" ref="W113" si="1020">IF($W$7=0,0,$W$7/$W$6*W112)</f>
        <v>0</v>
      </c>
      <c r="X113" s="27">
        <f t="shared" ref="X113" si="1021">IF($X$7=0,0,$X$7/$X$6*X112)</f>
        <v>0</v>
      </c>
      <c r="Y113" s="27">
        <f t="shared" ref="Y113" si="1022">IF($Y$7=0,0,$Y$7/$Y$6*Y112)</f>
        <v>0</v>
      </c>
      <c r="Z113" s="27">
        <f t="shared" ref="Z113" si="1023">IF($Z$7=0,0,$Z$7/$Z$6*Z112)</f>
        <v>0</v>
      </c>
      <c r="AA113" s="115"/>
      <c r="AB113" s="117"/>
      <c r="AC113" s="119"/>
      <c r="AD113" s="154"/>
      <c r="AE113" s="157"/>
      <c r="AF113" s="162"/>
      <c r="AG113" s="164"/>
      <c r="AH113" s="164"/>
      <c r="AI113" s="164"/>
      <c r="AJ113" s="164"/>
      <c r="AK113" s="172"/>
    </row>
    <row r="114" spans="1:37" ht="15" customHeight="1" x14ac:dyDescent="0.25">
      <c r="A114" s="125">
        <v>54</v>
      </c>
      <c r="B114" s="127" t="str">
        <f>'Popis studenata'!B55</f>
        <v xml:space="preserve"> </v>
      </c>
      <c r="C114" s="129">
        <f>'Popis studenata'!C55</f>
        <v>0</v>
      </c>
      <c r="D114" s="21" t="s">
        <v>18</v>
      </c>
      <c r="E114" s="22"/>
      <c r="F114" s="23"/>
      <c r="G114" s="23"/>
      <c r="H114" s="23"/>
      <c r="I114" s="114">
        <f t="shared" ref="I114" si="1024">IF((E115+F115+G115+H115)&gt;$J$4,"GREŠKA",E115+F115+G115+H115)</f>
        <v>0</v>
      </c>
      <c r="J114" s="116" t="str">
        <f t="shared" ref="J114" si="1025">IF(I114=0,"NE",(IF(I114&gt;=($J$4/2),"DA","NE")))</f>
        <v>NE</v>
      </c>
      <c r="K114" s="22"/>
      <c r="L114" s="23"/>
      <c r="M114" s="23"/>
      <c r="N114" s="23"/>
      <c r="O114" s="114">
        <f t="shared" ref="O114" si="1026">IF((K115+L115+M115+N115)&gt;$P$4,"GREŠKA",K115+L115+M115+N115)</f>
        <v>0</v>
      </c>
      <c r="P114" s="116" t="str">
        <f t="shared" ref="P114" si="1027">IF(O114=0,"NE",(IF(O114&gt;=($P$4/2),"DA","NE")))</f>
        <v>NE</v>
      </c>
      <c r="Q114" s="22"/>
      <c r="R114" s="23"/>
      <c r="S114" s="23"/>
      <c r="T114" s="23"/>
      <c r="U114" s="114">
        <f t="shared" ref="U114" si="1028">IF((Q115+R115+S115+T115)&gt;$V$4,"GREŠKA",Q115+R115+S115+T115)</f>
        <v>0</v>
      </c>
      <c r="V114" s="116" t="str">
        <f t="shared" ref="V114" si="1029">IF(U114=0,"NE",(IF(U114&gt;=($V$4/2),"DA","NE")))</f>
        <v>NE</v>
      </c>
      <c r="W114" s="22"/>
      <c r="X114" s="23"/>
      <c r="Y114" s="23"/>
      <c r="Z114" s="23"/>
      <c r="AA114" s="114">
        <f t="shared" ref="AA114" si="1030">IF((W115+X115+Y115+Z115)&gt;$AB$4,"GREŠKA",W115+X115+Y115+Z115)</f>
        <v>0</v>
      </c>
      <c r="AB114" s="116" t="str">
        <f t="shared" ref="AB114" si="1031">IF(AA114=0,"NE",(IF(AA114&gt;=($AB$4/2),"DA","NE")))</f>
        <v>NE</v>
      </c>
      <c r="AC114" s="118">
        <f t="shared" ref="AC114" si="1032">IF(AND(J114="da",P114="da",V114="da",AB114="da"),I114+O114+U114+AA114,0)</f>
        <v>0</v>
      </c>
      <c r="AD114" s="153" t="str">
        <f t="shared" ref="AD114" si="1033">IF(OR(COUNTIF(J114:AB115,"ne")&gt;2,COUNTIF(J114:AB115,"ne")=0),"NE",COUNTIF(J114:AB115,"ne"))</f>
        <v>NE</v>
      </c>
      <c r="AE114" s="155" t="str">
        <f t="shared" ref="AE114" si="1034">IF(SUM(COUNTBLANK(E114:H114),COUNTBLANK(K114:N114),COUNTBLANK(Q114:T114),COUNTBLANK(W114:Z114))=16,"NE","DA")</f>
        <v>NE</v>
      </c>
      <c r="AF114" s="161"/>
      <c r="AG114" s="167" t="str">
        <f>J114</f>
        <v>NE</v>
      </c>
      <c r="AH114" s="167" t="str">
        <f>P114</f>
        <v>NE</v>
      </c>
      <c r="AI114" s="167" t="str">
        <f>V114</f>
        <v>NE</v>
      </c>
      <c r="AJ114" s="167" t="str">
        <f>AB114</f>
        <v>NE</v>
      </c>
      <c r="AK114" s="171" t="str">
        <f t="shared" ref="AK114" si="1035">IF(AC114&lt;50, "NE",IF(AC114&lt;60,2,IF(AC114&lt;75,3,IF(AC114&lt;90,4,5))))</f>
        <v>NE</v>
      </c>
    </row>
    <row r="115" spans="1:37" ht="15.75" customHeight="1" thickBot="1" x14ac:dyDescent="0.3">
      <c r="A115" s="126"/>
      <c r="B115" s="128"/>
      <c r="C115" s="130"/>
      <c r="D115" s="26" t="s">
        <v>19</v>
      </c>
      <c r="E115" s="27">
        <f t="shared" ref="E115" si="1036">IF($E$7=0,0,$E$7/$E$6*E114)</f>
        <v>0</v>
      </c>
      <c r="F115" s="27">
        <f t="shared" ref="F115" si="1037">IF($F$7=0,0,$F$7/$F$6*F114)</f>
        <v>0</v>
      </c>
      <c r="G115" s="27">
        <f t="shared" ref="G115" si="1038">IF($G$7=0,0,$G$7/$G$6*G114)</f>
        <v>0</v>
      </c>
      <c r="H115" s="27">
        <f t="shared" ref="H115" si="1039">IF($H$7=0,0,$H$7/$H$6*H114)</f>
        <v>0</v>
      </c>
      <c r="I115" s="115"/>
      <c r="J115" s="117"/>
      <c r="K115" s="28">
        <f t="shared" ref="K115" si="1040">IF($K$7=0,0,$K$7/$K$6*K114)</f>
        <v>0</v>
      </c>
      <c r="L115" s="27">
        <f t="shared" ref="L115" si="1041">IF($L$7=0,0,$L$7/$L$6*L114)</f>
        <v>0</v>
      </c>
      <c r="M115" s="27">
        <f t="shared" ref="M115" si="1042">IF($M$7=0,0,$M$7/$M$6*M114)</f>
        <v>0</v>
      </c>
      <c r="N115" s="27">
        <f t="shared" ref="N115" si="1043">IF($N$7=0,0,$N$7/$N$6*N114)</f>
        <v>0</v>
      </c>
      <c r="O115" s="115"/>
      <c r="P115" s="117"/>
      <c r="Q115" s="28">
        <f t="shared" ref="Q115" si="1044">IF($Q$7=0,0,$Q$7/$Q$6*Q114)</f>
        <v>0</v>
      </c>
      <c r="R115" s="27">
        <f t="shared" ref="R115" si="1045">IF($R$7=0,0,$R$7/$R$6*R114)</f>
        <v>0</v>
      </c>
      <c r="S115" s="27">
        <f t="shared" ref="S115" si="1046">IF($S$7=0,0,$S$7/$S$6*S114)</f>
        <v>0</v>
      </c>
      <c r="T115" s="27">
        <f t="shared" ref="T115" si="1047">IF($T$7=0,0,$T$7/$T$6*T114)</f>
        <v>0</v>
      </c>
      <c r="U115" s="115"/>
      <c r="V115" s="117"/>
      <c r="W115" s="28">
        <f t="shared" ref="W115" si="1048">IF($W$7=0,0,$W$7/$W$6*W114)</f>
        <v>0</v>
      </c>
      <c r="X115" s="27">
        <f t="shared" ref="X115" si="1049">IF($X$7=0,0,$X$7/$X$6*X114)</f>
        <v>0</v>
      </c>
      <c r="Y115" s="27">
        <f t="shared" ref="Y115" si="1050">IF($Y$7=0,0,$Y$7/$Y$6*Y114)</f>
        <v>0</v>
      </c>
      <c r="Z115" s="27">
        <f t="shared" ref="Z115" si="1051">IF($Z$7=0,0,$Z$7/$Z$6*Z114)</f>
        <v>0</v>
      </c>
      <c r="AA115" s="115"/>
      <c r="AB115" s="117"/>
      <c r="AC115" s="119"/>
      <c r="AD115" s="154"/>
      <c r="AE115" s="157"/>
      <c r="AF115" s="162"/>
      <c r="AG115" s="164"/>
      <c r="AH115" s="164"/>
      <c r="AI115" s="164"/>
      <c r="AJ115" s="164"/>
      <c r="AK115" s="172"/>
    </row>
    <row r="116" spans="1:37" ht="15" customHeight="1" x14ac:dyDescent="0.25">
      <c r="A116" s="125">
        <v>55</v>
      </c>
      <c r="B116" s="127" t="str">
        <f>'Popis studenata'!B56</f>
        <v xml:space="preserve"> </v>
      </c>
      <c r="C116" s="129">
        <f>'Popis studenata'!C56</f>
        <v>0</v>
      </c>
      <c r="D116" s="21" t="s">
        <v>18</v>
      </c>
      <c r="E116" s="22"/>
      <c r="F116" s="23"/>
      <c r="G116" s="23"/>
      <c r="H116" s="23"/>
      <c r="I116" s="114">
        <f t="shared" ref="I116" si="1052">IF((E117+F117+G117+H117)&gt;$J$4,"GREŠKA",E117+F117+G117+H117)</f>
        <v>0</v>
      </c>
      <c r="J116" s="116" t="str">
        <f t="shared" ref="J116" si="1053">IF(I116=0,"NE",(IF(I116&gt;=($J$4/2),"DA","NE")))</f>
        <v>NE</v>
      </c>
      <c r="K116" s="22"/>
      <c r="L116" s="23"/>
      <c r="M116" s="23"/>
      <c r="N116" s="23"/>
      <c r="O116" s="114">
        <f t="shared" ref="O116" si="1054">IF((K117+L117+M117+N117)&gt;$P$4,"GREŠKA",K117+L117+M117+N117)</f>
        <v>0</v>
      </c>
      <c r="P116" s="116" t="str">
        <f t="shared" ref="P116" si="1055">IF(O116=0,"NE",(IF(O116&gt;=($P$4/2),"DA","NE")))</f>
        <v>NE</v>
      </c>
      <c r="Q116" s="22"/>
      <c r="R116" s="23"/>
      <c r="S116" s="23"/>
      <c r="T116" s="23"/>
      <c r="U116" s="114">
        <f t="shared" ref="U116" si="1056">IF((Q117+R117+S117+T117)&gt;$V$4,"GREŠKA",Q117+R117+S117+T117)</f>
        <v>0</v>
      </c>
      <c r="V116" s="116" t="str">
        <f t="shared" ref="V116" si="1057">IF(U116=0,"NE",(IF(U116&gt;=($V$4/2),"DA","NE")))</f>
        <v>NE</v>
      </c>
      <c r="W116" s="22"/>
      <c r="X116" s="23"/>
      <c r="Y116" s="23"/>
      <c r="Z116" s="23"/>
      <c r="AA116" s="114">
        <f t="shared" ref="AA116" si="1058">IF((W117+X117+Y117+Z117)&gt;$AB$4,"GREŠKA",W117+X117+Y117+Z117)</f>
        <v>0</v>
      </c>
      <c r="AB116" s="116" t="str">
        <f t="shared" ref="AB116" si="1059">IF(AA116=0,"NE",(IF(AA116&gt;=($AB$4/2),"DA","NE")))</f>
        <v>NE</v>
      </c>
      <c r="AC116" s="118">
        <f t="shared" ref="AC116" si="1060">IF(AND(J116="da",P116="da",V116="da",AB116="da"),I116+O116+U116+AA116,0)</f>
        <v>0</v>
      </c>
      <c r="AD116" s="153" t="str">
        <f t="shared" ref="AD116" si="1061">IF(OR(COUNTIF(J116:AB117,"ne")&gt;2,COUNTIF(J116:AB117,"ne")=0),"NE",COUNTIF(J116:AB117,"ne"))</f>
        <v>NE</v>
      </c>
      <c r="AE116" s="155" t="str">
        <f t="shared" ref="AE116" si="1062">IF(SUM(COUNTBLANK(E116:H116),COUNTBLANK(K116:N116),COUNTBLANK(Q116:T116),COUNTBLANK(W116:Z116))=16,"NE","DA")</f>
        <v>NE</v>
      </c>
      <c r="AF116" s="161"/>
      <c r="AG116" s="167" t="str">
        <f>J116</f>
        <v>NE</v>
      </c>
      <c r="AH116" s="167" t="str">
        <f>P116</f>
        <v>NE</v>
      </c>
      <c r="AI116" s="167" t="str">
        <f>V116</f>
        <v>NE</v>
      </c>
      <c r="AJ116" s="167" t="str">
        <f>AB116</f>
        <v>NE</v>
      </c>
      <c r="AK116" s="171" t="str">
        <f t="shared" ref="AK116" si="1063">IF(AC116&lt;50, "NE",IF(AC116&lt;60,2,IF(AC116&lt;75,3,IF(AC116&lt;90,4,5))))</f>
        <v>NE</v>
      </c>
    </row>
    <row r="117" spans="1:37" ht="15.75" customHeight="1" thickBot="1" x14ac:dyDescent="0.3">
      <c r="A117" s="126"/>
      <c r="B117" s="128"/>
      <c r="C117" s="130"/>
      <c r="D117" s="26" t="s">
        <v>19</v>
      </c>
      <c r="E117" s="27">
        <f t="shared" ref="E117" si="1064">IF($E$7=0,0,$E$7/$E$6*E116)</f>
        <v>0</v>
      </c>
      <c r="F117" s="27">
        <f t="shared" ref="F117" si="1065">IF($F$7=0,0,$F$7/$F$6*F116)</f>
        <v>0</v>
      </c>
      <c r="G117" s="27">
        <f t="shared" ref="G117" si="1066">IF($G$7=0,0,$G$7/$G$6*G116)</f>
        <v>0</v>
      </c>
      <c r="H117" s="27">
        <f t="shared" ref="H117" si="1067">IF($H$7=0,0,$H$7/$H$6*H116)</f>
        <v>0</v>
      </c>
      <c r="I117" s="115"/>
      <c r="J117" s="117"/>
      <c r="K117" s="28">
        <f t="shared" ref="K117" si="1068">IF($K$7=0,0,$K$7/$K$6*K116)</f>
        <v>0</v>
      </c>
      <c r="L117" s="27">
        <f t="shared" ref="L117" si="1069">IF($L$7=0,0,$L$7/$L$6*L116)</f>
        <v>0</v>
      </c>
      <c r="M117" s="27">
        <f t="shared" ref="M117" si="1070">IF($M$7=0,0,$M$7/$M$6*M116)</f>
        <v>0</v>
      </c>
      <c r="N117" s="27">
        <f t="shared" ref="N117" si="1071">IF($N$7=0,0,$N$7/$N$6*N116)</f>
        <v>0</v>
      </c>
      <c r="O117" s="115"/>
      <c r="P117" s="117"/>
      <c r="Q117" s="28">
        <f t="shared" ref="Q117" si="1072">IF($Q$7=0,0,$Q$7/$Q$6*Q116)</f>
        <v>0</v>
      </c>
      <c r="R117" s="27">
        <f t="shared" ref="R117" si="1073">IF($R$7=0,0,$R$7/$R$6*R116)</f>
        <v>0</v>
      </c>
      <c r="S117" s="27">
        <f t="shared" ref="S117" si="1074">IF($S$7=0,0,$S$7/$S$6*S116)</f>
        <v>0</v>
      </c>
      <c r="T117" s="27">
        <f t="shared" ref="T117" si="1075">IF($T$7=0,0,$T$7/$T$6*T116)</f>
        <v>0</v>
      </c>
      <c r="U117" s="115"/>
      <c r="V117" s="117"/>
      <c r="W117" s="28">
        <f t="shared" ref="W117" si="1076">IF($W$7=0,0,$W$7/$W$6*W116)</f>
        <v>0</v>
      </c>
      <c r="X117" s="27">
        <f t="shared" ref="X117" si="1077">IF($X$7=0,0,$X$7/$X$6*X116)</f>
        <v>0</v>
      </c>
      <c r="Y117" s="27">
        <f t="shared" ref="Y117" si="1078">IF($Y$7=0,0,$Y$7/$Y$6*Y116)</f>
        <v>0</v>
      </c>
      <c r="Z117" s="27">
        <f t="shared" ref="Z117" si="1079">IF($Z$7=0,0,$Z$7/$Z$6*Z116)</f>
        <v>0</v>
      </c>
      <c r="AA117" s="115"/>
      <c r="AB117" s="117"/>
      <c r="AC117" s="119"/>
      <c r="AD117" s="154"/>
      <c r="AE117" s="157"/>
      <c r="AF117" s="162"/>
      <c r="AG117" s="164"/>
      <c r="AH117" s="164"/>
      <c r="AI117" s="164"/>
      <c r="AJ117" s="164"/>
      <c r="AK117" s="172"/>
    </row>
    <row r="118" spans="1:37" ht="15" customHeight="1" x14ac:dyDescent="0.25">
      <c r="A118" s="125">
        <v>56</v>
      </c>
      <c r="B118" s="127" t="str">
        <f>'Popis studenata'!B57</f>
        <v xml:space="preserve"> </v>
      </c>
      <c r="C118" s="129">
        <f>'Popis studenata'!C57</f>
        <v>0</v>
      </c>
      <c r="D118" s="21" t="s">
        <v>18</v>
      </c>
      <c r="E118" s="22"/>
      <c r="F118" s="23"/>
      <c r="G118" s="23"/>
      <c r="H118" s="23"/>
      <c r="I118" s="114">
        <f t="shared" ref="I118" si="1080">IF((E119+F119+G119+H119)&gt;$J$4,"GREŠKA",E119+F119+G119+H119)</f>
        <v>0</v>
      </c>
      <c r="J118" s="116" t="str">
        <f t="shared" ref="J118" si="1081">IF(I118=0,"NE",(IF(I118&gt;=($J$4/2),"DA","NE")))</f>
        <v>NE</v>
      </c>
      <c r="K118" s="22"/>
      <c r="L118" s="23"/>
      <c r="M118" s="23"/>
      <c r="N118" s="23"/>
      <c r="O118" s="114">
        <f t="shared" ref="O118" si="1082">IF((K119+L119+M119+N119)&gt;$P$4,"GREŠKA",K119+L119+M119+N119)</f>
        <v>0</v>
      </c>
      <c r="P118" s="116" t="str">
        <f t="shared" ref="P118" si="1083">IF(O118=0,"NE",(IF(O118&gt;=($P$4/2),"DA","NE")))</f>
        <v>NE</v>
      </c>
      <c r="Q118" s="22"/>
      <c r="R118" s="23"/>
      <c r="S118" s="23"/>
      <c r="T118" s="23"/>
      <c r="U118" s="114">
        <f t="shared" ref="U118" si="1084">IF((Q119+R119+S119+T119)&gt;$V$4,"GREŠKA",Q119+R119+S119+T119)</f>
        <v>0</v>
      </c>
      <c r="V118" s="116" t="str">
        <f t="shared" ref="V118" si="1085">IF(U118=0,"NE",(IF(U118&gt;=($V$4/2),"DA","NE")))</f>
        <v>NE</v>
      </c>
      <c r="W118" s="22"/>
      <c r="X118" s="23"/>
      <c r="Y118" s="23"/>
      <c r="Z118" s="23"/>
      <c r="AA118" s="114">
        <f t="shared" ref="AA118" si="1086">IF((W119+X119+Y119+Z119)&gt;$AB$4,"GREŠKA",W119+X119+Y119+Z119)</f>
        <v>0</v>
      </c>
      <c r="AB118" s="116" t="str">
        <f t="shared" ref="AB118" si="1087">IF(AA118=0,"NE",(IF(AA118&gt;=($AB$4/2),"DA","NE")))</f>
        <v>NE</v>
      </c>
      <c r="AC118" s="118">
        <f t="shared" ref="AC118" si="1088">IF(AND(J118="da",P118="da",V118="da",AB118="da"),I118+O118+U118+AA118,0)</f>
        <v>0</v>
      </c>
      <c r="AD118" s="153" t="str">
        <f t="shared" ref="AD118" si="1089">IF(OR(COUNTIF(J118:AB119,"ne")&gt;2,COUNTIF(J118:AB119,"ne")=0),"NE",COUNTIF(J118:AB119,"ne"))</f>
        <v>NE</v>
      </c>
      <c r="AE118" s="155" t="str">
        <f t="shared" ref="AE118" si="1090">IF(SUM(COUNTBLANK(E118:H118),COUNTBLANK(K118:N118),COUNTBLANK(Q118:T118),COUNTBLANK(W118:Z118))=16,"NE","DA")</f>
        <v>NE</v>
      </c>
      <c r="AF118" s="161"/>
      <c r="AG118" s="167" t="str">
        <f>J118</f>
        <v>NE</v>
      </c>
      <c r="AH118" s="167" t="str">
        <f>P118</f>
        <v>NE</v>
      </c>
      <c r="AI118" s="167" t="str">
        <f>V118</f>
        <v>NE</v>
      </c>
      <c r="AJ118" s="167" t="str">
        <f>AB118</f>
        <v>NE</v>
      </c>
      <c r="AK118" s="171" t="str">
        <f t="shared" ref="AK118" si="1091">IF(AC118&lt;50, "NE",IF(AC118&lt;60,2,IF(AC118&lt;75,3,IF(AC118&lt;90,4,5))))</f>
        <v>NE</v>
      </c>
    </row>
    <row r="119" spans="1:37" ht="15.75" customHeight="1" thickBot="1" x14ac:dyDescent="0.3">
      <c r="A119" s="126"/>
      <c r="B119" s="128"/>
      <c r="C119" s="130"/>
      <c r="D119" s="26" t="s">
        <v>19</v>
      </c>
      <c r="E119" s="27">
        <f t="shared" ref="E119" si="1092">IF($E$7=0,0,$E$7/$E$6*E118)</f>
        <v>0</v>
      </c>
      <c r="F119" s="27">
        <f t="shared" ref="F119" si="1093">IF($F$7=0,0,$F$7/$F$6*F118)</f>
        <v>0</v>
      </c>
      <c r="G119" s="27">
        <f t="shared" ref="G119" si="1094">IF($G$7=0,0,$G$7/$G$6*G118)</f>
        <v>0</v>
      </c>
      <c r="H119" s="27">
        <f t="shared" ref="H119" si="1095">IF($H$7=0,0,$H$7/$H$6*H118)</f>
        <v>0</v>
      </c>
      <c r="I119" s="115"/>
      <c r="J119" s="117"/>
      <c r="K119" s="28">
        <f t="shared" ref="K119" si="1096">IF($K$7=0,0,$K$7/$K$6*K118)</f>
        <v>0</v>
      </c>
      <c r="L119" s="27">
        <f t="shared" ref="L119" si="1097">IF($L$7=0,0,$L$7/$L$6*L118)</f>
        <v>0</v>
      </c>
      <c r="M119" s="27">
        <f t="shared" ref="M119" si="1098">IF($M$7=0,0,$M$7/$M$6*M118)</f>
        <v>0</v>
      </c>
      <c r="N119" s="27">
        <f t="shared" ref="N119" si="1099">IF($N$7=0,0,$N$7/$N$6*N118)</f>
        <v>0</v>
      </c>
      <c r="O119" s="115"/>
      <c r="P119" s="117"/>
      <c r="Q119" s="28">
        <f t="shared" ref="Q119" si="1100">IF($Q$7=0,0,$Q$7/$Q$6*Q118)</f>
        <v>0</v>
      </c>
      <c r="R119" s="27">
        <f t="shared" ref="R119" si="1101">IF($R$7=0,0,$R$7/$R$6*R118)</f>
        <v>0</v>
      </c>
      <c r="S119" s="27">
        <f t="shared" ref="S119" si="1102">IF($S$7=0,0,$S$7/$S$6*S118)</f>
        <v>0</v>
      </c>
      <c r="T119" s="27">
        <f t="shared" ref="T119" si="1103">IF($T$7=0,0,$T$7/$T$6*T118)</f>
        <v>0</v>
      </c>
      <c r="U119" s="115"/>
      <c r="V119" s="117"/>
      <c r="W119" s="28">
        <f t="shared" ref="W119" si="1104">IF($W$7=0,0,$W$7/$W$6*W118)</f>
        <v>0</v>
      </c>
      <c r="X119" s="27">
        <f t="shared" ref="X119" si="1105">IF($X$7=0,0,$X$7/$X$6*X118)</f>
        <v>0</v>
      </c>
      <c r="Y119" s="27">
        <f t="shared" ref="Y119" si="1106">IF($Y$7=0,0,$Y$7/$Y$6*Y118)</f>
        <v>0</v>
      </c>
      <c r="Z119" s="27">
        <f t="shared" ref="Z119" si="1107">IF($Z$7=0,0,$Z$7/$Z$6*Z118)</f>
        <v>0</v>
      </c>
      <c r="AA119" s="115"/>
      <c r="AB119" s="117"/>
      <c r="AC119" s="119"/>
      <c r="AD119" s="154"/>
      <c r="AE119" s="157"/>
      <c r="AF119" s="162"/>
      <c r="AG119" s="164"/>
      <c r="AH119" s="164"/>
      <c r="AI119" s="164"/>
      <c r="AJ119" s="164"/>
      <c r="AK119" s="172"/>
    </row>
    <row r="120" spans="1:37" ht="15" customHeight="1" x14ac:dyDescent="0.25">
      <c r="A120" s="125">
        <v>57</v>
      </c>
      <c r="B120" s="127" t="str">
        <f>'Popis studenata'!B58</f>
        <v xml:space="preserve"> </v>
      </c>
      <c r="C120" s="129">
        <f>'Popis studenata'!C58</f>
        <v>0</v>
      </c>
      <c r="D120" s="21" t="s">
        <v>18</v>
      </c>
      <c r="E120" s="22"/>
      <c r="F120" s="23"/>
      <c r="G120" s="23"/>
      <c r="H120" s="23"/>
      <c r="I120" s="114">
        <f t="shared" ref="I120" si="1108">IF((E121+F121+G121+H121)&gt;$J$4,"GREŠKA",E121+F121+G121+H121)</f>
        <v>0</v>
      </c>
      <c r="J120" s="116" t="str">
        <f t="shared" ref="J120" si="1109">IF(I120=0,"NE",(IF(I120&gt;=($J$4/2),"DA","NE")))</f>
        <v>NE</v>
      </c>
      <c r="K120" s="22"/>
      <c r="L120" s="23"/>
      <c r="M120" s="23"/>
      <c r="N120" s="23"/>
      <c r="O120" s="114">
        <f t="shared" ref="O120" si="1110">IF((K121+L121+M121+N121)&gt;$P$4,"GREŠKA",K121+L121+M121+N121)</f>
        <v>0</v>
      </c>
      <c r="P120" s="116" t="str">
        <f t="shared" ref="P120" si="1111">IF(O120=0,"NE",(IF(O120&gt;=($P$4/2),"DA","NE")))</f>
        <v>NE</v>
      </c>
      <c r="Q120" s="22"/>
      <c r="R120" s="23"/>
      <c r="S120" s="23"/>
      <c r="T120" s="23"/>
      <c r="U120" s="114">
        <f t="shared" ref="U120" si="1112">IF((Q121+R121+S121+T121)&gt;$V$4,"GREŠKA",Q121+R121+S121+T121)</f>
        <v>0</v>
      </c>
      <c r="V120" s="116" t="str">
        <f t="shared" ref="V120" si="1113">IF(U120=0,"NE",(IF(U120&gt;=($V$4/2),"DA","NE")))</f>
        <v>NE</v>
      </c>
      <c r="W120" s="22"/>
      <c r="X120" s="23"/>
      <c r="Y120" s="23"/>
      <c r="Z120" s="23"/>
      <c r="AA120" s="114">
        <f t="shared" ref="AA120" si="1114">IF((W121+X121+Y121+Z121)&gt;$AB$4,"GREŠKA",W121+X121+Y121+Z121)</f>
        <v>0</v>
      </c>
      <c r="AB120" s="116" t="str">
        <f t="shared" ref="AB120" si="1115">IF(AA120=0,"NE",(IF(AA120&gt;=($AB$4/2),"DA","NE")))</f>
        <v>NE</v>
      </c>
      <c r="AC120" s="118">
        <f t="shared" ref="AC120" si="1116">IF(AND(J120="da",P120="da",V120="da",AB120="da"),I120+O120+U120+AA120,0)</f>
        <v>0</v>
      </c>
      <c r="AD120" s="153" t="str">
        <f t="shared" ref="AD120" si="1117">IF(OR(COUNTIF(J120:AB121,"ne")&gt;2,COUNTIF(J120:AB121,"ne")=0),"NE",COUNTIF(J120:AB121,"ne"))</f>
        <v>NE</v>
      </c>
      <c r="AE120" s="155" t="str">
        <f t="shared" ref="AE120" si="1118">IF(SUM(COUNTBLANK(E120:H120),COUNTBLANK(K120:N120),COUNTBLANK(Q120:T120),COUNTBLANK(W120:Z120))=16,"NE","DA")</f>
        <v>NE</v>
      </c>
      <c r="AF120" s="161"/>
      <c r="AG120" s="167" t="str">
        <f>J120</f>
        <v>NE</v>
      </c>
      <c r="AH120" s="167" t="str">
        <f>P120</f>
        <v>NE</v>
      </c>
      <c r="AI120" s="167" t="str">
        <f>V120</f>
        <v>NE</v>
      </c>
      <c r="AJ120" s="167" t="str">
        <f>AB120</f>
        <v>NE</v>
      </c>
      <c r="AK120" s="171" t="str">
        <f t="shared" ref="AK120" si="1119">IF(AC120&lt;50, "NE",IF(AC120&lt;60,2,IF(AC120&lt;75,3,IF(AC120&lt;90,4,5))))</f>
        <v>NE</v>
      </c>
    </row>
    <row r="121" spans="1:37" ht="15.75" customHeight="1" thickBot="1" x14ac:dyDescent="0.3">
      <c r="A121" s="126"/>
      <c r="B121" s="128"/>
      <c r="C121" s="130"/>
      <c r="D121" s="26" t="s">
        <v>19</v>
      </c>
      <c r="E121" s="27">
        <f t="shared" ref="E121" si="1120">IF($E$7=0,0,$E$7/$E$6*E120)</f>
        <v>0</v>
      </c>
      <c r="F121" s="27">
        <f t="shared" ref="F121" si="1121">IF($F$7=0,0,$F$7/$F$6*F120)</f>
        <v>0</v>
      </c>
      <c r="G121" s="27">
        <f t="shared" ref="G121" si="1122">IF($G$7=0,0,$G$7/$G$6*G120)</f>
        <v>0</v>
      </c>
      <c r="H121" s="27">
        <f t="shared" ref="H121" si="1123">IF($H$7=0,0,$H$7/$H$6*H120)</f>
        <v>0</v>
      </c>
      <c r="I121" s="115"/>
      <c r="J121" s="117"/>
      <c r="K121" s="28">
        <f t="shared" ref="K121" si="1124">IF($K$7=0,0,$K$7/$K$6*K120)</f>
        <v>0</v>
      </c>
      <c r="L121" s="27">
        <f t="shared" ref="L121" si="1125">IF($L$7=0,0,$L$7/$L$6*L120)</f>
        <v>0</v>
      </c>
      <c r="M121" s="27">
        <f t="shared" ref="M121" si="1126">IF($M$7=0,0,$M$7/$M$6*M120)</f>
        <v>0</v>
      </c>
      <c r="N121" s="27">
        <f t="shared" ref="N121" si="1127">IF($N$7=0,0,$N$7/$N$6*N120)</f>
        <v>0</v>
      </c>
      <c r="O121" s="115"/>
      <c r="P121" s="117"/>
      <c r="Q121" s="28">
        <f t="shared" ref="Q121" si="1128">IF($Q$7=0,0,$Q$7/$Q$6*Q120)</f>
        <v>0</v>
      </c>
      <c r="R121" s="27">
        <f t="shared" ref="R121" si="1129">IF($R$7=0,0,$R$7/$R$6*R120)</f>
        <v>0</v>
      </c>
      <c r="S121" s="27">
        <f t="shared" ref="S121" si="1130">IF($S$7=0,0,$S$7/$S$6*S120)</f>
        <v>0</v>
      </c>
      <c r="T121" s="27">
        <f t="shared" ref="T121" si="1131">IF($T$7=0,0,$T$7/$T$6*T120)</f>
        <v>0</v>
      </c>
      <c r="U121" s="115"/>
      <c r="V121" s="117"/>
      <c r="W121" s="28">
        <f t="shared" ref="W121" si="1132">IF($W$7=0,0,$W$7/$W$6*W120)</f>
        <v>0</v>
      </c>
      <c r="X121" s="27">
        <f t="shared" ref="X121" si="1133">IF($X$7=0,0,$X$7/$X$6*X120)</f>
        <v>0</v>
      </c>
      <c r="Y121" s="27">
        <f t="shared" ref="Y121" si="1134">IF($Y$7=0,0,$Y$7/$Y$6*Y120)</f>
        <v>0</v>
      </c>
      <c r="Z121" s="27">
        <f t="shared" ref="Z121" si="1135">IF($Z$7=0,0,$Z$7/$Z$6*Z120)</f>
        <v>0</v>
      </c>
      <c r="AA121" s="115"/>
      <c r="AB121" s="117"/>
      <c r="AC121" s="119"/>
      <c r="AD121" s="154"/>
      <c r="AE121" s="157"/>
      <c r="AF121" s="162"/>
      <c r="AG121" s="164"/>
      <c r="AH121" s="164"/>
      <c r="AI121" s="164"/>
      <c r="AJ121" s="164"/>
      <c r="AK121" s="172"/>
    </row>
    <row r="122" spans="1:37" ht="15" customHeight="1" x14ac:dyDescent="0.25">
      <c r="A122" s="125">
        <v>58</v>
      </c>
      <c r="B122" s="127" t="str">
        <f>'Popis studenata'!B59</f>
        <v xml:space="preserve"> </v>
      </c>
      <c r="C122" s="129">
        <f>'Popis studenata'!C59</f>
        <v>0</v>
      </c>
      <c r="D122" s="21" t="s">
        <v>18</v>
      </c>
      <c r="E122" s="22"/>
      <c r="F122" s="23"/>
      <c r="G122" s="23"/>
      <c r="H122" s="23"/>
      <c r="I122" s="114">
        <f t="shared" ref="I122" si="1136">IF((E123+F123+G123+H123)&gt;$J$4,"GREŠKA",E123+F123+G123+H123)</f>
        <v>0</v>
      </c>
      <c r="J122" s="116" t="str">
        <f t="shared" ref="J122" si="1137">IF(I122=0,"NE",(IF(I122&gt;=($J$4/2),"DA","NE")))</f>
        <v>NE</v>
      </c>
      <c r="K122" s="22"/>
      <c r="L122" s="23"/>
      <c r="M122" s="23"/>
      <c r="N122" s="23"/>
      <c r="O122" s="114">
        <f t="shared" ref="O122" si="1138">IF((K123+L123+M123+N123)&gt;$P$4,"GREŠKA",K123+L123+M123+N123)</f>
        <v>0</v>
      </c>
      <c r="P122" s="116" t="str">
        <f t="shared" ref="P122" si="1139">IF(O122=0,"NE",(IF(O122&gt;=($P$4/2),"DA","NE")))</f>
        <v>NE</v>
      </c>
      <c r="Q122" s="22"/>
      <c r="R122" s="23"/>
      <c r="S122" s="23"/>
      <c r="T122" s="23"/>
      <c r="U122" s="114">
        <f t="shared" ref="U122" si="1140">IF((Q123+R123+S123+T123)&gt;$V$4,"GREŠKA",Q123+R123+S123+T123)</f>
        <v>0</v>
      </c>
      <c r="V122" s="116" t="str">
        <f t="shared" ref="V122" si="1141">IF(U122=0,"NE",(IF(U122&gt;=($V$4/2),"DA","NE")))</f>
        <v>NE</v>
      </c>
      <c r="W122" s="22"/>
      <c r="X122" s="23"/>
      <c r="Y122" s="23"/>
      <c r="Z122" s="23"/>
      <c r="AA122" s="114">
        <f t="shared" ref="AA122" si="1142">IF((W123+X123+Y123+Z123)&gt;$AB$4,"GREŠKA",W123+X123+Y123+Z123)</f>
        <v>0</v>
      </c>
      <c r="AB122" s="116" t="str">
        <f t="shared" ref="AB122" si="1143">IF(AA122=0,"NE",(IF(AA122&gt;=($AB$4/2),"DA","NE")))</f>
        <v>NE</v>
      </c>
      <c r="AC122" s="118">
        <f t="shared" ref="AC122" si="1144">IF(AND(J122="da",P122="da",V122="da",AB122="da"),I122+O122+U122+AA122,0)</f>
        <v>0</v>
      </c>
      <c r="AD122" s="153" t="str">
        <f t="shared" ref="AD122" si="1145">IF(OR(COUNTIF(J122:AB123,"ne")&gt;2,COUNTIF(J122:AB123,"ne")=0),"NE",COUNTIF(J122:AB123,"ne"))</f>
        <v>NE</v>
      </c>
      <c r="AE122" s="155" t="str">
        <f t="shared" ref="AE122" si="1146">IF(SUM(COUNTBLANK(E122:H122),COUNTBLANK(K122:N122),COUNTBLANK(Q122:T122),COUNTBLANK(W122:Z122))=16,"NE","DA")</f>
        <v>NE</v>
      </c>
      <c r="AF122" s="161"/>
      <c r="AG122" s="167" t="str">
        <f>J122</f>
        <v>NE</v>
      </c>
      <c r="AH122" s="167" t="str">
        <f>P122</f>
        <v>NE</v>
      </c>
      <c r="AI122" s="167" t="str">
        <f>V122</f>
        <v>NE</v>
      </c>
      <c r="AJ122" s="167" t="str">
        <f>AB122</f>
        <v>NE</v>
      </c>
      <c r="AK122" s="171" t="str">
        <f t="shared" ref="AK122" si="1147">IF(AC122&lt;50, "NE",IF(AC122&lt;60,2,IF(AC122&lt;75,3,IF(AC122&lt;90,4,5))))</f>
        <v>NE</v>
      </c>
    </row>
    <row r="123" spans="1:37" ht="15.75" customHeight="1" thickBot="1" x14ac:dyDescent="0.3">
      <c r="A123" s="126"/>
      <c r="B123" s="128"/>
      <c r="C123" s="130"/>
      <c r="D123" s="26" t="s">
        <v>19</v>
      </c>
      <c r="E123" s="27">
        <f t="shared" ref="E123" si="1148">IF($E$7=0,0,$E$7/$E$6*E122)</f>
        <v>0</v>
      </c>
      <c r="F123" s="27">
        <f t="shared" ref="F123" si="1149">IF($F$7=0,0,$F$7/$F$6*F122)</f>
        <v>0</v>
      </c>
      <c r="G123" s="27">
        <f t="shared" ref="G123" si="1150">IF($G$7=0,0,$G$7/$G$6*G122)</f>
        <v>0</v>
      </c>
      <c r="H123" s="27">
        <f t="shared" ref="H123" si="1151">IF($H$7=0,0,$H$7/$H$6*H122)</f>
        <v>0</v>
      </c>
      <c r="I123" s="115"/>
      <c r="J123" s="117"/>
      <c r="K123" s="28">
        <f t="shared" ref="K123" si="1152">IF($K$7=0,0,$K$7/$K$6*K122)</f>
        <v>0</v>
      </c>
      <c r="L123" s="27">
        <f t="shared" ref="L123" si="1153">IF($L$7=0,0,$L$7/$L$6*L122)</f>
        <v>0</v>
      </c>
      <c r="M123" s="27">
        <f t="shared" ref="M123" si="1154">IF($M$7=0,0,$M$7/$M$6*M122)</f>
        <v>0</v>
      </c>
      <c r="N123" s="27">
        <f t="shared" ref="N123" si="1155">IF($N$7=0,0,$N$7/$N$6*N122)</f>
        <v>0</v>
      </c>
      <c r="O123" s="115"/>
      <c r="P123" s="117"/>
      <c r="Q123" s="28">
        <f t="shared" ref="Q123" si="1156">IF($Q$7=0,0,$Q$7/$Q$6*Q122)</f>
        <v>0</v>
      </c>
      <c r="R123" s="27">
        <f t="shared" ref="R123" si="1157">IF($R$7=0,0,$R$7/$R$6*R122)</f>
        <v>0</v>
      </c>
      <c r="S123" s="27">
        <f t="shared" ref="S123" si="1158">IF($S$7=0,0,$S$7/$S$6*S122)</f>
        <v>0</v>
      </c>
      <c r="T123" s="27">
        <f t="shared" ref="T123" si="1159">IF($T$7=0,0,$T$7/$T$6*T122)</f>
        <v>0</v>
      </c>
      <c r="U123" s="115"/>
      <c r="V123" s="117"/>
      <c r="W123" s="28">
        <f t="shared" ref="W123" si="1160">IF($W$7=0,0,$W$7/$W$6*W122)</f>
        <v>0</v>
      </c>
      <c r="X123" s="27">
        <f t="shared" ref="X123" si="1161">IF($X$7=0,0,$X$7/$X$6*X122)</f>
        <v>0</v>
      </c>
      <c r="Y123" s="27">
        <f t="shared" ref="Y123" si="1162">IF($Y$7=0,0,$Y$7/$Y$6*Y122)</f>
        <v>0</v>
      </c>
      <c r="Z123" s="27">
        <f t="shared" ref="Z123" si="1163">IF($Z$7=0,0,$Z$7/$Z$6*Z122)</f>
        <v>0</v>
      </c>
      <c r="AA123" s="115"/>
      <c r="AB123" s="117"/>
      <c r="AC123" s="119"/>
      <c r="AD123" s="154"/>
      <c r="AE123" s="157"/>
      <c r="AF123" s="162"/>
      <c r="AG123" s="164"/>
      <c r="AH123" s="164"/>
      <c r="AI123" s="164"/>
      <c r="AJ123" s="164"/>
      <c r="AK123" s="172"/>
    </row>
    <row r="124" spans="1:37" ht="15" customHeight="1" x14ac:dyDescent="0.25">
      <c r="A124" s="125">
        <v>59</v>
      </c>
      <c r="B124" s="127" t="str">
        <f>'Popis studenata'!B60</f>
        <v xml:space="preserve"> </v>
      </c>
      <c r="C124" s="129">
        <f>'Popis studenata'!C60</f>
        <v>0</v>
      </c>
      <c r="D124" s="21" t="s">
        <v>18</v>
      </c>
      <c r="E124" s="22"/>
      <c r="F124" s="23"/>
      <c r="G124" s="23"/>
      <c r="H124" s="23"/>
      <c r="I124" s="114">
        <f t="shared" ref="I124" si="1164">IF((E125+F125+G125+H125)&gt;$J$4,"GREŠKA",E125+F125+G125+H125)</f>
        <v>0</v>
      </c>
      <c r="J124" s="116" t="str">
        <f t="shared" ref="J124" si="1165">IF(I124=0,"NE",(IF(I124&gt;=($J$4/2),"DA","NE")))</f>
        <v>NE</v>
      </c>
      <c r="K124" s="22"/>
      <c r="L124" s="23"/>
      <c r="M124" s="23"/>
      <c r="N124" s="23"/>
      <c r="O124" s="114">
        <f t="shared" ref="O124" si="1166">IF((K125+L125+M125+N125)&gt;$P$4,"GREŠKA",K125+L125+M125+N125)</f>
        <v>0</v>
      </c>
      <c r="P124" s="116" t="str">
        <f t="shared" ref="P124" si="1167">IF(O124=0,"NE",(IF(O124&gt;=($P$4/2),"DA","NE")))</f>
        <v>NE</v>
      </c>
      <c r="Q124" s="22"/>
      <c r="R124" s="23"/>
      <c r="S124" s="23"/>
      <c r="T124" s="23"/>
      <c r="U124" s="114">
        <f t="shared" ref="U124" si="1168">IF((Q125+R125+S125+T125)&gt;$V$4,"GREŠKA",Q125+R125+S125+T125)</f>
        <v>0</v>
      </c>
      <c r="V124" s="116" t="str">
        <f t="shared" ref="V124" si="1169">IF(U124=0,"NE",(IF(U124&gt;=($V$4/2),"DA","NE")))</f>
        <v>NE</v>
      </c>
      <c r="W124" s="22"/>
      <c r="X124" s="23"/>
      <c r="Y124" s="23"/>
      <c r="Z124" s="23"/>
      <c r="AA124" s="114">
        <f t="shared" ref="AA124" si="1170">IF((W125+X125+Y125+Z125)&gt;$AB$4,"GREŠKA",W125+X125+Y125+Z125)</f>
        <v>0</v>
      </c>
      <c r="AB124" s="116" t="str">
        <f t="shared" ref="AB124" si="1171">IF(AA124=0,"NE",(IF(AA124&gt;=($AB$4/2),"DA","NE")))</f>
        <v>NE</v>
      </c>
      <c r="AC124" s="118">
        <f t="shared" ref="AC124" si="1172">IF(AND(J124="da",P124="da",V124="da",AB124="da"),I124+O124+U124+AA124,0)</f>
        <v>0</v>
      </c>
      <c r="AD124" s="153" t="str">
        <f t="shared" ref="AD124" si="1173">IF(OR(COUNTIF(J124:AB125,"ne")&gt;2,COUNTIF(J124:AB125,"ne")=0),"NE",COUNTIF(J124:AB125,"ne"))</f>
        <v>NE</v>
      </c>
      <c r="AE124" s="155" t="str">
        <f t="shared" ref="AE124" si="1174">IF(SUM(COUNTBLANK(E124:H124),COUNTBLANK(K124:N124),COUNTBLANK(Q124:T124),COUNTBLANK(W124:Z124))=16,"NE","DA")</f>
        <v>NE</v>
      </c>
      <c r="AF124" s="161"/>
      <c r="AG124" s="167" t="str">
        <f>J124</f>
        <v>NE</v>
      </c>
      <c r="AH124" s="167" t="str">
        <f>P124</f>
        <v>NE</v>
      </c>
      <c r="AI124" s="167" t="str">
        <f>V124</f>
        <v>NE</v>
      </c>
      <c r="AJ124" s="167" t="str">
        <f>AB124</f>
        <v>NE</v>
      </c>
      <c r="AK124" s="171" t="str">
        <f t="shared" ref="AK124" si="1175">IF(AC124&lt;50, "NE",IF(AC124&lt;60,2,IF(AC124&lt;75,3,IF(AC124&lt;90,4,5))))</f>
        <v>NE</v>
      </c>
    </row>
    <row r="125" spans="1:37" ht="15.75" customHeight="1" thickBot="1" x14ac:dyDescent="0.3">
      <c r="A125" s="126"/>
      <c r="B125" s="128"/>
      <c r="C125" s="130"/>
      <c r="D125" s="26" t="s">
        <v>19</v>
      </c>
      <c r="E125" s="27">
        <f t="shared" ref="E125" si="1176">IF($E$7=0,0,$E$7/$E$6*E124)</f>
        <v>0</v>
      </c>
      <c r="F125" s="27">
        <f t="shared" ref="F125" si="1177">IF($F$7=0,0,$F$7/$F$6*F124)</f>
        <v>0</v>
      </c>
      <c r="G125" s="27">
        <f t="shared" ref="G125" si="1178">IF($G$7=0,0,$G$7/$G$6*G124)</f>
        <v>0</v>
      </c>
      <c r="H125" s="27">
        <f t="shared" ref="H125" si="1179">IF($H$7=0,0,$H$7/$H$6*H124)</f>
        <v>0</v>
      </c>
      <c r="I125" s="115"/>
      <c r="J125" s="117"/>
      <c r="K125" s="28">
        <f t="shared" ref="K125" si="1180">IF($K$7=0,0,$K$7/$K$6*K124)</f>
        <v>0</v>
      </c>
      <c r="L125" s="27">
        <f t="shared" ref="L125" si="1181">IF($L$7=0,0,$L$7/$L$6*L124)</f>
        <v>0</v>
      </c>
      <c r="M125" s="27">
        <f t="shared" ref="M125" si="1182">IF($M$7=0,0,$M$7/$M$6*M124)</f>
        <v>0</v>
      </c>
      <c r="N125" s="27">
        <f t="shared" ref="N125" si="1183">IF($N$7=0,0,$N$7/$N$6*N124)</f>
        <v>0</v>
      </c>
      <c r="O125" s="115"/>
      <c r="P125" s="117"/>
      <c r="Q125" s="28">
        <f t="shared" ref="Q125" si="1184">IF($Q$7=0,0,$Q$7/$Q$6*Q124)</f>
        <v>0</v>
      </c>
      <c r="R125" s="27">
        <f t="shared" ref="R125" si="1185">IF($R$7=0,0,$R$7/$R$6*R124)</f>
        <v>0</v>
      </c>
      <c r="S125" s="27">
        <f t="shared" ref="S125" si="1186">IF($S$7=0,0,$S$7/$S$6*S124)</f>
        <v>0</v>
      </c>
      <c r="T125" s="27">
        <f t="shared" ref="T125" si="1187">IF($T$7=0,0,$T$7/$T$6*T124)</f>
        <v>0</v>
      </c>
      <c r="U125" s="115"/>
      <c r="V125" s="117"/>
      <c r="W125" s="28">
        <f t="shared" ref="W125" si="1188">IF($W$7=0,0,$W$7/$W$6*W124)</f>
        <v>0</v>
      </c>
      <c r="X125" s="27">
        <f t="shared" ref="X125" si="1189">IF($X$7=0,0,$X$7/$X$6*X124)</f>
        <v>0</v>
      </c>
      <c r="Y125" s="27">
        <f t="shared" ref="Y125" si="1190">IF($Y$7=0,0,$Y$7/$Y$6*Y124)</f>
        <v>0</v>
      </c>
      <c r="Z125" s="27">
        <f t="shared" ref="Z125" si="1191">IF($Z$7=0,0,$Z$7/$Z$6*Z124)</f>
        <v>0</v>
      </c>
      <c r="AA125" s="115"/>
      <c r="AB125" s="117"/>
      <c r="AC125" s="119"/>
      <c r="AD125" s="154"/>
      <c r="AE125" s="157"/>
      <c r="AF125" s="162"/>
      <c r="AG125" s="164"/>
      <c r="AH125" s="164"/>
      <c r="AI125" s="164"/>
      <c r="AJ125" s="164"/>
      <c r="AK125" s="172"/>
    </row>
    <row r="126" spans="1:37" ht="15" customHeight="1" x14ac:dyDescent="0.25">
      <c r="A126" s="125">
        <v>60</v>
      </c>
      <c r="B126" s="127" t="str">
        <f>'Popis studenata'!B61</f>
        <v xml:space="preserve"> </v>
      </c>
      <c r="C126" s="129">
        <f>'Popis studenata'!C61</f>
        <v>0</v>
      </c>
      <c r="D126" s="21" t="s">
        <v>18</v>
      </c>
      <c r="E126" s="22"/>
      <c r="F126" s="23"/>
      <c r="G126" s="23"/>
      <c r="H126" s="23"/>
      <c r="I126" s="114">
        <f t="shared" ref="I126" si="1192">IF((E127+F127+G127+H127)&gt;$J$4,"GREŠKA",E127+F127+G127+H127)</f>
        <v>0</v>
      </c>
      <c r="J126" s="116" t="str">
        <f t="shared" ref="J126" si="1193">IF(I126=0,"NE",(IF(I126&gt;=($J$4/2),"DA","NE")))</f>
        <v>NE</v>
      </c>
      <c r="K126" s="22"/>
      <c r="L126" s="23"/>
      <c r="M126" s="23"/>
      <c r="N126" s="23"/>
      <c r="O126" s="114">
        <f t="shared" ref="O126" si="1194">IF((K127+L127+M127+N127)&gt;$P$4,"GREŠKA",K127+L127+M127+N127)</f>
        <v>0</v>
      </c>
      <c r="P126" s="116" t="str">
        <f t="shared" ref="P126" si="1195">IF(O126=0,"NE",(IF(O126&gt;=($P$4/2),"DA","NE")))</f>
        <v>NE</v>
      </c>
      <c r="Q126" s="22"/>
      <c r="R126" s="23"/>
      <c r="S126" s="23"/>
      <c r="T126" s="23"/>
      <c r="U126" s="114">
        <f t="shared" ref="U126" si="1196">IF((Q127+R127+S127+T127)&gt;$V$4,"GREŠKA",Q127+R127+S127+T127)</f>
        <v>0</v>
      </c>
      <c r="V126" s="116" t="str">
        <f t="shared" ref="V126" si="1197">IF(U126=0,"NE",(IF(U126&gt;=($V$4/2),"DA","NE")))</f>
        <v>NE</v>
      </c>
      <c r="W126" s="22"/>
      <c r="X126" s="23"/>
      <c r="Y126" s="23"/>
      <c r="Z126" s="23"/>
      <c r="AA126" s="114">
        <f t="shared" ref="AA126" si="1198">IF((W127+X127+Y127+Z127)&gt;$AB$4,"GREŠKA",W127+X127+Y127+Z127)</f>
        <v>0</v>
      </c>
      <c r="AB126" s="116" t="str">
        <f t="shared" ref="AB126" si="1199">IF(AA126=0,"NE",(IF(AA126&gt;=($AB$4/2),"DA","NE")))</f>
        <v>NE</v>
      </c>
      <c r="AC126" s="118">
        <f t="shared" ref="AC126" si="1200">IF(AND(J126="da",P126="da",V126="da",AB126="da"),I126+O126+U126+AA126,0)</f>
        <v>0</v>
      </c>
      <c r="AD126" s="153" t="str">
        <f t="shared" ref="AD126" si="1201">IF(OR(COUNTIF(J126:AB127,"ne")&gt;2,COUNTIF(J126:AB127,"ne")=0),"NE",COUNTIF(J126:AB127,"ne"))</f>
        <v>NE</v>
      </c>
      <c r="AE126" s="155" t="str">
        <f t="shared" ref="AE126" si="1202">IF(SUM(COUNTBLANK(E126:H126),COUNTBLANK(K126:N126),COUNTBLANK(Q126:T126),COUNTBLANK(W126:Z126))=16,"NE","DA")</f>
        <v>NE</v>
      </c>
      <c r="AF126" s="161"/>
      <c r="AG126" s="167" t="str">
        <f>J126</f>
        <v>NE</v>
      </c>
      <c r="AH126" s="167" t="str">
        <f>P126</f>
        <v>NE</v>
      </c>
      <c r="AI126" s="167" t="str">
        <f>V126</f>
        <v>NE</v>
      </c>
      <c r="AJ126" s="167" t="str">
        <f>AB126</f>
        <v>NE</v>
      </c>
      <c r="AK126" s="171" t="str">
        <f t="shared" ref="AK126" si="1203">IF(AC126&lt;50, "NE",IF(AC126&lt;60,2,IF(AC126&lt;75,3,IF(AC126&lt;90,4,5))))</f>
        <v>NE</v>
      </c>
    </row>
    <row r="127" spans="1:37" ht="15.75" customHeight="1" thickBot="1" x14ac:dyDescent="0.3">
      <c r="A127" s="126"/>
      <c r="B127" s="128"/>
      <c r="C127" s="130"/>
      <c r="D127" s="26" t="s">
        <v>19</v>
      </c>
      <c r="E127" s="27">
        <f t="shared" ref="E127" si="1204">IF($E$7=0,0,$E$7/$E$6*E126)</f>
        <v>0</v>
      </c>
      <c r="F127" s="27">
        <f t="shared" ref="F127" si="1205">IF($F$7=0,0,$F$7/$F$6*F126)</f>
        <v>0</v>
      </c>
      <c r="G127" s="27">
        <f t="shared" ref="G127" si="1206">IF($G$7=0,0,$G$7/$G$6*G126)</f>
        <v>0</v>
      </c>
      <c r="H127" s="27">
        <f t="shared" ref="H127" si="1207">IF($H$7=0,0,$H$7/$H$6*H126)</f>
        <v>0</v>
      </c>
      <c r="I127" s="115"/>
      <c r="J127" s="117"/>
      <c r="K127" s="28">
        <f t="shared" ref="K127" si="1208">IF($K$7=0,0,$K$7/$K$6*K126)</f>
        <v>0</v>
      </c>
      <c r="L127" s="27">
        <f t="shared" ref="L127" si="1209">IF($L$7=0,0,$L$7/$L$6*L126)</f>
        <v>0</v>
      </c>
      <c r="M127" s="27">
        <f t="shared" ref="M127" si="1210">IF($M$7=0,0,$M$7/$M$6*M126)</f>
        <v>0</v>
      </c>
      <c r="N127" s="27">
        <f t="shared" ref="N127" si="1211">IF($N$7=0,0,$N$7/$N$6*N126)</f>
        <v>0</v>
      </c>
      <c r="O127" s="115"/>
      <c r="P127" s="117"/>
      <c r="Q127" s="28">
        <f t="shared" ref="Q127" si="1212">IF($Q$7=0,0,$Q$7/$Q$6*Q126)</f>
        <v>0</v>
      </c>
      <c r="R127" s="27">
        <f t="shared" ref="R127" si="1213">IF($R$7=0,0,$R$7/$R$6*R126)</f>
        <v>0</v>
      </c>
      <c r="S127" s="27">
        <f t="shared" ref="S127" si="1214">IF($S$7=0,0,$S$7/$S$6*S126)</f>
        <v>0</v>
      </c>
      <c r="T127" s="27">
        <f t="shared" ref="T127" si="1215">IF($T$7=0,0,$T$7/$T$6*T126)</f>
        <v>0</v>
      </c>
      <c r="U127" s="115"/>
      <c r="V127" s="117"/>
      <c r="W127" s="28">
        <f t="shared" ref="W127" si="1216">IF($W$7=0,0,$W$7/$W$6*W126)</f>
        <v>0</v>
      </c>
      <c r="X127" s="27">
        <f t="shared" ref="X127" si="1217">IF($X$7=0,0,$X$7/$X$6*X126)</f>
        <v>0</v>
      </c>
      <c r="Y127" s="27">
        <f t="shared" ref="Y127" si="1218">IF($Y$7=0,0,$Y$7/$Y$6*Y126)</f>
        <v>0</v>
      </c>
      <c r="Z127" s="27">
        <f t="shared" ref="Z127" si="1219">IF($Z$7=0,0,$Z$7/$Z$6*Z126)</f>
        <v>0</v>
      </c>
      <c r="AA127" s="115"/>
      <c r="AB127" s="117"/>
      <c r="AC127" s="119"/>
      <c r="AD127" s="154"/>
      <c r="AE127" s="157"/>
      <c r="AF127" s="162"/>
      <c r="AG127" s="164"/>
      <c r="AH127" s="164"/>
      <c r="AI127" s="164"/>
      <c r="AJ127" s="164"/>
      <c r="AK127" s="172"/>
    </row>
    <row r="128" spans="1:37" ht="15" customHeight="1" x14ac:dyDescent="0.25">
      <c r="A128" s="125">
        <v>61</v>
      </c>
      <c r="B128" s="127" t="str">
        <f>'Popis studenata'!B62</f>
        <v xml:space="preserve"> </v>
      </c>
      <c r="C128" s="129">
        <f>'Popis studenata'!C62</f>
        <v>0</v>
      </c>
      <c r="D128" s="21" t="s">
        <v>18</v>
      </c>
      <c r="E128" s="22"/>
      <c r="F128" s="23"/>
      <c r="G128" s="23"/>
      <c r="H128" s="23"/>
      <c r="I128" s="114">
        <f t="shared" ref="I128" si="1220">IF((E129+F129+G129+H129)&gt;$J$4,"GREŠKA",E129+F129+G129+H129)</f>
        <v>0</v>
      </c>
      <c r="J128" s="116" t="str">
        <f t="shared" ref="J128" si="1221">IF(I128=0,"NE",(IF(I128&gt;=($J$4/2),"DA","NE")))</f>
        <v>NE</v>
      </c>
      <c r="K128" s="22"/>
      <c r="L128" s="23"/>
      <c r="M128" s="23"/>
      <c r="N128" s="23"/>
      <c r="O128" s="114">
        <f t="shared" ref="O128" si="1222">IF((K129+L129+M129+N129)&gt;$P$4,"GREŠKA",K129+L129+M129+N129)</f>
        <v>0</v>
      </c>
      <c r="P128" s="116" t="str">
        <f t="shared" ref="P128" si="1223">IF(O128=0,"NE",(IF(O128&gt;=($P$4/2),"DA","NE")))</f>
        <v>NE</v>
      </c>
      <c r="Q128" s="22"/>
      <c r="R128" s="23"/>
      <c r="S128" s="23"/>
      <c r="T128" s="23"/>
      <c r="U128" s="114">
        <f t="shared" ref="U128" si="1224">IF((Q129+R129+S129+T129)&gt;$V$4,"GREŠKA",Q129+R129+S129+T129)</f>
        <v>0</v>
      </c>
      <c r="V128" s="116" t="str">
        <f t="shared" ref="V128" si="1225">IF(U128=0,"NE",(IF(U128&gt;=($V$4/2),"DA","NE")))</f>
        <v>NE</v>
      </c>
      <c r="W128" s="22"/>
      <c r="X128" s="23"/>
      <c r="Y128" s="23"/>
      <c r="Z128" s="23"/>
      <c r="AA128" s="114">
        <f t="shared" ref="AA128" si="1226">IF((W129+X129+Y129+Z129)&gt;$AB$4,"GREŠKA",W129+X129+Y129+Z129)</f>
        <v>0</v>
      </c>
      <c r="AB128" s="116" t="str">
        <f t="shared" ref="AB128" si="1227">IF(AA128=0,"NE",(IF(AA128&gt;=($AB$4/2),"DA","NE")))</f>
        <v>NE</v>
      </c>
      <c r="AC128" s="118">
        <f t="shared" ref="AC128" si="1228">IF(AND(J128="da",P128="da",V128="da",AB128="da"),I128+O128+U128+AA128,0)</f>
        <v>0</v>
      </c>
      <c r="AD128" s="153" t="str">
        <f t="shared" ref="AD128" si="1229">IF(OR(COUNTIF(J128:AB129,"ne")&gt;2,COUNTIF(J128:AB129,"ne")=0),"NE",COUNTIF(J128:AB129,"ne"))</f>
        <v>NE</v>
      </c>
      <c r="AE128" s="155" t="str">
        <f t="shared" ref="AE128" si="1230">IF(SUM(COUNTBLANK(E128:H128),COUNTBLANK(K128:N128),COUNTBLANK(Q128:T128),COUNTBLANK(W128:Z128))=16,"NE","DA")</f>
        <v>NE</v>
      </c>
      <c r="AF128" s="161"/>
      <c r="AG128" s="167" t="str">
        <f>J128</f>
        <v>NE</v>
      </c>
      <c r="AH128" s="167" t="str">
        <f>P128</f>
        <v>NE</v>
      </c>
      <c r="AI128" s="167" t="str">
        <f>V128</f>
        <v>NE</v>
      </c>
      <c r="AJ128" s="167" t="str">
        <f>AB128</f>
        <v>NE</v>
      </c>
      <c r="AK128" s="171" t="str">
        <f t="shared" ref="AK128" si="1231">IF(AC128&lt;50, "NE",IF(AC128&lt;60,2,IF(AC128&lt;75,3,IF(AC128&lt;90,4,5))))</f>
        <v>NE</v>
      </c>
    </row>
    <row r="129" spans="1:37" ht="15.75" customHeight="1" thickBot="1" x14ac:dyDescent="0.3">
      <c r="A129" s="126"/>
      <c r="B129" s="128"/>
      <c r="C129" s="130"/>
      <c r="D129" s="26" t="s">
        <v>19</v>
      </c>
      <c r="E129" s="27">
        <f t="shared" ref="E129" si="1232">IF($E$7=0,0,$E$7/$E$6*E128)</f>
        <v>0</v>
      </c>
      <c r="F129" s="27">
        <f t="shared" ref="F129" si="1233">IF($F$7=0,0,$F$7/$F$6*F128)</f>
        <v>0</v>
      </c>
      <c r="G129" s="27">
        <f t="shared" ref="G129" si="1234">IF($G$7=0,0,$G$7/$G$6*G128)</f>
        <v>0</v>
      </c>
      <c r="H129" s="27">
        <f t="shared" ref="H129" si="1235">IF($H$7=0,0,$H$7/$H$6*H128)</f>
        <v>0</v>
      </c>
      <c r="I129" s="115"/>
      <c r="J129" s="117"/>
      <c r="K129" s="28">
        <f t="shared" ref="K129" si="1236">IF($K$7=0,0,$K$7/$K$6*K128)</f>
        <v>0</v>
      </c>
      <c r="L129" s="27">
        <f t="shared" ref="L129" si="1237">IF($L$7=0,0,$L$7/$L$6*L128)</f>
        <v>0</v>
      </c>
      <c r="M129" s="27">
        <f t="shared" ref="M129" si="1238">IF($M$7=0,0,$M$7/$M$6*M128)</f>
        <v>0</v>
      </c>
      <c r="N129" s="27">
        <f t="shared" ref="N129" si="1239">IF($N$7=0,0,$N$7/$N$6*N128)</f>
        <v>0</v>
      </c>
      <c r="O129" s="115"/>
      <c r="P129" s="117"/>
      <c r="Q129" s="28">
        <f t="shared" ref="Q129" si="1240">IF($Q$7=0,0,$Q$7/$Q$6*Q128)</f>
        <v>0</v>
      </c>
      <c r="R129" s="27">
        <f t="shared" ref="R129" si="1241">IF($R$7=0,0,$R$7/$R$6*R128)</f>
        <v>0</v>
      </c>
      <c r="S129" s="27">
        <f t="shared" ref="S129" si="1242">IF($S$7=0,0,$S$7/$S$6*S128)</f>
        <v>0</v>
      </c>
      <c r="T129" s="27">
        <f t="shared" ref="T129" si="1243">IF($T$7=0,0,$T$7/$T$6*T128)</f>
        <v>0</v>
      </c>
      <c r="U129" s="115"/>
      <c r="V129" s="117"/>
      <c r="W129" s="28">
        <f t="shared" ref="W129" si="1244">IF($W$7=0,0,$W$7/$W$6*W128)</f>
        <v>0</v>
      </c>
      <c r="X129" s="27">
        <f t="shared" ref="X129" si="1245">IF($X$7=0,0,$X$7/$X$6*X128)</f>
        <v>0</v>
      </c>
      <c r="Y129" s="27">
        <f t="shared" ref="Y129" si="1246">IF($Y$7=0,0,$Y$7/$Y$6*Y128)</f>
        <v>0</v>
      </c>
      <c r="Z129" s="27">
        <f t="shared" ref="Z129" si="1247">IF($Z$7=0,0,$Z$7/$Z$6*Z128)</f>
        <v>0</v>
      </c>
      <c r="AA129" s="115"/>
      <c r="AB129" s="117"/>
      <c r="AC129" s="119"/>
      <c r="AD129" s="154"/>
      <c r="AE129" s="157"/>
      <c r="AF129" s="162"/>
      <c r="AG129" s="164"/>
      <c r="AH129" s="164"/>
      <c r="AI129" s="164"/>
      <c r="AJ129" s="164"/>
      <c r="AK129" s="172"/>
    </row>
    <row r="130" spans="1:37" ht="15" customHeight="1" x14ac:dyDescent="0.25">
      <c r="A130" s="125">
        <v>62</v>
      </c>
      <c r="B130" s="127" t="str">
        <f>'Popis studenata'!B63</f>
        <v xml:space="preserve"> </v>
      </c>
      <c r="C130" s="129">
        <f>'Popis studenata'!C63</f>
        <v>0</v>
      </c>
      <c r="D130" s="21" t="s">
        <v>18</v>
      </c>
      <c r="E130" s="22"/>
      <c r="F130" s="23"/>
      <c r="G130" s="23"/>
      <c r="H130" s="23"/>
      <c r="I130" s="114">
        <f t="shared" ref="I130" si="1248">IF((E131+F131+G131+H131)&gt;$J$4,"GREŠKA",E131+F131+G131+H131)</f>
        <v>0</v>
      </c>
      <c r="J130" s="116" t="str">
        <f t="shared" ref="J130" si="1249">IF(I130=0,"NE",(IF(I130&gt;=($J$4/2),"DA","NE")))</f>
        <v>NE</v>
      </c>
      <c r="K130" s="22"/>
      <c r="L130" s="23"/>
      <c r="M130" s="23"/>
      <c r="N130" s="23"/>
      <c r="O130" s="114">
        <f t="shared" ref="O130" si="1250">IF((K131+L131+M131+N131)&gt;$P$4,"GREŠKA",K131+L131+M131+N131)</f>
        <v>0</v>
      </c>
      <c r="P130" s="116" t="str">
        <f t="shared" ref="P130" si="1251">IF(O130=0,"NE",(IF(O130&gt;=($P$4/2),"DA","NE")))</f>
        <v>NE</v>
      </c>
      <c r="Q130" s="22"/>
      <c r="R130" s="23"/>
      <c r="S130" s="23"/>
      <c r="T130" s="23"/>
      <c r="U130" s="114">
        <f t="shared" ref="U130" si="1252">IF((Q131+R131+S131+T131)&gt;$V$4,"GREŠKA",Q131+R131+S131+T131)</f>
        <v>0</v>
      </c>
      <c r="V130" s="116" t="str">
        <f t="shared" ref="V130" si="1253">IF(U130=0,"NE",(IF(U130&gt;=($V$4/2),"DA","NE")))</f>
        <v>NE</v>
      </c>
      <c r="W130" s="22"/>
      <c r="X130" s="23"/>
      <c r="Y130" s="23"/>
      <c r="Z130" s="23"/>
      <c r="AA130" s="114">
        <f t="shared" ref="AA130" si="1254">IF((W131+X131+Y131+Z131)&gt;$AB$4,"GREŠKA",W131+X131+Y131+Z131)</f>
        <v>0</v>
      </c>
      <c r="AB130" s="116" t="str">
        <f t="shared" ref="AB130" si="1255">IF(AA130=0,"NE",(IF(AA130&gt;=($AB$4/2),"DA","NE")))</f>
        <v>NE</v>
      </c>
      <c r="AC130" s="118">
        <f t="shared" ref="AC130" si="1256">IF(AND(J130="da",P130="da",V130="da",AB130="da"),I130+O130+U130+AA130,0)</f>
        <v>0</v>
      </c>
      <c r="AD130" s="153" t="str">
        <f t="shared" ref="AD130" si="1257">IF(OR(COUNTIF(J130:AB131,"ne")&gt;2,COUNTIF(J130:AB131,"ne")=0),"NE",COUNTIF(J130:AB131,"ne"))</f>
        <v>NE</v>
      </c>
      <c r="AE130" s="155" t="str">
        <f t="shared" ref="AE130" si="1258">IF(SUM(COUNTBLANK(E130:H130),COUNTBLANK(K130:N130),COUNTBLANK(Q130:T130),COUNTBLANK(W130:Z130))=16,"NE","DA")</f>
        <v>NE</v>
      </c>
      <c r="AF130" s="161"/>
      <c r="AG130" s="167" t="str">
        <f>J130</f>
        <v>NE</v>
      </c>
      <c r="AH130" s="167" t="str">
        <f>P130</f>
        <v>NE</v>
      </c>
      <c r="AI130" s="167" t="str">
        <f>V130</f>
        <v>NE</v>
      </c>
      <c r="AJ130" s="167" t="str">
        <f>AB130</f>
        <v>NE</v>
      </c>
      <c r="AK130" s="171" t="str">
        <f t="shared" ref="AK130" si="1259">IF(AC130&lt;50, "NE",IF(AC130&lt;60,2,IF(AC130&lt;75,3,IF(AC130&lt;90,4,5))))</f>
        <v>NE</v>
      </c>
    </row>
    <row r="131" spans="1:37" ht="15.75" customHeight="1" thickBot="1" x14ac:dyDescent="0.3">
      <c r="A131" s="126"/>
      <c r="B131" s="128"/>
      <c r="C131" s="130"/>
      <c r="D131" s="26" t="s">
        <v>19</v>
      </c>
      <c r="E131" s="27">
        <f t="shared" ref="E131" si="1260">IF($E$7=0,0,$E$7/$E$6*E130)</f>
        <v>0</v>
      </c>
      <c r="F131" s="27">
        <f t="shared" ref="F131" si="1261">IF($F$7=0,0,$F$7/$F$6*F130)</f>
        <v>0</v>
      </c>
      <c r="G131" s="27">
        <f t="shared" ref="G131" si="1262">IF($G$7=0,0,$G$7/$G$6*G130)</f>
        <v>0</v>
      </c>
      <c r="H131" s="27">
        <f t="shared" ref="H131" si="1263">IF($H$7=0,0,$H$7/$H$6*H130)</f>
        <v>0</v>
      </c>
      <c r="I131" s="115"/>
      <c r="J131" s="117"/>
      <c r="K131" s="28">
        <f t="shared" ref="K131" si="1264">IF($K$7=0,0,$K$7/$K$6*K130)</f>
        <v>0</v>
      </c>
      <c r="L131" s="27">
        <f t="shared" ref="L131" si="1265">IF($L$7=0,0,$L$7/$L$6*L130)</f>
        <v>0</v>
      </c>
      <c r="M131" s="27">
        <f t="shared" ref="M131" si="1266">IF($M$7=0,0,$M$7/$M$6*M130)</f>
        <v>0</v>
      </c>
      <c r="N131" s="27">
        <f t="shared" ref="N131" si="1267">IF($N$7=0,0,$N$7/$N$6*N130)</f>
        <v>0</v>
      </c>
      <c r="O131" s="115"/>
      <c r="P131" s="117"/>
      <c r="Q131" s="28">
        <f t="shared" ref="Q131" si="1268">IF($Q$7=0,0,$Q$7/$Q$6*Q130)</f>
        <v>0</v>
      </c>
      <c r="R131" s="27">
        <f t="shared" ref="R131" si="1269">IF($R$7=0,0,$R$7/$R$6*R130)</f>
        <v>0</v>
      </c>
      <c r="S131" s="27">
        <f t="shared" ref="S131" si="1270">IF($S$7=0,0,$S$7/$S$6*S130)</f>
        <v>0</v>
      </c>
      <c r="T131" s="27">
        <f t="shared" ref="T131" si="1271">IF($T$7=0,0,$T$7/$T$6*T130)</f>
        <v>0</v>
      </c>
      <c r="U131" s="115"/>
      <c r="V131" s="117"/>
      <c r="W131" s="28">
        <f t="shared" ref="W131" si="1272">IF($W$7=0,0,$W$7/$W$6*W130)</f>
        <v>0</v>
      </c>
      <c r="X131" s="27">
        <f t="shared" ref="X131" si="1273">IF($X$7=0,0,$X$7/$X$6*X130)</f>
        <v>0</v>
      </c>
      <c r="Y131" s="27">
        <f t="shared" ref="Y131" si="1274">IF($Y$7=0,0,$Y$7/$Y$6*Y130)</f>
        <v>0</v>
      </c>
      <c r="Z131" s="27">
        <f t="shared" ref="Z131" si="1275">IF($Z$7=0,0,$Z$7/$Z$6*Z130)</f>
        <v>0</v>
      </c>
      <c r="AA131" s="115"/>
      <c r="AB131" s="117"/>
      <c r="AC131" s="119"/>
      <c r="AD131" s="154"/>
      <c r="AE131" s="157"/>
      <c r="AF131" s="162"/>
      <c r="AG131" s="164"/>
      <c r="AH131" s="164"/>
      <c r="AI131" s="164"/>
      <c r="AJ131" s="164"/>
      <c r="AK131" s="172"/>
    </row>
    <row r="132" spans="1:37" ht="15" customHeight="1" x14ac:dyDescent="0.25">
      <c r="A132" s="125">
        <v>63</v>
      </c>
      <c r="B132" s="127" t="str">
        <f>'Popis studenata'!B64</f>
        <v xml:space="preserve"> </v>
      </c>
      <c r="C132" s="129">
        <f>'Popis studenata'!C64</f>
        <v>0</v>
      </c>
      <c r="D132" s="21" t="s">
        <v>18</v>
      </c>
      <c r="E132" s="22"/>
      <c r="F132" s="23"/>
      <c r="G132" s="23"/>
      <c r="H132" s="23"/>
      <c r="I132" s="114">
        <f t="shared" ref="I132" si="1276">IF((E133+F133+G133+H133)&gt;$J$4,"GREŠKA",E133+F133+G133+H133)</f>
        <v>0</v>
      </c>
      <c r="J132" s="116" t="str">
        <f t="shared" ref="J132" si="1277">IF(I132=0,"NE",(IF(I132&gt;=($J$4/2),"DA","NE")))</f>
        <v>NE</v>
      </c>
      <c r="K132" s="22"/>
      <c r="L132" s="23"/>
      <c r="M132" s="23"/>
      <c r="N132" s="23"/>
      <c r="O132" s="114">
        <f t="shared" ref="O132" si="1278">IF((K133+L133+M133+N133)&gt;$P$4,"GREŠKA",K133+L133+M133+N133)</f>
        <v>0</v>
      </c>
      <c r="P132" s="116" t="str">
        <f t="shared" ref="P132" si="1279">IF(O132=0,"NE",(IF(O132&gt;=($P$4/2),"DA","NE")))</f>
        <v>NE</v>
      </c>
      <c r="Q132" s="22"/>
      <c r="R132" s="23"/>
      <c r="S132" s="23"/>
      <c r="T132" s="23"/>
      <c r="U132" s="114">
        <f t="shared" ref="U132" si="1280">IF((Q133+R133+S133+T133)&gt;$V$4,"GREŠKA",Q133+R133+S133+T133)</f>
        <v>0</v>
      </c>
      <c r="V132" s="116" t="str">
        <f t="shared" ref="V132" si="1281">IF(U132=0,"NE",(IF(U132&gt;=($V$4/2),"DA","NE")))</f>
        <v>NE</v>
      </c>
      <c r="W132" s="22"/>
      <c r="X132" s="23"/>
      <c r="Y132" s="23"/>
      <c r="Z132" s="23"/>
      <c r="AA132" s="114">
        <f t="shared" ref="AA132" si="1282">IF((W133+X133+Y133+Z133)&gt;$AB$4,"GREŠKA",W133+X133+Y133+Z133)</f>
        <v>0</v>
      </c>
      <c r="AB132" s="116" t="str">
        <f t="shared" ref="AB132" si="1283">IF(AA132=0,"NE",(IF(AA132&gt;=($AB$4/2),"DA","NE")))</f>
        <v>NE</v>
      </c>
      <c r="AC132" s="118">
        <f t="shared" ref="AC132" si="1284">IF(AND(J132="da",P132="da",V132="da",AB132="da"),I132+O132+U132+AA132,0)</f>
        <v>0</v>
      </c>
      <c r="AD132" s="153" t="str">
        <f t="shared" ref="AD132" si="1285">IF(OR(COUNTIF(J132:AB133,"ne")&gt;2,COUNTIF(J132:AB133,"ne")=0),"NE",COUNTIF(J132:AB133,"ne"))</f>
        <v>NE</v>
      </c>
      <c r="AE132" s="155" t="str">
        <f t="shared" ref="AE132" si="1286">IF(SUM(COUNTBLANK(E132:H132),COUNTBLANK(K132:N132),COUNTBLANK(Q132:T132),COUNTBLANK(W132:Z132))=16,"NE","DA")</f>
        <v>NE</v>
      </c>
      <c r="AF132" s="161"/>
      <c r="AG132" s="167" t="str">
        <f>J132</f>
        <v>NE</v>
      </c>
      <c r="AH132" s="167" t="str">
        <f>P132</f>
        <v>NE</v>
      </c>
      <c r="AI132" s="167" t="str">
        <f>V132</f>
        <v>NE</v>
      </c>
      <c r="AJ132" s="167" t="str">
        <f>AB132</f>
        <v>NE</v>
      </c>
      <c r="AK132" s="171" t="str">
        <f t="shared" ref="AK132" si="1287">IF(AC132&lt;50, "NE",IF(AC132&lt;60,2,IF(AC132&lt;75,3,IF(AC132&lt;90,4,5))))</f>
        <v>NE</v>
      </c>
    </row>
    <row r="133" spans="1:37" ht="15.75" customHeight="1" thickBot="1" x14ac:dyDescent="0.3">
      <c r="A133" s="126"/>
      <c r="B133" s="128"/>
      <c r="C133" s="130"/>
      <c r="D133" s="26" t="s">
        <v>19</v>
      </c>
      <c r="E133" s="27">
        <f t="shared" ref="E133" si="1288">IF($E$7=0,0,$E$7/$E$6*E132)</f>
        <v>0</v>
      </c>
      <c r="F133" s="27">
        <f t="shared" ref="F133" si="1289">IF($F$7=0,0,$F$7/$F$6*F132)</f>
        <v>0</v>
      </c>
      <c r="G133" s="27">
        <f t="shared" ref="G133" si="1290">IF($G$7=0,0,$G$7/$G$6*G132)</f>
        <v>0</v>
      </c>
      <c r="H133" s="27">
        <f t="shared" ref="H133" si="1291">IF($H$7=0,0,$H$7/$H$6*H132)</f>
        <v>0</v>
      </c>
      <c r="I133" s="115"/>
      <c r="J133" s="117"/>
      <c r="K133" s="28">
        <f t="shared" ref="K133" si="1292">IF($K$7=0,0,$K$7/$K$6*K132)</f>
        <v>0</v>
      </c>
      <c r="L133" s="27">
        <f t="shared" ref="L133" si="1293">IF($L$7=0,0,$L$7/$L$6*L132)</f>
        <v>0</v>
      </c>
      <c r="M133" s="27">
        <f t="shared" ref="M133" si="1294">IF($M$7=0,0,$M$7/$M$6*M132)</f>
        <v>0</v>
      </c>
      <c r="N133" s="27">
        <f t="shared" ref="N133" si="1295">IF($N$7=0,0,$N$7/$N$6*N132)</f>
        <v>0</v>
      </c>
      <c r="O133" s="115"/>
      <c r="P133" s="117"/>
      <c r="Q133" s="28">
        <f t="shared" ref="Q133" si="1296">IF($Q$7=0,0,$Q$7/$Q$6*Q132)</f>
        <v>0</v>
      </c>
      <c r="R133" s="27">
        <f t="shared" ref="R133" si="1297">IF($R$7=0,0,$R$7/$R$6*R132)</f>
        <v>0</v>
      </c>
      <c r="S133" s="27">
        <f t="shared" ref="S133" si="1298">IF($S$7=0,0,$S$7/$S$6*S132)</f>
        <v>0</v>
      </c>
      <c r="T133" s="27">
        <f t="shared" ref="T133" si="1299">IF($T$7=0,0,$T$7/$T$6*T132)</f>
        <v>0</v>
      </c>
      <c r="U133" s="115"/>
      <c r="V133" s="117"/>
      <c r="W133" s="28">
        <f t="shared" ref="W133" si="1300">IF($W$7=0,0,$W$7/$W$6*W132)</f>
        <v>0</v>
      </c>
      <c r="X133" s="27">
        <f t="shared" ref="X133" si="1301">IF($X$7=0,0,$X$7/$X$6*X132)</f>
        <v>0</v>
      </c>
      <c r="Y133" s="27">
        <f t="shared" ref="Y133" si="1302">IF($Y$7=0,0,$Y$7/$Y$6*Y132)</f>
        <v>0</v>
      </c>
      <c r="Z133" s="27">
        <f t="shared" ref="Z133" si="1303">IF($Z$7=0,0,$Z$7/$Z$6*Z132)</f>
        <v>0</v>
      </c>
      <c r="AA133" s="115"/>
      <c r="AB133" s="117"/>
      <c r="AC133" s="119"/>
      <c r="AD133" s="154"/>
      <c r="AE133" s="157"/>
      <c r="AF133" s="162"/>
      <c r="AG133" s="164"/>
      <c r="AH133" s="164"/>
      <c r="AI133" s="164"/>
      <c r="AJ133" s="164"/>
      <c r="AK133" s="172"/>
    </row>
    <row r="134" spans="1:37" ht="15" customHeight="1" x14ac:dyDescent="0.25">
      <c r="A134" s="125">
        <v>64</v>
      </c>
      <c r="B134" s="127" t="str">
        <f>'Popis studenata'!B65</f>
        <v xml:space="preserve"> </v>
      </c>
      <c r="C134" s="129">
        <f>'Popis studenata'!C65</f>
        <v>0</v>
      </c>
      <c r="D134" s="21" t="s">
        <v>18</v>
      </c>
      <c r="E134" s="22"/>
      <c r="F134" s="23"/>
      <c r="G134" s="23"/>
      <c r="H134" s="23"/>
      <c r="I134" s="114">
        <f t="shared" ref="I134" si="1304">IF((E135+F135+G135+H135)&gt;$J$4,"GREŠKA",E135+F135+G135+H135)</f>
        <v>0</v>
      </c>
      <c r="J134" s="116" t="str">
        <f t="shared" ref="J134" si="1305">IF(I134=0,"NE",(IF(I134&gt;=($J$4/2),"DA","NE")))</f>
        <v>NE</v>
      </c>
      <c r="K134" s="22"/>
      <c r="L134" s="23"/>
      <c r="M134" s="23"/>
      <c r="N134" s="23"/>
      <c r="O134" s="114">
        <f t="shared" ref="O134" si="1306">IF((K135+L135+M135+N135)&gt;$P$4,"GREŠKA",K135+L135+M135+N135)</f>
        <v>0</v>
      </c>
      <c r="P134" s="116" t="str">
        <f t="shared" ref="P134" si="1307">IF(O134=0,"NE",(IF(O134&gt;=($P$4/2),"DA","NE")))</f>
        <v>NE</v>
      </c>
      <c r="Q134" s="22"/>
      <c r="R134" s="23"/>
      <c r="S134" s="23"/>
      <c r="T134" s="23"/>
      <c r="U134" s="114">
        <f t="shared" ref="U134" si="1308">IF((Q135+R135+S135+T135)&gt;$V$4,"GREŠKA",Q135+R135+S135+T135)</f>
        <v>0</v>
      </c>
      <c r="V134" s="116" t="str">
        <f t="shared" ref="V134" si="1309">IF(U134=0,"NE",(IF(U134&gt;=($V$4/2),"DA","NE")))</f>
        <v>NE</v>
      </c>
      <c r="W134" s="22"/>
      <c r="X134" s="23"/>
      <c r="Y134" s="23"/>
      <c r="Z134" s="23"/>
      <c r="AA134" s="114">
        <f t="shared" ref="AA134" si="1310">IF((W135+X135+Y135+Z135)&gt;$AB$4,"GREŠKA",W135+X135+Y135+Z135)</f>
        <v>0</v>
      </c>
      <c r="AB134" s="116" t="str">
        <f t="shared" ref="AB134" si="1311">IF(AA134=0,"NE",(IF(AA134&gt;=($AB$4/2),"DA","NE")))</f>
        <v>NE</v>
      </c>
      <c r="AC134" s="118">
        <f t="shared" ref="AC134" si="1312">IF(AND(J134="da",P134="da",V134="da",AB134="da"),I134+O134+U134+AA134,0)</f>
        <v>0</v>
      </c>
      <c r="AD134" s="153" t="str">
        <f t="shared" ref="AD134" si="1313">IF(OR(COUNTIF(J134:AB135,"ne")&gt;2,COUNTIF(J134:AB135,"ne")=0),"NE",COUNTIF(J134:AB135,"ne"))</f>
        <v>NE</v>
      </c>
      <c r="AE134" s="155" t="str">
        <f t="shared" ref="AE134" si="1314">IF(SUM(COUNTBLANK(E134:H134),COUNTBLANK(K134:N134),COUNTBLANK(Q134:T134),COUNTBLANK(W134:Z134))=16,"NE","DA")</f>
        <v>NE</v>
      </c>
      <c r="AF134" s="161"/>
      <c r="AG134" s="167" t="str">
        <f>J134</f>
        <v>NE</v>
      </c>
      <c r="AH134" s="167" t="str">
        <f>P134</f>
        <v>NE</v>
      </c>
      <c r="AI134" s="167" t="str">
        <f>V134</f>
        <v>NE</v>
      </c>
      <c r="AJ134" s="167" t="str">
        <f>AB134</f>
        <v>NE</v>
      </c>
      <c r="AK134" s="171" t="str">
        <f t="shared" ref="AK134" si="1315">IF(AC134&lt;50, "NE",IF(AC134&lt;60,2,IF(AC134&lt;75,3,IF(AC134&lt;90,4,5))))</f>
        <v>NE</v>
      </c>
    </row>
    <row r="135" spans="1:37" ht="15.75" customHeight="1" thickBot="1" x14ac:dyDescent="0.3">
      <c r="A135" s="126"/>
      <c r="B135" s="128"/>
      <c r="C135" s="130"/>
      <c r="D135" s="26" t="s">
        <v>19</v>
      </c>
      <c r="E135" s="27">
        <f t="shared" ref="E135" si="1316">IF($E$7=0,0,$E$7/$E$6*E134)</f>
        <v>0</v>
      </c>
      <c r="F135" s="27">
        <f t="shared" ref="F135" si="1317">IF($F$7=0,0,$F$7/$F$6*F134)</f>
        <v>0</v>
      </c>
      <c r="G135" s="27">
        <f t="shared" ref="G135" si="1318">IF($G$7=0,0,$G$7/$G$6*G134)</f>
        <v>0</v>
      </c>
      <c r="H135" s="27">
        <f t="shared" ref="H135" si="1319">IF($H$7=0,0,$H$7/$H$6*H134)</f>
        <v>0</v>
      </c>
      <c r="I135" s="115"/>
      <c r="J135" s="117"/>
      <c r="K135" s="28">
        <f t="shared" ref="K135" si="1320">IF($K$7=0,0,$K$7/$K$6*K134)</f>
        <v>0</v>
      </c>
      <c r="L135" s="27">
        <f t="shared" ref="L135" si="1321">IF($L$7=0,0,$L$7/$L$6*L134)</f>
        <v>0</v>
      </c>
      <c r="M135" s="27">
        <f t="shared" ref="M135" si="1322">IF($M$7=0,0,$M$7/$M$6*M134)</f>
        <v>0</v>
      </c>
      <c r="N135" s="27">
        <f t="shared" ref="N135" si="1323">IF($N$7=0,0,$N$7/$N$6*N134)</f>
        <v>0</v>
      </c>
      <c r="O135" s="115"/>
      <c r="P135" s="117"/>
      <c r="Q135" s="28">
        <f t="shared" ref="Q135" si="1324">IF($Q$7=0,0,$Q$7/$Q$6*Q134)</f>
        <v>0</v>
      </c>
      <c r="R135" s="27">
        <f t="shared" ref="R135" si="1325">IF($R$7=0,0,$R$7/$R$6*R134)</f>
        <v>0</v>
      </c>
      <c r="S135" s="27">
        <f t="shared" ref="S135" si="1326">IF($S$7=0,0,$S$7/$S$6*S134)</f>
        <v>0</v>
      </c>
      <c r="T135" s="27">
        <f t="shared" ref="T135" si="1327">IF($T$7=0,0,$T$7/$T$6*T134)</f>
        <v>0</v>
      </c>
      <c r="U135" s="115"/>
      <c r="V135" s="117"/>
      <c r="W135" s="28">
        <f t="shared" ref="W135" si="1328">IF($W$7=0,0,$W$7/$W$6*W134)</f>
        <v>0</v>
      </c>
      <c r="X135" s="27">
        <f t="shared" ref="X135" si="1329">IF($X$7=0,0,$X$7/$X$6*X134)</f>
        <v>0</v>
      </c>
      <c r="Y135" s="27">
        <f t="shared" ref="Y135" si="1330">IF($Y$7=0,0,$Y$7/$Y$6*Y134)</f>
        <v>0</v>
      </c>
      <c r="Z135" s="27">
        <f t="shared" ref="Z135" si="1331">IF($Z$7=0,0,$Z$7/$Z$6*Z134)</f>
        <v>0</v>
      </c>
      <c r="AA135" s="115"/>
      <c r="AB135" s="117"/>
      <c r="AC135" s="119"/>
      <c r="AD135" s="154"/>
      <c r="AE135" s="157"/>
      <c r="AF135" s="162"/>
      <c r="AG135" s="164"/>
      <c r="AH135" s="164"/>
      <c r="AI135" s="164"/>
      <c r="AJ135" s="164"/>
      <c r="AK135" s="172"/>
    </row>
    <row r="136" spans="1:37" ht="15" customHeight="1" x14ac:dyDescent="0.25">
      <c r="A136" s="125">
        <v>65</v>
      </c>
      <c r="B136" s="127" t="str">
        <f>'Popis studenata'!B66</f>
        <v xml:space="preserve"> </v>
      </c>
      <c r="C136" s="129">
        <f>'Popis studenata'!C66</f>
        <v>0</v>
      </c>
      <c r="D136" s="21" t="s">
        <v>18</v>
      </c>
      <c r="E136" s="22"/>
      <c r="F136" s="23"/>
      <c r="G136" s="23"/>
      <c r="H136" s="23"/>
      <c r="I136" s="114">
        <f t="shared" ref="I136" si="1332">IF((E137+F137+G137+H137)&gt;$J$4,"GREŠKA",E137+F137+G137+H137)</f>
        <v>0</v>
      </c>
      <c r="J136" s="116" t="str">
        <f t="shared" ref="J136" si="1333">IF(I136=0,"NE",(IF(I136&gt;=($J$4/2),"DA","NE")))</f>
        <v>NE</v>
      </c>
      <c r="K136" s="22"/>
      <c r="L136" s="23"/>
      <c r="M136" s="23"/>
      <c r="N136" s="23"/>
      <c r="O136" s="114">
        <f t="shared" ref="O136" si="1334">IF((K137+L137+M137+N137)&gt;$P$4,"GREŠKA",K137+L137+M137+N137)</f>
        <v>0</v>
      </c>
      <c r="P136" s="116" t="str">
        <f t="shared" ref="P136" si="1335">IF(O136=0,"NE",(IF(O136&gt;=($P$4/2),"DA","NE")))</f>
        <v>NE</v>
      </c>
      <c r="Q136" s="22"/>
      <c r="R136" s="23"/>
      <c r="S136" s="23"/>
      <c r="T136" s="23"/>
      <c r="U136" s="114">
        <f t="shared" ref="U136" si="1336">IF((Q137+R137+S137+T137)&gt;$V$4,"GREŠKA",Q137+R137+S137+T137)</f>
        <v>0</v>
      </c>
      <c r="V136" s="116" t="str">
        <f t="shared" ref="V136" si="1337">IF(U136=0,"NE",(IF(U136&gt;=($V$4/2),"DA","NE")))</f>
        <v>NE</v>
      </c>
      <c r="W136" s="22"/>
      <c r="X136" s="23"/>
      <c r="Y136" s="23"/>
      <c r="Z136" s="23"/>
      <c r="AA136" s="114">
        <f t="shared" ref="AA136" si="1338">IF((W137+X137+Y137+Z137)&gt;$AB$4,"GREŠKA",W137+X137+Y137+Z137)</f>
        <v>0</v>
      </c>
      <c r="AB136" s="116" t="str">
        <f t="shared" ref="AB136" si="1339">IF(AA136=0,"NE",(IF(AA136&gt;=($AB$4/2),"DA","NE")))</f>
        <v>NE</v>
      </c>
      <c r="AC136" s="118">
        <f t="shared" ref="AC136" si="1340">IF(AND(J136="da",P136="da",V136="da",AB136="da"),I136+O136+U136+AA136,0)</f>
        <v>0</v>
      </c>
      <c r="AD136" s="153" t="str">
        <f t="shared" ref="AD136" si="1341">IF(OR(COUNTIF(J136:AB137,"ne")&gt;2,COUNTIF(J136:AB137,"ne")=0),"NE",COUNTIF(J136:AB137,"ne"))</f>
        <v>NE</v>
      </c>
      <c r="AE136" s="155" t="str">
        <f t="shared" ref="AE136" si="1342">IF(SUM(COUNTBLANK(E136:H136),COUNTBLANK(K136:N136),COUNTBLANK(Q136:T136),COUNTBLANK(W136:Z136))=16,"NE","DA")</f>
        <v>NE</v>
      </c>
      <c r="AF136" s="161"/>
      <c r="AG136" s="167" t="str">
        <f>J136</f>
        <v>NE</v>
      </c>
      <c r="AH136" s="167" t="str">
        <f>P136</f>
        <v>NE</v>
      </c>
      <c r="AI136" s="167" t="str">
        <f>V136</f>
        <v>NE</v>
      </c>
      <c r="AJ136" s="167" t="str">
        <f>AB136</f>
        <v>NE</v>
      </c>
      <c r="AK136" s="171" t="str">
        <f t="shared" ref="AK136" si="1343">IF(AC136&lt;50, "NE",IF(AC136&lt;60,2,IF(AC136&lt;75,3,IF(AC136&lt;90,4,5))))</f>
        <v>NE</v>
      </c>
    </row>
    <row r="137" spans="1:37" ht="15.75" customHeight="1" thickBot="1" x14ac:dyDescent="0.3">
      <c r="A137" s="126"/>
      <c r="B137" s="128"/>
      <c r="C137" s="130"/>
      <c r="D137" s="26" t="s">
        <v>19</v>
      </c>
      <c r="E137" s="27">
        <f t="shared" ref="E137" si="1344">IF($E$7=0,0,$E$7/$E$6*E136)</f>
        <v>0</v>
      </c>
      <c r="F137" s="27">
        <f t="shared" ref="F137" si="1345">IF($F$7=0,0,$F$7/$F$6*F136)</f>
        <v>0</v>
      </c>
      <c r="G137" s="27">
        <f t="shared" ref="G137" si="1346">IF($G$7=0,0,$G$7/$G$6*G136)</f>
        <v>0</v>
      </c>
      <c r="H137" s="27">
        <f t="shared" ref="H137" si="1347">IF($H$7=0,0,$H$7/$H$6*H136)</f>
        <v>0</v>
      </c>
      <c r="I137" s="115"/>
      <c r="J137" s="117"/>
      <c r="K137" s="28">
        <f t="shared" ref="K137" si="1348">IF($K$7=0,0,$K$7/$K$6*K136)</f>
        <v>0</v>
      </c>
      <c r="L137" s="27">
        <f t="shared" ref="L137" si="1349">IF($L$7=0,0,$L$7/$L$6*L136)</f>
        <v>0</v>
      </c>
      <c r="M137" s="27">
        <f t="shared" ref="M137" si="1350">IF($M$7=0,0,$M$7/$M$6*M136)</f>
        <v>0</v>
      </c>
      <c r="N137" s="27">
        <f t="shared" ref="N137" si="1351">IF($N$7=0,0,$N$7/$N$6*N136)</f>
        <v>0</v>
      </c>
      <c r="O137" s="115"/>
      <c r="P137" s="117"/>
      <c r="Q137" s="28">
        <f t="shared" ref="Q137" si="1352">IF($Q$7=0,0,$Q$7/$Q$6*Q136)</f>
        <v>0</v>
      </c>
      <c r="R137" s="27">
        <f t="shared" ref="R137" si="1353">IF($R$7=0,0,$R$7/$R$6*R136)</f>
        <v>0</v>
      </c>
      <c r="S137" s="27">
        <f t="shared" ref="S137" si="1354">IF($S$7=0,0,$S$7/$S$6*S136)</f>
        <v>0</v>
      </c>
      <c r="T137" s="27">
        <f t="shared" ref="T137" si="1355">IF($T$7=0,0,$T$7/$T$6*T136)</f>
        <v>0</v>
      </c>
      <c r="U137" s="115"/>
      <c r="V137" s="117"/>
      <c r="W137" s="28">
        <f t="shared" ref="W137" si="1356">IF($W$7=0,0,$W$7/$W$6*W136)</f>
        <v>0</v>
      </c>
      <c r="X137" s="27">
        <f t="shared" ref="X137" si="1357">IF($X$7=0,0,$X$7/$X$6*X136)</f>
        <v>0</v>
      </c>
      <c r="Y137" s="27">
        <f t="shared" ref="Y137" si="1358">IF($Y$7=0,0,$Y$7/$Y$6*Y136)</f>
        <v>0</v>
      </c>
      <c r="Z137" s="27">
        <f t="shared" ref="Z137" si="1359">IF($Z$7=0,0,$Z$7/$Z$6*Z136)</f>
        <v>0</v>
      </c>
      <c r="AA137" s="115"/>
      <c r="AB137" s="117"/>
      <c r="AC137" s="119"/>
      <c r="AD137" s="154"/>
      <c r="AE137" s="157"/>
      <c r="AF137" s="162"/>
      <c r="AG137" s="164"/>
      <c r="AH137" s="164"/>
      <c r="AI137" s="164"/>
      <c r="AJ137" s="164"/>
      <c r="AK137" s="172"/>
    </row>
    <row r="138" spans="1:37" ht="15" customHeight="1" x14ac:dyDescent="0.25">
      <c r="A138" s="125">
        <v>66</v>
      </c>
      <c r="B138" s="127" t="str">
        <f>'Popis studenata'!B67</f>
        <v xml:space="preserve"> </v>
      </c>
      <c r="C138" s="129">
        <f>'Popis studenata'!C67</f>
        <v>0</v>
      </c>
      <c r="D138" s="21" t="s">
        <v>18</v>
      </c>
      <c r="E138" s="22"/>
      <c r="F138" s="23"/>
      <c r="G138" s="23"/>
      <c r="H138" s="23"/>
      <c r="I138" s="114">
        <f t="shared" ref="I138" si="1360">IF((E139+F139+G139+H139)&gt;$J$4,"GREŠKA",E139+F139+G139+H139)</f>
        <v>0</v>
      </c>
      <c r="J138" s="116" t="str">
        <f t="shared" ref="J138" si="1361">IF(I138=0,"NE",(IF(I138&gt;=($J$4/2),"DA","NE")))</f>
        <v>NE</v>
      </c>
      <c r="K138" s="22"/>
      <c r="L138" s="23"/>
      <c r="M138" s="23"/>
      <c r="N138" s="23"/>
      <c r="O138" s="114">
        <f t="shared" ref="O138" si="1362">IF((K139+L139+M139+N139)&gt;$P$4,"GREŠKA",K139+L139+M139+N139)</f>
        <v>0</v>
      </c>
      <c r="P138" s="116" t="str">
        <f t="shared" ref="P138" si="1363">IF(O138=0,"NE",(IF(O138&gt;=($P$4/2),"DA","NE")))</f>
        <v>NE</v>
      </c>
      <c r="Q138" s="22"/>
      <c r="R138" s="23"/>
      <c r="S138" s="23"/>
      <c r="T138" s="23"/>
      <c r="U138" s="114">
        <f t="shared" ref="U138" si="1364">IF((Q139+R139+S139+T139)&gt;$V$4,"GREŠKA",Q139+R139+S139+T139)</f>
        <v>0</v>
      </c>
      <c r="V138" s="116" t="str">
        <f t="shared" ref="V138" si="1365">IF(U138=0,"NE",(IF(U138&gt;=($V$4/2),"DA","NE")))</f>
        <v>NE</v>
      </c>
      <c r="W138" s="22"/>
      <c r="X138" s="23"/>
      <c r="Y138" s="23"/>
      <c r="Z138" s="23"/>
      <c r="AA138" s="114">
        <f t="shared" ref="AA138" si="1366">IF((W139+X139+Y139+Z139)&gt;$AB$4,"GREŠKA",W139+X139+Y139+Z139)</f>
        <v>0</v>
      </c>
      <c r="AB138" s="116" t="str">
        <f t="shared" ref="AB138" si="1367">IF(AA138=0,"NE",(IF(AA138&gt;=($AB$4/2),"DA","NE")))</f>
        <v>NE</v>
      </c>
      <c r="AC138" s="118">
        <f t="shared" ref="AC138" si="1368">IF(AND(J138="da",P138="da",V138="da",AB138="da"),I138+O138+U138+AA138,0)</f>
        <v>0</v>
      </c>
      <c r="AD138" s="153" t="str">
        <f t="shared" ref="AD138" si="1369">IF(OR(COUNTIF(J138:AB139,"ne")&gt;2,COUNTIF(J138:AB139,"ne")=0),"NE",COUNTIF(J138:AB139,"ne"))</f>
        <v>NE</v>
      </c>
      <c r="AE138" s="155" t="str">
        <f t="shared" ref="AE138" si="1370">IF(SUM(COUNTBLANK(E138:H138),COUNTBLANK(K138:N138),COUNTBLANK(Q138:T138),COUNTBLANK(W138:Z138))=16,"NE","DA")</f>
        <v>NE</v>
      </c>
      <c r="AF138" s="161"/>
      <c r="AG138" s="167" t="str">
        <f>J138</f>
        <v>NE</v>
      </c>
      <c r="AH138" s="167" t="str">
        <f>P138</f>
        <v>NE</v>
      </c>
      <c r="AI138" s="167" t="str">
        <f>V138</f>
        <v>NE</v>
      </c>
      <c r="AJ138" s="167" t="str">
        <f>AB138</f>
        <v>NE</v>
      </c>
      <c r="AK138" s="171" t="str">
        <f t="shared" ref="AK138" si="1371">IF(AC138&lt;50, "NE",IF(AC138&lt;60,2,IF(AC138&lt;75,3,IF(AC138&lt;90,4,5))))</f>
        <v>NE</v>
      </c>
    </row>
    <row r="139" spans="1:37" ht="15.75" customHeight="1" thickBot="1" x14ac:dyDescent="0.3">
      <c r="A139" s="126"/>
      <c r="B139" s="128"/>
      <c r="C139" s="130"/>
      <c r="D139" s="26" t="s">
        <v>19</v>
      </c>
      <c r="E139" s="27">
        <f t="shared" ref="E139" si="1372">IF($E$7=0,0,$E$7/$E$6*E138)</f>
        <v>0</v>
      </c>
      <c r="F139" s="27">
        <f t="shared" ref="F139" si="1373">IF($F$7=0,0,$F$7/$F$6*F138)</f>
        <v>0</v>
      </c>
      <c r="G139" s="27">
        <f t="shared" ref="G139" si="1374">IF($G$7=0,0,$G$7/$G$6*G138)</f>
        <v>0</v>
      </c>
      <c r="H139" s="27">
        <f t="shared" ref="H139" si="1375">IF($H$7=0,0,$H$7/$H$6*H138)</f>
        <v>0</v>
      </c>
      <c r="I139" s="115"/>
      <c r="J139" s="117"/>
      <c r="K139" s="28">
        <f t="shared" ref="K139" si="1376">IF($K$7=0,0,$K$7/$K$6*K138)</f>
        <v>0</v>
      </c>
      <c r="L139" s="27">
        <f t="shared" ref="L139" si="1377">IF($L$7=0,0,$L$7/$L$6*L138)</f>
        <v>0</v>
      </c>
      <c r="M139" s="27">
        <f t="shared" ref="M139" si="1378">IF($M$7=0,0,$M$7/$M$6*M138)</f>
        <v>0</v>
      </c>
      <c r="N139" s="27">
        <f t="shared" ref="N139" si="1379">IF($N$7=0,0,$N$7/$N$6*N138)</f>
        <v>0</v>
      </c>
      <c r="O139" s="115"/>
      <c r="P139" s="117"/>
      <c r="Q139" s="28">
        <f t="shared" ref="Q139" si="1380">IF($Q$7=0,0,$Q$7/$Q$6*Q138)</f>
        <v>0</v>
      </c>
      <c r="R139" s="27">
        <f t="shared" ref="R139" si="1381">IF($R$7=0,0,$R$7/$R$6*R138)</f>
        <v>0</v>
      </c>
      <c r="S139" s="27">
        <f t="shared" ref="S139" si="1382">IF($S$7=0,0,$S$7/$S$6*S138)</f>
        <v>0</v>
      </c>
      <c r="T139" s="27">
        <f t="shared" ref="T139" si="1383">IF($T$7=0,0,$T$7/$T$6*T138)</f>
        <v>0</v>
      </c>
      <c r="U139" s="115"/>
      <c r="V139" s="117"/>
      <c r="W139" s="28">
        <f t="shared" ref="W139" si="1384">IF($W$7=0,0,$W$7/$W$6*W138)</f>
        <v>0</v>
      </c>
      <c r="X139" s="27">
        <f t="shared" ref="X139" si="1385">IF($X$7=0,0,$X$7/$X$6*X138)</f>
        <v>0</v>
      </c>
      <c r="Y139" s="27">
        <f t="shared" ref="Y139" si="1386">IF($Y$7=0,0,$Y$7/$Y$6*Y138)</f>
        <v>0</v>
      </c>
      <c r="Z139" s="27">
        <f t="shared" ref="Z139" si="1387">IF($Z$7=0,0,$Z$7/$Z$6*Z138)</f>
        <v>0</v>
      </c>
      <c r="AA139" s="115"/>
      <c r="AB139" s="117"/>
      <c r="AC139" s="119"/>
      <c r="AD139" s="154"/>
      <c r="AE139" s="157"/>
      <c r="AF139" s="162"/>
      <c r="AG139" s="164"/>
      <c r="AH139" s="164"/>
      <c r="AI139" s="164"/>
      <c r="AJ139" s="164"/>
      <c r="AK139" s="172"/>
    </row>
    <row r="140" spans="1:37" ht="15" customHeight="1" x14ac:dyDescent="0.25">
      <c r="A140" s="125">
        <v>67</v>
      </c>
      <c r="B140" s="127" t="str">
        <f>'Popis studenata'!B68</f>
        <v xml:space="preserve"> </v>
      </c>
      <c r="C140" s="129">
        <f>'Popis studenata'!C68</f>
        <v>0</v>
      </c>
      <c r="D140" s="21" t="s">
        <v>18</v>
      </c>
      <c r="E140" s="22"/>
      <c r="F140" s="23"/>
      <c r="G140" s="23"/>
      <c r="H140" s="23"/>
      <c r="I140" s="114">
        <f t="shared" ref="I140" si="1388">IF((E141+F141+G141+H141)&gt;$J$4,"GREŠKA",E141+F141+G141+H141)</f>
        <v>0</v>
      </c>
      <c r="J140" s="116" t="str">
        <f t="shared" ref="J140" si="1389">IF(I140=0,"NE",(IF(I140&gt;=($J$4/2),"DA","NE")))</f>
        <v>NE</v>
      </c>
      <c r="K140" s="22"/>
      <c r="L140" s="23"/>
      <c r="M140" s="23"/>
      <c r="N140" s="23"/>
      <c r="O140" s="114">
        <f t="shared" ref="O140" si="1390">IF((K141+L141+M141+N141)&gt;$P$4,"GREŠKA",K141+L141+M141+N141)</f>
        <v>0</v>
      </c>
      <c r="P140" s="116" t="str">
        <f t="shared" ref="P140" si="1391">IF(O140=0,"NE",(IF(O140&gt;=($P$4/2),"DA","NE")))</f>
        <v>NE</v>
      </c>
      <c r="Q140" s="22"/>
      <c r="R140" s="23"/>
      <c r="S140" s="23"/>
      <c r="T140" s="23"/>
      <c r="U140" s="114">
        <f t="shared" ref="U140" si="1392">IF((Q141+R141+S141+T141)&gt;$V$4,"GREŠKA",Q141+R141+S141+T141)</f>
        <v>0</v>
      </c>
      <c r="V140" s="116" t="str">
        <f t="shared" ref="V140" si="1393">IF(U140=0,"NE",(IF(U140&gt;=($V$4/2),"DA","NE")))</f>
        <v>NE</v>
      </c>
      <c r="W140" s="22"/>
      <c r="X140" s="23"/>
      <c r="Y140" s="23"/>
      <c r="Z140" s="23"/>
      <c r="AA140" s="114">
        <f t="shared" ref="AA140" si="1394">IF((W141+X141+Y141+Z141)&gt;$AB$4,"GREŠKA",W141+X141+Y141+Z141)</f>
        <v>0</v>
      </c>
      <c r="AB140" s="116" t="str">
        <f t="shared" ref="AB140" si="1395">IF(AA140=0,"NE",(IF(AA140&gt;=($AB$4/2),"DA","NE")))</f>
        <v>NE</v>
      </c>
      <c r="AC140" s="118">
        <f t="shared" ref="AC140" si="1396">IF(AND(J140="da",P140="da",V140="da",AB140="da"),I140+O140+U140+AA140,0)</f>
        <v>0</v>
      </c>
      <c r="AD140" s="153" t="str">
        <f t="shared" ref="AD140" si="1397">IF(OR(COUNTIF(J140:AB141,"ne")&gt;2,COUNTIF(J140:AB141,"ne")=0),"NE",COUNTIF(J140:AB141,"ne"))</f>
        <v>NE</v>
      </c>
      <c r="AE140" s="155" t="str">
        <f t="shared" ref="AE140" si="1398">IF(SUM(COUNTBLANK(E140:H140),COUNTBLANK(K140:N140),COUNTBLANK(Q140:T140),COUNTBLANK(W140:Z140))=16,"NE","DA")</f>
        <v>NE</v>
      </c>
      <c r="AF140" s="161"/>
      <c r="AG140" s="167" t="str">
        <f>J140</f>
        <v>NE</v>
      </c>
      <c r="AH140" s="167" t="str">
        <f>P140</f>
        <v>NE</v>
      </c>
      <c r="AI140" s="167" t="str">
        <f>V140</f>
        <v>NE</v>
      </c>
      <c r="AJ140" s="167" t="str">
        <f>AB140</f>
        <v>NE</v>
      </c>
      <c r="AK140" s="171" t="str">
        <f t="shared" ref="AK140" si="1399">IF(AC140&lt;50, "NE",IF(AC140&lt;60,2,IF(AC140&lt;75,3,IF(AC140&lt;90,4,5))))</f>
        <v>NE</v>
      </c>
    </row>
    <row r="141" spans="1:37" ht="15.75" customHeight="1" thickBot="1" x14ac:dyDescent="0.3">
      <c r="A141" s="126"/>
      <c r="B141" s="128"/>
      <c r="C141" s="130"/>
      <c r="D141" s="26" t="s">
        <v>19</v>
      </c>
      <c r="E141" s="27">
        <f t="shared" ref="E141" si="1400">IF($E$7=0,0,$E$7/$E$6*E140)</f>
        <v>0</v>
      </c>
      <c r="F141" s="27">
        <f t="shared" ref="F141" si="1401">IF($F$7=0,0,$F$7/$F$6*F140)</f>
        <v>0</v>
      </c>
      <c r="G141" s="27">
        <f t="shared" ref="G141" si="1402">IF($G$7=0,0,$G$7/$G$6*G140)</f>
        <v>0</v>
      </c>
      <c r="H141" s="27">
        <f t="shared" ref="H141" si="1403">IF($H$7=0,0,$H$7/$H$6*H140)</f>
        <v>0</v>
      </c>
      <c r="I141" s="115"/>
      <c r="J141" s="117"/>
      <c r="K141" s="28">
        <f t="shared" ref="K141" si="1404">IF($K$7=0,0,$K$7/$K$6*K140)</f>
        <v>0</v>
      </c>
      <c r="L141" s="27">
        <f t="shared" ref="L141" si="1405">IF($L$7=0,0,$L$7/$L$6*L140)</f>
        <v>0</v>
      </c>
      <c r="M141" s="27">
        <f t="shared" ref="M141" si="1406">IF($M$7=0,0,$M$7/$M$6*M140)</f>
        <v>0</v>
      </c>
      <c r="N141" s="27">
        <f t="shared" ref="N141" si="1407">IF($N$7=0,0,$N$7/$N$6*N140)</f>
        <v>0</v>
      </c>
      <c r="O141" s="115"/>
      <c r="P141" s="117"/>
      <c r="Q141" s="28">
        <f t="shared" ref="Q141" si="1408">IF($Q$7=0,0,$Q$7/$Q$6*Q140)</f>
        <v>0</v>
      </c>
      <c r="R141" s="27">
        <f t="shared" ref="R141" si="1409">IF($R$7=0,0,$R$7/$R$6*R140)</f>
        <v>0</v>
      </c>
      <c r="S141" s="27">
        <f t="shared" ref="S141" si="1410">IF($S$7=0,0,$S$7/$S$6*S140)</f>
        <v>0</v>
      </c>
      <c r="T141" s="27">
        <f t="shared" ref="T141" si="1411">IF($T$7=0,0,$T$7/$T$6*T140)</f>
        <v>0</v>
      </c>
      <c r="U141" s="115"/>
      <c r="V141" s="117"/>
      <c r="W141" s="28">
        <f t="shared" ref="W141" si="1412">IF($W$7=0,0,$W$7/$W$6*W140)</f>
        <v>0</v>
      </c>
      <c r="X141" s="27">
        <f t="shared" ref="X141" si="1413">IF($X$7=0,0,$X$7/$X$6*X140)</f>
        <v>0</v>
      </c>
      <c r="Y141" s="27">
        <f t="shared" ref="Y141" si="1414">IF($Y$7=0,0,$Y$7/$Y$6*Y140)</f>
        <v>0</v>
      </c>
      <c r="Z141" s="27">
        <f t="shared" ref="Z141" si="1415">IF($Z$7=0,0,$Z$7/$Z$6*Z140)</f>
        <v>0</v>
      </c>
      <c r="AA141" s="115"/>
      <c r="AB141" s="117"/>
      <c r="AC141" s="119"/>
      <c r="AD141" s="154"/>
      <c r="AE141" s="157"/>
      <c r="AF141" s="162"/>
      <c r="AG141" s="164"/>
      <c r="AH141" s="164"/>
      <c r="AI141" s="164"/>
      <c r="AJ141" s="164"/>
      <c r="AK141" s="172"/>
    </row>
    <row r="142" spans="1:37" ht="15" customHeight="1" x14ac:dyDescent="0.25">
      <c r="A142" s="125">
        <v>68</v>
      </c>
      <c r="B142" s="127" t="str">
        <f>'Popis studenata'!B69</f>
        <v xml:space="preserve"> </v>
      </c>
      <c r="C142" s="129">
        <f>'Popis studenata'!C69</f>
        <v>0</v>
      </c>
      <c r="D142" s="21" t="s">
        <v>18</v>
      </c>
      <c r="E142" s="22"/>
      <c r="F142" s="23"/>
      <c r="G142" s="23"/>
      <c r="H142" s="23"/>
      <c r="I142" s="114">
        <f t="shared" ref="I142" si="1416">IF((E143+F143+G143+H143)&gt;$J$4,"GREŠKA",E143+F143+G143+H143)</f>
        <v>0</v>
      </c>
      <c r="J142" s="116" t="str">
        <f t="shared" ref="J142" si="1417">IF(I142=0,"NE",(IF(I142&gt;=($J$4/2),"DA","NE")))</f>
        <v>NE</v>
      </c>
      <c r="K142" s="22"/>
      <c r="L142" s="23"/>
      <c r="M142" s="23"/>
      <c r="N142" s="23"/>
      <c r="O142" s="114">
        <f t="shared" ref="O142" si="1418">IF((K143+L143+M143+N143)&gt;$P$4,"GREŠKA",K143+L143+M143+N143)</f>
        <v>0</v>
      </c>
      <c r="P142" s="116" t="str">
        <f t="shared" ref="P142" si="1419">IF(O142=0,"NE",(IF(O142&gt;=($P$4/2),"DA","NE")))</f>
        <v>NE</v>
      </c>
      <c r="Q142" s="22"/>
      <c r="R142" s="23"/>
      <c r="S142" s="23"/>
      <c r="T142" s="23"/>
      <c r="U142" s="114">
        <f t="shared" ref="U142" si="1420">IF((Q143+R143+S143+T143)&gt;$V$4,"GREŠKA",Q143+R143+S143+T143)</f>
        <v>0</v>
      </c>
      <c r="V142" s="116" t="str">
        <f t="shared" ref="V142" si="1421">IF(U142=0,"NE",(IF(U142&gt;=($V$4/2),"DA","NE")))</f>
        <v>NE</v>
      </c>
      <c r="W142" s="22"/>
      <c r="X142" s="23"/>
      <c r="Y142" s="23"/>
      <c r="Z142" s="23"/>
      <c r="AA142" s="114">
        <f t="shared" ref="AA142" si="1422">IF((W143+X143+Y143+Z143)&gt;$AB$4,"GREŠKA",W143+X143+Y143+Z143)</f>
        <v>0</v>
      </c>
      <c r="AB142" s="116" t="str">
        <f t="shared" ref="AB142" si="1423">IF(AA142=0,"NE",(IF(AA142&gt;=($AB$4/2),"DA","NE")))</f>
        <v>NE</v>
      </c>
      <c r="AC142" s="118">
        <f t="shared" ref="AC142" si="1424">IF(AND(J142="da",P142="da",V142="da",AB142="da"),I142+O142+U142+AA142,0)</f>
        <v>0</v>
      </c>
      <c r="AD142" s="153" t="str">
        <f t="shared" ref="AD142" si="1425">IF(OR(COUNTIF(J142:AB143,"ne")&gt;2,COUNTIF(J142:AB143,"ne")=0),"NE",COUNTIF(J142:AB143,"ne"))</f>
        <v>NE</v>
      </c>
      <c r="AE142" s="155" t="str">
        <f t="shared" ref="AE142" si="1426">IF(SUM(COUNTBLANK(E142:H142),COUNTBLANK(K142:N142),COUNTBLANK(Q142:T142),COUNTBLANK(W142:Z142))=16,"NE","DA")</f>
        <v>NE</v>
      </c>
      <c r="AF142" s="161"/>
      <c r="AG142" s="167" t="str">
        <f>J142</f>
        <v>NE</v>
      </c>
      <c r="AH142" s="167" t="str">
        <f>P142</f>
        <v>NE</v>
      </c>
      <c r="AI142" s="167" t="str">
        <f>V142</f>
        <v>NE</v>
      </c>
      <c r="AJ142" s="167" t="str">
        <f>AB142</f>
        <v>NE</v>
      </c>
      <c r="AK142" s="171" t="str">
        <f t="shared" ref="AK142" si="1427">IF(AC142&lt;50, "NE",IF(AC142&lt;60,2,IF(AC142&lt;75,3,IF(AC142&lt;90,4,5))))</f>
        <v>NE</v>
      </c>
    </row>
    <row r="143" spans="1:37" ht="15.75" customHeight="1" thickBot="1" x14ac:dyDescent="0.3">
      <c r="A143" s="126"/>
      <c r="B143" s="128"/>
      <c r="C143" s="130"/>
      <c r="D143" s="26" t="s">
        <v>19</v>
      </c>
      <c r="E143" s="27">
        <f t="shared" ref="E143" si="1428">IF($E$7=0,0,$E$7/$E$6*E142)</f>
        <v>0</v>
      </c>
      <c r="F143" s="27">
        <f t="shared" ref="F143" si="1429">IF($F$7=0,0,$F$7/$F$6*F142)</f>
        <v>0</v>
      </c>
      <c r="G143" s="27">
        <f t="shared" ref="G143" si="1430">IF($G$7=0,0,$G$7/$G$6*G142)</f>
        <v>0</v>
      </c>
      <c r="H143" s="27">
        <f t="shared" ref="H143" si="1431">IF($H$7=0,0,$H$7/$H$6*H142)</f>
        <v>0</v>
      </c>
      <c r="I143" s="115"/>
      <c r="J143" s="117"/>
      <c r="K143" s="28">
        <f t="shared" ref="K143" si="1432">IF($K$7=0,0,$K$7/$K$6*K142)</f>
        <v>0</v>
      </c>
      <c r="L143" s="27">
        <f t="shared" ref="L143" si="1433">IF($L$7=0,0,$L$7/$L$6*L142)</f>
        <v>0</v>
      </c>
      <c r="M143" s="27">
        <f t="shared" ref="M143" si="1434">IF($M$7=0,0,$M$7/$M$6*M142)</f>
        <v>0</v>
      </c>
      <c r="N143" s="27">
        <f t="shared" ref="N143" si="1435">IF($N$7=0,0,$N$7/$N$6*N142)</f>
        <v>0</v>
      </c>
      <c r="O143" s="115"/>
      <c r="P143" s="117"/>
      <c r="Q143" s="28">
        <f t="shared" ref="Q143" si="1436">IF($Q$7=0,0,$Q$7/$Q$6*Q142)</f>
        <v>0</v>
      </c>
      <c r="R143" s="27">
        <f t="shared" ref="R143" si="1437">IF($R$7=0,0,$R$7/$R$6*R142)</f>
        <v>0</v>
      </c>
      <c r="S143" s="27">
        <f t="shared" ref="S143" si="1438">IF($S$7=0,0,$S$7/$S$6*S142)</f>
        <v>0</v>
      </c>
      <c r="T143" s="27">
        <f t="shared" ref="T143" si="1439">IF($T$7=0,0,$T$7/$T$6*T142)</f>
        <v>0</v>
      </c>
      <c r="U143" s="115"/>
      <c r="V143" s="117"/>
      <c r="W143" s="28">
        <f t="shared" ref="W143" si="1440">IF($W$7=0,0,$W$7/$W$6*W142)</f>
        <v>0</v>
      </c>
      <c r="X143" s="27">
        <f t="shared" ref="X143" si="1441">IF($X$7=0,0,$X$7/$X$6*X142)</f>
        <v>0</v>
      </c>
      <c r="Y143" s="27">
        <f t="shared" ref="Y143" si="1442">IF($Y$7=0,0,$Y$7/$Y$6*Y142)</f>
        <v>0</v>
      </c>
      <c r="Z143" s="27">
        <f t="shared" ref="Z143" si="1443">IF($Z$7=0,0,$Z$7/$Z$6*Z142)</f>
        <v>0</v>
      </c>
      <c r="AA143" s="115"/>
      <c r="AB143" s="117"/>
      <c r="AC143" s="119"/>
      <c r="AD143" s="154"/>
      <c r="AE143" s="157"/>
      <c r="AF143" s="162"/>
      <c r="AG143" s="164"/>
      <c r="AH143" s="164"/>
      <c r="AI143" s="164"/>
      <c r="AJ143" s="164"/>
      <c r="AK143" s="172"/>
    </row>
    <row r="144" spans="1:37" ht="15" customHeight="1" x14ac:dyDescent="0.25">
      <c r="A144" s="125">
        <v>69</v>
      </c>
      <c r="B144" s="127" t="str">
        <f>'Popis studenata'!B70</f>
        <v xml:space="preserve"> </v>
      </c>
      <c r="C144" s="129">
        <f>'Popis studenata'!C70</f>
        <v>0</v>
      </c>
      <c r="D144" s="21" t="s">
        <v>18</v>
      </c>
      <c r="E144" s="22"/>
      <c r="F144" s="23"/>
      <c r="G144" s="23"/>
      <c r="H144" s="23"/>
      <c r="I144" s="114">
        <f t="shared" ref="I144" si="1444">IF((E145+F145+G145+H145)&gt;$J$4,"GREŠKA",E145+F145+G145+H145)</f>
        <v>0</v>
      </c>
      <c r="J144" s="116" t="str">
        <f t="shared" ref="J144" si="1445">IF(I144=0,"NE",(IF(I144&gt;=($J$4/2),"DA","NE")))</f>
        <v>NE</v>
      </c>
      <c r="K144" s="22"/>
      <c r="L144" s="23"/>
      <c r="M144" s="23"/>
      <c r="N144" s="23"/>
      <c r="O144" s="114">
        <f t="shared" ref="O144" si="1446">IF((K145+L145+M145+N145)&gt;$P$4,"GREŠKA",K145+L145+M145+N145)</f>
        <v>0</v>
      </c>
      <c r="P144" s="116" t="str">
        <f t="shared" ref="P144" si="1447">IF(O144=0,"NE",(IF(O144&gt;=($P$4/2),"DA","NE")))</f>
        <v>NE</v>
      </c>
      <c r="Q144" s="22"/>
      <c r="R144" s="23"/>
      <c r="S144" s="23"/>
      <c r="T144" s="23"/>
      <c r="U144" s="114">
        <f t="shared" ref="U144" si="1448">IF((Q145+R145+S145+T145)&gt;$V$4,"GREŠKA",Q145+R145+S145+T145)</f>
        <v>0</v>
      </c>
      <c r="V144" s="116" t="str">
        <f t="shared" ref="V144" si="1449">IF(U144=0,"NE",(IF(U144&gt;=($V$4/2),"DA","NE")))</f>
        <v>NE</v>
      </c>
      <c r="W144" s="22"/>
      <c r="X144" s="23"/>
      <c r="Y144" s="23"/>
      <c r="Z144" s="23"/>
      <c r="AA144" s="114">
        <f t="shared" ref="AA144" si="1450">IF((W145+X145+Y145+Z145)&gt;$AB$4,"GREŠKA",W145+X145+Y145+Z145)</f>
        <v>0</v>
      </c>
      <c r="AB144" s="116" t="str">
        <f t="shared" ref="AB144" si="1451">IF(AA144=0,"NE",(IF(AA144&gt;=($AB$4/2),"DA","NE")))</f>
        <v>NE</v>
      </c>
      <c r="AC144" s="118">
        <f t="shared" ref="AC144" si="1452">IF(AND(J144="da",P144="da",V144="da",AB144="da"),I144+O144+U144+AA144,0)</f>
        <v>0</v>
      </c>
      <c r="AD144" s="153" t="str">
        <f t="shared" ref="AD144" si="1453">IF(OR(COUNTIF(J144:AB145,"ne")&gt;2,COUNTIF(J144:AB145,"ne")=0),"NE",COUNTIF(J144:AB145,"ne"))</f>
        <v>NE</v>
      </c>
      <c r="AE144" s="155" t="str">
        <f t="shared" ref="AE144" si="1454">IF(SUM(COUNTBLANK(E144:H144),COUNTBLANK(K144:N144),COUNTBLANK(Q144:T144),COUNTBLANK(W144:Z144))=16,"NE","DA")</f>
        <v>NE</v>
      </c>
      <c r="AF144" s="161"/>
      <c r="AG144" s="167" t="str">
        <f>J144</f>
        <v>NE</v>
      </c>
      <c r="AH144" s="167" t="str">
        <f>P144</f>
        <v>NE</v>
      </c>
      <c r="AI144" s="167" t="str">
        <f>V144</f>
        <v>NE</v>
      </c>
      <c r="AJ144" s="167" t="str">
        <f>AB144</f>
        <v>NE</v>
      </c>
      <c r="AK144" s="171" t="str">
        <f t="shared" ref="AK144" si="1455">IF(AC144&lt;50, "NE",IF(AC144&lt;60,2,IF(AC144&lt;75,3,IF(AC144&lt;90,4,5))))</f>
        <v>NE</v>
      </c>
    </row>
    <row r="145" spans="1:37" ht="15.75" customHeight="1" thickBot="1" x14ac:dyDescent="0.3">
      <c r="A145" s="126"/>
      <c r="B145" s="128"/>
      <c r="C145" s="130"/>
      <c r="D145" s="26" t="s">
        <v>19</v>
      </c>
      <c r="E145" s="27">
        <f t="shared" ref="E145" si="1456">IF($E$7=0,0,$E$7/$E$6*E144)</f>
        <v>0</v>
      </c>
      <c r="F145" s="27">
        <f t="shared" ref="F145" si="1457">IF($F$7=0,0,$F$7/$F$6*F144)</f>
        <v>0</v>
      </c>
      <c r="G145" s="27">
        <f t="shared" ref="G145" si="1458">IF($G$7=0,0,$G$7/$G$6*G144)</f>
        <v>0</v>
      </c>
      <c r="H145" s="27">
        <f t="shared" ref="H145" si="1459">IF($H$7=0,0,$H$7/$H$6*H144)</f>
        <v>0</v>
      </c>
      <c r="I145" s="115"/>
      <c r="J145" s="117"/>
      <c r="K145" s="28">
        <f t="shared" ref="K145" si="1460">IF($K$7=0,0,$K$7/$K$6*K144)</f>
        <v>0</v>
      </c>
      <c r="L145" s="27">
        <f t="shared" ref="L145" si="1461">IF($L$7=0,0,$L$7/$L$6*L144)</f>
        <v>0</v>
      </c>
      <c r="M145" s="27">
        <f t="shared" ref="M145" si="1462">IF($M$7=0,0,$M$7/$M$6*M144)</f>
        <v>0</v>
      </c>
      <c r="N145" s="27">
        <f t="shared" ref="N145" si="1463">IF($N$7=0,0,$N$7/$N$6*N144)</f>
        <v>0</v>
      </c>
      <c r="O145" s="115"/>
      <c r="P145" s="117"/>
      <c r="Q145" s="28">
        <f t="shared" ref="Q145" si="1464">IF($Q$7=0,0,$Q$7/$Q$6*Q144)</f>
        <v>0</v>
      </c>
      <c r="R145" s="27">
        <f t="shared" ref="R145" si="1465">IF($R$7=0,0,$R$7/$R$6*R144)</f>
        <v>0</v>
      </c>
      <c r="S145" s="27">
        <f t="shared" ref="S145" si="1466">IF($S$7=0,0,$S$7/$S$6*S144)</f>
        <v>0</v>
      </c>
      <c r="T145" s="27">
        <f t="shared" ref="T145" si="1467">IF($T$7=0,0,$T$7/$T$6*T144)</f>
        <v>0</v>
      </c>
      <c r="U145" s="115"/>
      <c r="V145" s="117"/>
      <c r="W145" s="28">
        <f t="shared" ref="W145" si="1468">IF($W$7=0,0,$W$7/$W$6*W144)</f>
        <v>0</v>
      </c>
      <c r="X145" s="27">
        <f t="shared" ref="X145" si="1469">IF($X$7=0,0,$X$7/$X$6*X144)</f>
        <v>0</v>
      </c>
      <c r="Y145" s="27">
        <f t="shared" ref="Y145" si="1470">IF($Y$7=0,0,$Y$7/$Y$6*Y144)</f>
        <v>0</v>
      </c>
      <c r="Z145" s="27">
        <f t="shared" ref="Z145" si="1471">IF($Z$7=0,0,$Z$7/$Z$6*Z144)</f>
        <v>0</v>
      </c>
      <c r="AA145" s="115"/>
      <c r="AB145" s="117"/>
      <c r="AC145" s="119"/>
      <c r="AD145" s="154"/>
      <c r="AE145" s="157"/>
      <c r="AF145" s="162"/>
      <c r="AG145" s="164"/>
      <c r="AH145" s="164"/>
      <c r="AI145" s="164"/>
      <c r="AJ145" s="164"/>
      <c r="AK145" s="172"/>
    </row>
    <row r="146" spans="1:37" ht="15" customHeight="1" x14ac:dyDescent="0.25">
      <c r="A146" s="125">
        <v>70</v>
      </c>
      <c r="B146" s="127" t="str">
        <f>'Popis studenata'!B71</f>
        <v xml:space="preserve"> </v>
      </c>
      <c r="C146" s="129">
        <f>'Popis studenata'!C71</f>
        <v>0</v>
      </c>
      <c r="D146" s="21" t="s">
        <v>18</v>
      </c>
      <c r="E146" s="22"/>
      <c r="F146" s="23"/>
      <c r="G146" s="23"/>
      <c r="H146" s="23"/>
      <c r="I146" s="114">
        <f t="shared" ref="I146" si="1472">IF((E147+F147+G147+H147)&gt;$J$4,"GREŠKA",E147+F147+G147+H147)</f>
        <v>0</v>
      </c>
      <c r="J146" s="116" t="str">
        <f t="shared" ref="J146" si="1473">IF(I146=0,"NE",(IF(I146&gt;=($J$4/2),"DA","NE")))</f>
        <v>NE</v>
      </c>
      <c r="K146" s="22"/>
      <c r="L146" s="23"/>
      <c r="M146" s="23"/>
      <c r="N146" s="23"/>
      <c r="O146" s="114">
        <f t="shared" ref="O146" si="1474">IF((K147+L147+M147+N147)&gt;$P$4,"GREŠKA",K147+L147+M147+N147)</f>
        <v>0</v>
      </c>
      <c r="P146" s="116" t="str">
        <f t="shared" ref="P146" si="1475">IF(O146=0,"NE",(IF(O146&gt;=($P$4/2),"DA","NE")))</f>
        <v>NE</v>
      </c>
      <c r="Q146" s="22"/>
      <c r="R146" s="23"/>
      <c r="S146" s="23"/>
      <c r="T146" s="23"/>
      <c r="U146" s="114">
        <f t="shared" ref="U146" si="1476">IF((Q147+R147+S147+T147)&gt;$V$4,"GREŠKA",Q147+R147+S147+T147)</f>
        <v>0</v>
      </c>
      <c r="V146" s="116" t="str">
        <f t="shared" ref="V146" si="1477">IF(U146=0,"NE",(IF(U146&gt;=($V$4/2),"DA","NE")))</f>
        <v>NE</v>
      </c>
      <c r="W146" s="22"/>
      <c r="X146" s="23"/>
      <c r="Y146" s="23"/>
      <c r="Z146" s="23"/>
      <c r="AA146" s="114">
        <f t="shared" ref="AA146" si="1478">IF((W147+X147+Y147+Z147)&gt;$AB$4,"GREŠKA",W147+X147+Y147+Z147)</f>
        <v>0</v>
      </c>
      <c r="AB146" s="116" t="str">
        <f t="shared" ref="AB146" si="1479">IF(AA146=0,"NE",(IF(AA146&gt;=($AB$4/2),"DA","NE")))</f>
        <v>NE</v>
      </c>
      <c r="AC146" s="118">
        <f t="shared" ref="AC146" si="1480">IF(AND(J146="da",P146="da",V146="da",AB146="da"),I146+O146+U146+AA146,0)</f>
        <v>0</v>
      </c>
      <c r="AD146" s="153" t="str">
        <f t="shared" ref="AD146" si="1481">IF(OR(COUNTIF(J146:AB147,"ne")&gt;2,COUNTIF(J146:AB147,"ne")=0),"NE",COUNTIF(J146:AB147,"ne"))</f>
        <v>NE</v>
      </c>
      <c r="AE146" s="155" t="str">
        <f t="shared" ref="AE146" si="1482">IF(SUM(COUNTBLANK(E146:H146),COUNTBLANK(K146:N146),COUNTBLANK(Q146:T146),COUNTBLANK(W146:Z146))=16,"NE","DA")</f>
        <v>NE</v>
      </c>
      <c r="AF146" s="161"/>
      <c r="AG146" s="167" t="str">
        <f>J146</f>
        <v>NE</v>
      </c>
      <c r="AH146" s="167" t="str">
        <f>P146</f>
        <v>NE</v>
      </c>
      <c r="AI146" s="167" t="str">
        <f>V146</f>
        <v>NE</v>
      </c>
      <c r="AJ146" s="167" t="str">
        <f>AB146</f>
        <v>NE</v>
      </c>
      <c r="AK146" s="171" t="str">
        <f t="shared" ref="AK146" si="1483">IF(AC146&lt;50, "NE",IF(AC146&lt;60,2,IF(AC146&lt;75,3,IF(AC146&lt;90,4,5))))</f>
        <v>NE</v>
      </c>
    </row>
    <row r="147" spans="1:37" ht="15.75" customHeight="1" thickBot="1" x14ac:dyDescent="0.3">
      <c r="A147" s="126"/>
      <c r="B147" s="128"/>
      <c r="C147" s="130"/>
      <c r="D147" s="26" t="s">
        <v>19</v>
      </c>
      <c r="E147" s="27">
        <f t="shared" ref="E147" si="1484">IF($E$7=0,0,$E$7/$E$6*E146)</f>
        <v>0</v>
      </c>
      <c r="F147" s="27">
        <f t="shared" ref="F147" si="1485">IF($F$7=0,0,$F$7/$F$6*F146)</f>
        <v>0</v>
      </c>
      <c r="G147" s="27">
        <f t="shared" ref="G147" si="1486">IF($G$7=0,0,$G$7/$G$6*G146)</f>
        <v>0</v>
      </c>
      <c r="H147" s="27">
        <f t="shared" ref="H147" si="1487">IF($H$7=0,0,$H$7/$H$6*H146)</f>
        <v>0</v>
      </c>
      <c r="I147" s="115"/>
      <c r="J147" s="117"/>
      <c r="K147" s="28">
        <f t="shared" ref="K147" si="1488">IF($K$7=0,0,$K$7/$K$6*K146)</f>
        <v>0</v>
      </c>
      <c r="L147" s="27">
        <f t="shared" ref="L147" si="1489">IF($L$7=0,0,$L$7/$L$6*L146)</f>
        <v>0</v>
      </c>
      <c r="M147" s="27">
        <f t="shared" ref="M147" si="1490">IF($M$7=0,0,$M$7/$M$6*M146)</f>
        <v>0</v>
      </c>
      <c r="N147" s="27">
        <f t="shared" ref="N147" si="1491">IF($N$7=0,0,$N$7/$N$6*N146)</f>
        <v>0</v>
      </c>
      <c r="O147" s="115"/>
      <c r="P147" s="117"/>
      <c r="Q147" s="28">
        <f t="shared" ref="Q147" si="1492">IF($Q$7=0,0,$Q$7/$Q$6*Q146)</f>
        <v>0</v>
      </c>
      <c r="R147" s="27">
        <f t="shared" ref="R147" si="1493">IF($R$7=0,0,$R$7/$R$6*R146)</f>
        <v>0</v>
      </c>
      <c r="S147" s="27">
        <f t="shared" ref="S147" si="1494">IF($S$7=0,0,$S$7/$S$6*S146)</f>
        <v>0</v>
      </c>
      <c r="T147" s="27">
        <f t="shared" ref="T147" si="1495">IF($T$7=0,0,$T$7/$T$6*T146)</f>
        <v>0</v>
      </c>
      <c r="U147" s="115"/>
      <c r="V147" s="117"/>
      <c r="W147" s="28">
        <f t="shared" ref="W147" si="1496">IF($W$7=0,0,$W$7/$W$6*W146)</f>
        <v>0</v>
      </c>
      <c r="X147" s="27">
        <f t="shared" ref="X147" si="1497">IF($X$7=0,0,$X$7/$X$6*X146)</f>
        <v>0</v>
      </c>
      <c r="Y147" s="27">
        <f t="shared" ref="Y147" si="1498">IF($Y$7=0,0,$Y$7/$Y$6*Y146)</f>
        <v>0</v>
      </c>
      <c r="Z147" s="27">
        <f t="shared" ref="Z147" si="1499">IF($Z$7=0,0,$Z$7/$Z$6*Z146)</f>
        <v>0</v>
      </c>
      <c r="AA147" s="115"/>
      <c r="AB147" s="117"/>
      <c r="AC147" s="119"/>
      <c r="AD147" s="154"/>
      <c r="AE147" s="157"/>
      <c r="AF147" s="162"/>
      <c r="AG147" s="164"/>
      <c r="AH147" s="164"/>
      <c r="AI147" s="164"/>
      <c r="AJ147" s="164"/>
      <c r="AK147" s="172"/>
    </row>
    <row r="148" spans="1:37" ht="15" customHeight="1" x14ac:dyDescent="0.25">
      <c r="A148" s="125">
        <v>71</v>
      </c>
      <c r="B148" s="127" t="str">
        <f>'Popis studenata'!B72</f>
        <v xml:space="preserve"> </v>
      </c>
      <c r="C148" s="129">
        <f>'Popis studenata'!C72</f>
        <v>0</v>
      </c>
      <c r="D148" s="21" t="s">
        <v>18</v>
      </c>
      <c r="E148" s="22"/>
      <c r="F148" s="23"/>
      <c r="G148" s="23"/>
      <c r="H148" s="23"/>
      <c r="I148" s="114">
        <f t="shared" ref="I148" si="1500">IF((E149+F149+G149+H149)&gt;$J$4,"GREŠKA",E149+F149+G149+H149)</f>
        <v>0</v>
      </c>
      <c r="J148" s="116" t="str">
        <f t="shared" ref="J148" si="1501">IF(I148=0,"NE",(IF(I148&gt;=($J$4/2),"DA","NE")))</f>
        <v>NE</v>
      </c>
      <c r="K148" s="22"/>
      <c r="L148" s="23"/>
      <c r="M148" s="23"/>
      <c r="N148" s="23"/>
      <c r="O148" s="114">
        <f t="shared" ref="O148" si="1502">IF((K149+L149+M149+N149)&gt;$P$4,"GREŠKA",K149+L149+M149+N149)</f>
        <v>0</v>
      </c>
      <c r="P148" s="116" t="str">
        <f t="shared" ref="P148" si="1503">IF(O148=0,"NE",(IF(O148&gt;=($P$4/2),"DA","NE")))</f>
        <v>NE</v>
      </c>
      <c r="Q148" s="22"/>
      <c r="R148" s="23"/>
      <c r="S148" s="23"/>
      <c r="T148" s="23"/>
      <c r="U148" s="114">
        <f t="shared" ref="U148" si="1504">IF((Q149+R149+S149+T149)&gt;$V$4,"GREŠKA",Q149+R149+S149+T149)</f>
        <v>0</v>
      </c>
      <c r="V148" s="116" t="str">
        <f t="shared" ref="V148" si="1505">IF(U148=0,"NE",(IF(U148&gt;=($V$4/2),"DA","NE")))</f>
        <v>NE</v>
      </c>
      <c r="W148" s="22"/>
      <c r="X148" s="23"/>
      <c r="Y148" s="23"/>
      <c r="Z148" s="23"/>
      <c r="AA148" s="114">
        <f t="shared" ref="AA148" si="1506">IF((W149+X149+Y149+Z149)&gt;$AB$4,"GREŠKA",W149+X149+Y149+Z149)</f>
        <v>0</v>
      </c>
      <c r="AB148" s="116" t="str">
        <f t="shared" ref="AB148" si="1507">IF(AA148=0,"NE",(IF(AA148&gt;=($AB$4/2),"DA","NE")))</f>
        <v>NE</v>
      </c>
      <c r="AC148" s="118">
        <f t="shared" ref="AC148" si="1508">IF(AND(J148="da",P148="da",V148="da",AB148="da"),I148+O148+U148+AA148,0)</f>
        <v>0</v>
      </c>
      <c r="AD148" s="153" t="str">
        <f t="shared" ref="AD148" si="1509">IF(OR(COUNTIF(J148:AB149,"ne")&gt;2,COUNTIF(J148:AB149,"ne")=0),"NE",COUNTIF(J148:AB149,"ne"))</f>
        <v>NE</v>
      </c>
      <c r="AE148" s="155" t="str">
        <f t="shared" ref="AE148" si="1510">IF(SUM(COUNTBLANK(E148:H148),COUNTBLANK(K148:N148),COUNTBLANK(Q148:T148),COUNTBLANK(W148:Z148))=16,"NE","DA")</f>
        <v>NE</v>
      </c>
      <c r="AF148" s="161"/>
      <c r="AG148" s="167" t="str">
        <f>J148</f>
        <v>NE</v>
      </c>
      <c r="AH148" s="167" t="str">
        <f>P148</f>
        <v>NE</v>
      </c>
      <c r="AI148" s="167" t="str">
        <f>V148</f>
        <v>NE</v>
      </c>
      <c r="AJ148" s="167" t="str">
        <f>AB148</f>
        <v>NE</v>
      </c>
      <c r="AK148" s="171" t="str">
        <f t="shared" ref="AK148" si="1511">IF(AC148&lt;50, "NE",IF(AC148&lt;60,2,IF(AC148&lt;75,3,IF(AC148&lt;90,4,5))))</f>
        <v>NE</v>
      </c>
    </row>
    <row r="149" spans="1:37" ht="15.75" customHeight="1" thickBot="1" x14ac:dyDescent="0.3">
      <c r="A149" s="126"/>
      <c r="B149" s="128"/>
      <c r="C149" s="130"/>
      <c r="D149" s="26" t="s">
        <v>19</v>
      </c>
      <c r="E149" s="27">
        <f t="shared" ref="E149" si="1512">IF($E$7=0,0,$E$7/$E$6*E148)</f>
        <v>0</v>
      </c>
      <c r="F149" s="27">
        <f t="shared" ref="F149" si="1513">IF($F$7=0,0,$F$7/$F$6*F148)</f>
        <v>0</v>
      </c>
      <c r="G149" s="27">
        <f t="shared" ref="G149" si="1514">IF($G$7=0,0,$G$7/$G$6*G148)</f>
        <v>0</v>
      </c>
      <c r="H149" s="27">
        <f t="shared" ref="H149" si="1515">IF($H$7=0,0,$H$7/$H$6*H148)</f>
        <v>0</v>
      </c>
      <c r="I149" s="115"/>
      <c r="J149" s="117"/>
      <c r="K149" s="28">
        <f t="shared" ref="K149" si="1516">IF($K$7=0,0,$K$7/$K$6*K148)</f>
        <v>0</v>
      </c>
      <c r="L149" s="27">
        <f t="shared" ref="L149" si="1517">IF($L$7=0,0,$L$7/$L$6*L148)</f>
        <v>0</v>
      </c>
      <c r="M149" s="27">
        <f t="shared" ref="M149" si="1518">IF($M$7=0,0,$M$7/$M$6*M148)</f>
        <v>0</v>
      </c>
      <c r="N149" s="27">
        <f t="shared" ref="N149" si="1519">IF($N$7=0,0,$N$7/$N$6*N148)</f>
        <v>0</v>
      </c>
      <c r="O149" s="115"/>
      <c r="P149" s="117"/>
      <c r="Q149" s="28">
        <f t="shared" ref="Q149" si="1520">IF($Q$7=0,0,$Q$7/$Q$6*Q148)</f>
        <v>0</v>
      </c>
      <c r="R149" s="27">
        <f t="shared" ref="R149" si="1521">IF($R$7=0,0,$R$7/$R$6*R148)</f>
        <v>0</v>
      </c>
      <c r="S149" s="27">
        <f t="shared" ref="S149" si="1522">IF($S$7=0,0,$S$7/$S$6*S148)</f>
        <v>0</v>
      </c>
      <c r="T149" s="27">
        <f t="shared" ref="T149" si="1523">IF($T$7=0,0,$T$7/$T$6*T148)</f>
        <v>0</v>
      </c>
      <c r="U149" s="115"/>
      <c r="V149" s="117"/>
      <c r="W149" s="28">
        <f t="shared" ref="W149" si="1524">IF($W$7=0,0,$W$7/$W$6*W148)</f>
        <v>0</v>
      </c>
      <c r="X149" s="27">
        <f t="shared" ref="X149" si="1525">IF($X$7=0,0,$X$7/$X$6*X148)</f>
        <v>0</v>
      </c>
      <c r="Y149" s="27">
        <f t="shared" ref="Y149" si="1526">IF($Y$7=0,0,$Y$7/$Y$6*Y148)</f>
        <v>0</v>
      </c>
      <c r="Z149" s="27">
        <f t="shared" ref="Z149" si="1527">IF($Z$7=0,0,$Z$7/$Z$6*Z148)</f>
        <v>0</v>
      </c>
      <c r="AA149" s="115"/>
      <c r="AB149" s="117"/>
      <c r="AC149" s="119"/>
      <c r="AD149" s="154"/>
      <c r="AE149" s="157"/>
      <c r="AF149" s="162"/>
      <c r="AG149" s="164"/>
      <c r="AH149" s="164"/>
      <c r="AI149" s="164"/>
      <c r="AJ149" s="164"/>
      <c r="AK149" s="172"/>
    </row>
    <row r="150" spans="1:37" ht="15" customHeight="1" x14ac:dyDescent="0.25">
      <c r="A150" s="125">
        <v>72</v>
      </c>
      <c r="B150" s="127" t="str">
        <f>'Popis studenata'!B73</f>
        <v xml:space="preserve"> </v>
      </c>
      <c r="C150" s="129">
        <f>'Popis studenata'!C73</f>
        <v>0</v>
      </c>
      <c r="D150" s="21" t="s">
        <v>18</v>
      </c>
      <c r="E150" s="22"/>
      <c r="F150" s="23"/>
      <c r="G150" s="23"/>
      <c r="H150" s="23"/>
      <c r="I150" s="114">
        <f t="shared" ref="I150" si="1528">IF((E151+F151+G151+H151)&gt;$J$4,"GREŠKA",E151+F151+G151+H151)</f>
        <v>0</v>
      </c>
      <c r="J150" s="116" t="str">
        <f t="shared" ref="J150" si="1529">IF(I150=0,"NE",(IF(I150&gt;=($J$4/2),"DA","NE")))</f>
        <v>NE</v>
      </c>
      <c r="K150" s="22"/>
      <c r="L150" s="23"/>
      <c r="M150" s="23"/>
      <c r="N150" s="23"/>
      <c r="O150" s="114">
        <f t="shared" ref="O150" si="1530">IF((K151+L151+M151+N151)&gt;$P$4,"GREŠKA",K151+L151+M151+N151)</f>
        <v>0</v>
      </c>
      <c r="P150" s="116" t="str">
        <f t="shared" ref="P150" si="1531">IF(O150=0,"NE",(IF(O150&gt;=($P$4/2),"DA","NE")))</f>
        <v>NE</v>
      </c>
      <c r="Q150" s="22"/>
      <c r="R150" s="23"/>
      <c r="S150" s="23"/>
      <c r="T150" s="23"/>
      <c r="U150" s="114">
        <f t="shared" ref="U150" si="1532">IF((Q151+R151+S151+T151)&gt;$V$4,"GREŠKA",Q151+R151+S151+T151)</f>
        <v>0</v>
      </c>
      <c r="V150" s="116" t="str">
        <f t="shared" ref="V150" si="1533">IF(U150=0,"NE",(IF(U150&gt;=($V$4/2),"DA","NE")))</f>
        <v>NE</v>
      </c>
      <c r="W150" s="22"/>
      <c r="X150" s="23"/>
      <c r="Y150" s="23"/>
      <c r="Z150" s="23"/>
      <c r="AA150" s="114">
        <f t="shared" ref="AA150" si="1534">IF((W151+X151+Y151+Z151)&gt;$AB$4,"GREŠKA",W151+X151+Y151+Z151)</f>
        <v>0</v>
      </c>
      <c r="AB150" s="116" t="str">
        <f t="shared" ref="AB150" si="1535">IF(AA150=0,"NE",(IF(AA150&gt;=($AB$4/2),"DA","NE")))</f>
        <v>NE</v>
      </c>
      <c r="AC150" s="118">
        <f t="shared" ref="AC150" si="1536">IF(AND(J150="da",P150="da",V150="da",AB150="da"),I150+O150+U150+AA150,0)</f>
        <v>0</v>
      </c>
      <c r="AD150" s="153" t="str">
        <f t="shared" ref="AD150" si="1537">IF(OR(COUNTIF(J150:AB151,"ne")&gt;2,COUNTIF(J150:AB151,"ne")=0),"NE",COUNTIF(J150:AB151,"ne"))</f>
        <v>NE</v>
      </c>
      <c r="AE150" s="155" t="str">
        <f t="shared" ref="AE150" si="1538">IF(SUM(COUNTBLANK(E150:H150),COUNTBLANK(K150:N150),COUNTBLANK(Q150:T150),COUNTBLANK(W150:Z150))=16,"NE","DA")</f>
        <v>NE</v>
      </c>
      <c r="AF150" s="161"/>
      <c r="AG150" s="167" t="str">
        <f>J150</f>
        <v>NE</v>
      </c>
      <c r="AH150" s="167" t="str">
        <f>P150</f>
        <v>NE</v>
      </c>
      <c r="AI150" s="167" t="str">
        <f>V150</f>
        <v>NE</v>
      </c>
      <c r="AJ150" s="167" t="str">
        <f>AB150</f>
        <v>NE</v>
      </c>
      <c r="AK150" s="171" t="str">
        <f t="shared" ref="AK150" si="1539">IF(AC150&lt;50, "NE",IF(AC150&lt;60,2,IF(AC150&lt;75,3,IF(AC150&lt;90,4,5))))</f>
        <v>NE</v>
      </c>
    </row>
    <row r="151" spans="1:37" ht="15.75" customHeight="1" thickBot="1" x14ac:dyDescent="0.3">
      <c r="A151" s="126"/>
      <c r="B151" s="128"/>
      <c r="C151" s="130"/>
      <c r="D151" s="26" t="s">
        <v>19</v>
      </c>
      <c r="E151" s="27">
        <f t="shared" ref="E151" si="1540">IF($E$7=0,0,$E$7/$E$6*E150)</f>
        <v>0</v>
      </c>
      <c r="F151" s="27">
        <f t="shared" ref="F151" si="1541">IF($F$7=0,0,$F$7/$F$6*F150)</f>
        <v>0</v>
      </c>
      <c r="G151" s="27">
        <f t="shared" ref="G151" si="1542">IF($G$7=0,0,$G$7/$G$6*G150)</f>
        <v>0</v>
      </c>
      <c r="H151" s="27">
        <f t="shared" ref="H151" si="1543">IF($H$7=0,0,$H$7/$H$6*H150)</f>
        <v>0</v>
      </c>
      <c r="I151" s="115"/>
      <c r="J151" s="117"/>
      <c r="K151" s="28">
        <f t="shared" ref="K151" si="1544">IF($K$7=0,0,$K$7/$K$6*K150)</f>
        <v>0</v>
      </c>
      <c r="L151" s="27">
        <f t="shared" ref="L151" si="1545">IF($L$7=0,0,$L$7/$L$6*L150)</f>
        <v>0</v>
      </c>
      <c r="M151" s="27">
        <f t="shared" ref="M151" si="1546">IF($M$7=0,0,$M$7/$M$6*M150)</f>
        <v>0</v>
      </c>
      <c r="N151" s="27">
        <f t="shared" ref="N151" si="1547">IF($N$7=0,0,$N$7/$N$6*N150)</f>
        <v>0</v>
      </c>
      <c r="O151" s="115"/>
      <c r="P151" s="117"/>
      <c r="Q151" s="28">
        <f t="shared" ref="Q151" si="1548">IF($Q$7=0,0,$Q$7/$Q$6*Q150)</f>
        <v>0</v>
      </c>
      <c r="R151" s="27">
        <f t="shared" ref="R151" si="1549">IF($R$7=0,0,$R$7/$R$6*R150)</f>
        <v>0</v>
      </c>
      <c r="S151" s="27">
        <f t="shared" ref="S151" si="1550">IF($S$7=0,0,$S$7/$S$6*S150)</f>
        <v>0</v>
      </c>
      <c r="T151" s="27">
        <f t="shared" ref="T151" si="1551">IF($T$7=0,0,$T$7/$T$6*T150)</f>
        <v>0</v>
      </c>
      <c r="U151" s="115"/>
      <c r="V151" s="117"/>
      <c r="W151" s="28">
        <f t="shared" ref="W151" si="1552">IF($W$7=0,0,$W$7/$W$6*W150)</f>
        <v>0</v>
      </c>
      <c r="X151" s="27">
        <f t="shared" ref="X151" si="1553">IF($X$7=0,0,$X$7/$X$6*X150)</f>
        <v>0</v>
      </c>
      <c r="Y151" s="27">
        <f t="shared" ref="Y151" si="1554">IF($Y$7=0,0,$Y$7/$Y$6*Y150)</f>
        <v>0</v>
      </c>
      <c r="Z151" s="27">
        <f t="shared" ref="Z151" si="1555">IF($Z$7=0,0,$Z$7/$Z$6*Z150)</f>
        <v>0</v>
      </c>
      <c r="AA151" s="115"/>
      <c r="AB151" s="117"/>
      <c r="AC151" s="119"/>
      <c r="AD151" s="154"/>
      <c r="AE151" s="157"/>
      <c r="AF151" s="162"/>
      <c r="AG151" s="164"/>
      <c r="AH151" s="164"/>
      <c r="AI151" s="164"/>
      <c r="AJ151" s="164"/>
      <c r="AK151" s="172"/>
    </row>
    <row r="152" spans="1:37" ht="15" customHeight="1" x14ac:dyDescent="0.25">
      <c r="A152" s="125">
        <v>73</v>
      </c>
      <c r="B152" s="127" t="str">
        <f>'Popis studenata'!B74</f>
        <v xml:space="preserve"> </v>
      </c>
      <c r="C152" s="129">
        <f>'Popis studenata'!C74</f>
        <v>0</v>
      </c>
      <c r="D152" s="21" t="s">
        <v>18</v>
      </c>
      <c r="E152" s="22"/>
      <c r="F152" s="23"/>
      <c r="G152" s="23"/>
      <c r="H152" s="23"/>
      <c r="I152" s="114">
        <f t="shared" ref="I152" si="1556">IF((E153+F153+G153+H153)&gt;$J$4,"GREŠKA",E153+F153+G153+H153)</f>
        <v>0</v>
      </c>
      <c r="J152" s="116" t="str">
        <f t="shared" ref="J152" si="1557">IF(I152=0,"NE",(IF(I152&gt;=($J$4/2),"DA","NE")))</f>
        <v>NE</v>
      </c>
      <c r="K152" s="22"/>
      <c r="L152" s="23"/>
      <c r="M152" s="23"/>
      <c r="N152" s="23"/>
      <c r="O152" s="114">
        <f t="shared" ref="O152" si="1558">IF((K153+L153+M153+N153)&gt;$P$4,"GREŠKA",K153+L153+M153+N153)</f>
        <v>0</v>
      </c>
      <c r="P152" s="116" t="str">
        <f t="shared" ref="P152" si="1559">IF(O152=0,"NE",(IF(O152&gt;=($P$4/2),"DA","NE")))</f>
        <v>NE</v>
      </c>
      <c r="Q152" s="22"/>
      <c r="R152" s="23"/>
      <c r="S152" s="23"/>
      <c r="T152" s="23"/>
      <c r="U152" s="114">
        <f t="shared" ref="U152" si="1560">IF((Q153+R153+S153+T153)&gt;$V$4,"GREŠKA",Q153+R153+S153+T153)</f>
        <v>0</v>
      </c>
      <c r="V152" s="116" t="str">
        <f t="shared" ref="V152" si="1561">IF(U152=0,"NE",(IF(U152&gt;=($V$4/2),"DA","NE")))</f>
        <v>NE</v>
      </c>
      <c r="W152" s="22"/>
      <c r="X152" s="23"/>
      <c r="Y152" s="23"/>
      <c r="Z152" s="23"/>
      <c r="AA152" s="114">
        <f t="shared" ref="AA152" si="1562">IF((W153+X153+Y153+Z153)&gt;$AB$4,"GREŠKA",W153+X153+Y153+Z153)</f>
        <v>0</v>
      </c>
      <c r="AB152" s="116" t="str">
        <f t="shared" ref="AB152" si="1563">IF(AA152=0,"NE",(IF(AA152&gt;=($AB$4/2),"DA","NE")))</f>
        <v>NE</v>
      </c>
      <c r="AC152" s="118">
        <f t="shared" ref="AC152" si="1564">IF(AND(J152="da",P152="da",V152="da",AB152="da"),I152+O152+U152+AA152,0)</f>
        <v>0</v>
      </c>
      <c r="AD152" s="153" t="str">
        <f t="shared" ref="AD152" si="1565">IF(OR(COUNTIF(J152:AB153,"ne")&gt;2,COUNTIF(J152:AB153,"ne")=0),"NE",COUNTIF(J152:AB153,"ne"))</f>
        <v>NE</v>
      </c>
      <c r="AE152" s="155" t="str">
        <f t="shared" ref="AE152" si="1566">IF(SUM(COUNTBLANK(E152:H152),COUNTBLANK(K152:N152),COUNTBLANK(Q152:T152),COUNTBLANK(W152:Z152))=16,"NE","DA")</f>
        <v>NE</v>
      </c>
      <c r="AF152" s="161"/>
      <c r="AG152" s="167" t="str">
        <f>J152</f>
        <v>NE</v>
      </c>
      <c r="AH152" s="167" t="str">
        <f>P152</f>
        <v>NE</v>
      </c>
      <c r="AI152" s="167" t="str">
        <f>V152</f>
        <v>NE</v>
      </c>
      <c r="AJ152" s="167" t="str">
        <f>AB152</f>
        <v>NE</v>
      </c>
      <c r="AK152" s="171" t="str">
        <f t="shared" ref="AK152" si="1567">IF(AC152&lt;50, "NE",IF(AC152&lt;60,2,IF(AC152&lt;75,3,IF(AC152&lt;90,4,5))))</f>
        <v>NE</v>
      </c>
    </row>
    <row r="153" spans="1:37" ht="15.75" customHeight="1" thickBot="1" x14ac:dyDescent="0.3">
      <c r="A153" s="126"/>
      <c r="B153" s="128"/>
      <c r="C153" s="130"/>
      <c r="D153" s="26" t="s">
        <v>19</v>
      </c>
      <c r="E153" s="27">
        <f t="shared" ref="E153" si="1568">IF($E$7=0,0,$E$7/$E$6*E152)</f>
        <v>0</v>
      </c>
      <c r="F153" s="27">
        <f t="shared" ref="F153" si="1569">IF($F$7=0,0,$F$7/$F$6*F152)</f>
        <v>0</v>
      </c>
      <c r="G153" s="27">
        <f t="shared" ref="G153" si="1570">IF($G$7=0,0,$G$7/$G$6*G152)</f>
        <v>0</v>
      </c>
      <c r="H153" s="27">
        <f t="shared" ref="H153" si="1571">IF($H$7=0,0,$H$7/$H$6*H152)</f>
        <v>0</v>
      </c>
      <c r="I153" s="115"/>
      <c r="J153" s="117"/>
      <c r="K153" s="28">
        <f t="shared" ref="K153" si="1572">IF($K$7=0,0,$K$7/$K$6*K152)</f>
        <v>0</v>
      </c>
      <c r="L153" s="27">
        <f t="shared" ref="L153" si="1573">IF($L$7=0,0,$L$7/$L$6*L152)</f>
        <v>0</v>
      </c>
      <c r="M153" s="27">
        <f t="shared" ref="M153" si="1574">IF($M$7=0,0,$M$7/$M$6*M152)</f>
        <v>0</v>
      </c>
      <c r="N153" s="27">
        <f t="shared" ref="N153" si="1575">IF($N$7=0,0,$N$7/$N$6*N152)</f>
        <v>0</v>
      </c>
      <c r="O153" s="115"/>
      <c r="P153" s="117"/>
      <c r="Q153" s="28">
        <f t="shared" ref="Q153" si="1576">IF($Q$7=0,0,$Q$7/$Q$6*Q152)</f>
        <v>0</v>
      </c>
      <c r="R153" s="27">
        <f t="shared" ref="R153" si="1577">IF($R$7=0,0,$R$7/$R$6*R152)</f>
        <v>0</v>
      </c>
      <c r="S153" s="27">
        <f t="shared" ref="S153" si="1578">IF($S$7=0,0,$S$7/$S$6*S152)</f>
        <v>0</v>
      </c>
      <c r="T153" s="27">
        <f t="shared" ref="T153" si="1579">IF($T$7=0,0,$T$7/$T$6*T152)</f>
        <v>0</v>
      </c>
      <c r="U153" s="115"/>
      <c r="V153" s="117"/>
      <c r="W153" s="28">
        <f t="shared" ref="W153" si="1580">IF($W$7=0,0,$W$7/$W$6*W152)</f>
        <v>0</v>
      </c>
      <c r="X153" s="27">
        <f t="shared" ref="X153" si="1581">IF($X$7=0,0,$X$7/$X$6*X152)</f>
        <v>0</v>
      </c>
      <c r="Y153" s="27">
        <f t="shared" ref="Y153" si="1582">IF($Y$7=0,0,$Y$7/$Y$6*Y152)</f>
        <v>0</v>
      </c>
      <c r="Z153" s="27">
        <f t="shared" ref="Z153" si="1583">IF($Z$7=0,0,$Z$7/$Z$6*Z152)</f>
        <v>0</v>
      </c>
      <c r="AA153" s="115"/>
      <c r="AB153" s="117"/>
      <c r="AC153" s="119"/>
      <c r="AD153" s="154"/>
      <c r="AE153" s="157"/>
      <c r="AF153" s="162"/>
      <c r="AG153" s="164"/>
      <c r="AH153" s="164"/>
      <c r="AI153" s="164"/>
      <c r="AJ153" s="164"/>
      <c r="AK153" s="172"/>
    </row>
    <row r="154" spans="1:37" ht="15" customHeight="1" x14ac:dyDescent="0.25">
      <c r="A154" s="125">
        <v>74</v>
      </c>
      <c r="B154" s="127" t="str">
        <f>'Popis studenata'!B75</f>
        <v xml:space="preserve"> </v>
      </c>
      <c r="C154" s="129">
        <f>'Popis studenata'!C75</f>
        <v>0</v>
      </c>
      <c r="D154" s="21" t="s">
        <v>18</v>
      </c>
      <c r="E154" s="22"/>
      <c r="F154" s="23"/>
      <c r="G154" s="23"/>
      <c r="H154" s="23"/>
      <c r="I154" s="114">
        <f t="shared" ref="I154" si="1584">IF((E155+F155+G155+H155)&gt;$J$4,"GREŠKA",E155+F155+G155+H155)</f>
        <v>0</v>
      </c>
      <c r="J154" s="116" t="str">
        <f t="shared" ref="J154" si="1585">IF(I154=0,"NE",(IF(I154&gt;=($J$4/2),"DA","NE")))</f>
        <v>NE</v>
      </c>
      <c r="K154" s="22"/>
      <c r="L154" s="23"/>
      <c r="M154" s="23"/>
      <c r="N154" s="23"/>
      <c r="O154" s="114">
        <f t="shared" ref="O154" si="1586">IF((K155+L155+M155+N155)&gt;$P$4,"GREŠKA",K155+L155+M155+N155)</f>
        <v>0</v>
      </c>
      <c r="P154" s="116" t="str">
        <f t="shared" ref="P154" si="1587">IF(O154=0,"NE",(IF(O154&gt;=($P$4/2),"DA","NE")))</f>
        <v>NE</v>
      </c>
      <c r="Q154" s="22"/>
      <c r="R154" s="23"/>
      <c r="S154" s="23"/>
      <c r="T154" s="23"/>
      <c r="U154" s="114">
        <f t="shared" ref="U154" si="1588">IF((Q155+R155+S155+T155)&gt;$V$4,"GREŠKA",Q155+R155+S155+T155)</f>
        <v>0</v>
      </c>
      <c r="V154" s="116" t="str">
        <f t="shared" ref="V154" si="1589">IF(U154=0,"NE",(IF(U154&gt;=($V$4/2),"DA","NE")))</f>
        <v>NE</v>
      </c>
      <c r="W154" s="22"/>
      <c r="X154" s="23"/>
      <c r="Y154" s="23"/>
      <c r="Z154" s="23"/>
      <c r="AA154" s="114">
        <f t="shared" ref="AA154" si="1590">IF((W155+X155+Y155+Z155)&gt;$AB$4,"GREŠKA",W155+X155+Y155+Z155)</f>
        <v>0</v>
      </c>
      <c r="AB154" s="116" t="str">
        <f t="shared" ref="AB154" si="1591">IF(AA154=0,"NE",(IF(AA154&gt;=($AB$4/2),"DA","NE")))</f>
        <v>NE</v>
      </c>
      <c r="AC154" s="118">
        <f t="shared" ref="AC154" si="1592">IF(AND(J154="da",P154="da",V154="da",AB154="da"),I154+O154+U154+AA154,0)</f>
        <v>0</v>
      </c>
      <c r="AD154" s="153" t="str">
        <f t="shared" ref="AD154" si="1593">IF(OR(COUNTIF(J154:AB155,"ne")&gt;2,COUNTIF(J154:AB155,"ne")=0),"NE",COUNTIF(J154:AB155,"ne"))</f>
        <v>NE</v>
      </c>
      <c r="AE154" s="155" t="str">
        <f t="shared" ref="AE154" si="1594">IF(SUM(COUNTBLANK(E154:H154),COUNTBLANK(K154:N154),COUNTBLANK(Q154:T154),COUNTBLANK(W154:Z154))=16,"NE","DA")</f>
        <v>NE</v>
      </c>
      <c r="AF154" s="161"/>
      <c r="AG154" s="167" t="str">
        <f>J154</f>
        <v>NE</v>
      </c>
      <c r="AH154" s="167" t="str">
        <f>P154</f>
        <v>NE</v>
      </c>
      <c r="AI154" s="167" t="str">
        <f>V154</f>
        <v>NE</v>
      </c>
      <c r="AJ154" s="167" t="str">
        <f>AB154</f>
        <v>NE</v>
      </c>
      <c r="AK154" s="171" t="str">
        <f t="shared" ref="AK154" si="1595">IF(AC154&lt;50, "NE",IF(AC154&lt;60,2,IF(AC154&lt;75,3,IF(AC154&lt;90,4,5))))</f>
        <v>NE</v>
      </c>
    </row>
    <row r="155" spans="1:37" ht="15.75" customHeight="1" thickBot="1" x14ac:dyDescent="0.3">
      <c r="A155" s="126"/>
      <c r="B155" s="128"/>
      <c r="C155" s="130"/>
      <c r="D155" s="26" t="s">
        <v>19</v>
      </c>
      <c r="E155" s="27">
        <f t="shared" ref="E155" si="1596">IF($E$7=0,0,$E$7/$E$6*E154)</f>
        <v>0</v>
      </c>
      <c r="F155" s="27">
        <f t="shared" ref="F155" si="1597">IF($F$7=0,0,$F$7/$F$6*F154)</f>
        <v>0</v>
      </c>
      <c r="G155" s="27">
        <f t="shared" ref="G155" si="1598">IF($G$7=0,0,$G$7/$G$6*G154)</f>
        <v>0</v>
      </c>
      <c r="H155" s="27">
        <f t="shared" ref="H155" si="1599">IF($H$7=0,0,$H$7/$H$6*H154)</f>
        <v>0</v>
      </c>
      <c r="I155" s="115"/>
      <c r="J155" s="117"/>
      <c r="K155" s="28">
        <f t="shared" ref="K155" si="1600">IF($K$7=0,0,$K$7/$K$6*K154)</f>
        <v>0</v>
      </c>
      <c r="L155" s="27">
        <f t="shared" ref="L155" si="1601">IF($L$7=0,0,$L$7/$L$6*L154)</f>
        <v>0</v>
      </c>
      <c r="M155" s="27">
        <f t="shared" ref="M155" si="1602">IF($M$7=0,0,$M$7/$M$6*M154)</f>
        <v>0</v>
      </c>
      <c r="N155" s="27">
        <f t="shared" ref="N155" si="1603">IF($N$7=0,0,$N$7/$N$6*N154)</f>
        <v>0</v>
      </c>
      <c r="O155" s="115"/>
      <c r="P155" s="117"/>
      <c r="Q155" s="28">
        <f t="shared" ref="Q155" si="1604">IF($Q$7=0,0,$Q$7/$Q$6*Q154)</f>
        <v>0</v>
      </c>
      <c r="R155" s="27">
        <f t="shared" ref="R155" si="1605">IF($R$7=0,0,$R$7/$R$6*R154)</f>
        <v>0</v>
      </c>
      <c r="S155" s="27">
        <f t="shared" ref="S155" si="1606">IF($S$7=0,0,$S$7/$S$6*S154)</f>
        <v>0</v>
      </c>
      <c r="T155" s="27">
        <f t="shared" ref="T155" si="1607">IF($T$7=0,0,$T$7/$T$6*T154)</f>
        <v>0</v>
      </c>
      <c r="U155" s="115"/>
      <c r="V155" s="117"/>
      <c r="W155" s="28">
        <f t="shared" ref="W155" si="1608">IF($W$7=0,0,$W$7/$W$6*W154)</f>
        <v>0</v>
      </c>
      <c r="X155" s="27">
        <f t="shared" ref="X155" si="1609">IF($X$7=0,0,$X$7/$X$6*X154)</f>
        <v>0</v>
      </c>
      <c r="Y155" s="27">
        <f t="shared" ref="Y155" si="1610">IF($Y$7=0,0,$Y$7/$Y$6*Y154)</f>
        <v>0</v>
      </c>
      <c r="Z155" s="27">
        <f t="shared" ref="Z155" si="1611">IF($Z$7=0,0,$Z$7/$Z$6*Z154)</f>
        <v>0</v>
      </c>
      <c r="AA155" s="115"/>
      <c r="AB155" s="117"/>
      <c r="AC155" s="119"/>
      <c r="AD155" s="154"/>
      <c r="AE155" s="157"/>
      <c r="AF155" s="162"/>
      <c r="AG155" s="164"/>
      <c r="AH155" s="164"/>
      <c r="AI155" s="164"/>
      <c r="AJ155" s="164"/>
      <c r="AK155" s="172"/>
    </row>
    <row r="156" spans="1:37" ht="15" customHeight="1" x14ac:dyDescent="0.25">
      <c r="A156" s="125">
        <v>75</v>
      </c>
      <c r="B156" s="127" t="str">
        <f>'Popis studenata'!B76</f>
        <v xml:space="preserve"> </v>
      </c>
      <c r="C156" s="129">
        <f>'Popis studenata'!C76</f>
        <v>0</v>
      </c>
      <c r="D156" s="21" t="s">
        <v>18</v>
      </c>
      <c r="E156" s="22"/>
      <c r="F156" s="23"/>
      <c r="G156" s="23"/>
      <c r="H156" s="23"/>
      <c r="I156" s="114">
        <f t="shared" ref="I156" si="1612">IF((E157+F157+G157+H157)&gt;$J$4,"GREŠKA",E157+F157+G157+H157)</f>
        <v>0</v>
      </c>
      <c r="J156" s="116" t="str">
        <f t="shared" ref="J156" si="1613">IF(I156=0,"NE",(IF(I156&gt;=($J$4/2),"DA","NE")))</f>
        <v>NE</v>
      </c>
      <c r="K156" s="22"/>
      <c r="L156" s="23"/>
      <c r="M156" s="23"/>
      <c r="N156" s="23"/>
      <c r="O156" s="114">
        <f t="shared" ref="O156" si="1614">IF((K157+L157+M157+N157)&gt;$P$4,"GREŠKA",K157+L157+M157+N157)</f>
        <v>0</v>
      </c>
      <c r="P156" s="116" t="str">
        <f t="shared" ref="P156" si="1615">IF(O156=0,"NE",(IF(O156&gt;=($P$4/2),"DA","NE")))</f>
        <v>NE</v>
      </c>
      <c r="Q156" s="22"/>
      <c r="R156" s="23"/>
      <c r="S156" s="23"/>
      <c r="T156" s="23"/>
      <c r="U156" s="114">
        <f t="shared" ref="U156" si="1616">IF((Q157+R157+S157+T157)&gt;$V$4,"GREŠKA",Q157+R157+S157+T157)</f>
        <v>0</v>
      </c>
      <c r="V156" s="116" t="str">
        <f t="shared" ref="V156" si="1617">IF(U156=0,"NE",(IF(U156&gt;=($V$4/2),"DA","NE")))</f>
        <v>NE</v>
      </c>
      <c r="W156" s="22"/>
      <c r="X156" s="23"/>
      <c r="Y156" s="23"/>
      <c r="Z156" s="23"/>
      <c r="AA156" s="114">
        <f t="shared" ref="AA156" si="1618">IF((W157+X157+Y157+Z157)&gt;$AB$4,"GREŠKA",W157+X157+Y157+Z157)</f>
        <v>0</v>
      </c>
      <c r="AB156" s="116" t="str">
        <f t="shared" ref="AB156" si="1619">IF(AA156=0,"NE",(IF(AA156&gt;=($AB$4/2),"DA","NE")))</f>
        <v>NE</v>
      </c>
      <c r="AC156" s="118">
        <f t="shared" ref="AC156" si="1620">IF(AND(J156="da",P156="da",V156="da",AB156="da"),I156+O156+U156+AA156,0)</f>
        <v>0</v>
      </c>
      <c r="AD156" s="153" t="str">
        <f t="shared" ref="AD156" si="1621">IF(OR(COUNTIF(J156:AB157,"ne")&gt;2,COUNTIF(J156:AB157,"ne")=0),"NE",COUNTIF(J156:AB157,"ne"))</f>
        <v>NE</v>
      </c>
      <c r="AE156" s="155" t="str">
        <f t="shared" ref="AE156" si="1622">IF(SUM(COUNTBLANK(E156:H156),COUNTBLANK(K156:N156),COUNTBLANK(Q156:T156),COUNTBLANK(W156:Z156))=16,"NE","DA")</f>
        <v>NE</v>
      </c>
      <c r="AF156" s="161"/>
      <c r="AG156" s="167" t="str">
        <f>J156</f>
        <v>NE</v>
      </c>
      <c r="AH156" s="167" t="str">
        <f>P156</f>
        <v>NE</v>
      </c>
      <c r="AI156" s="167" t="str">
        <f>V156</f>
        <v>NE</v>
      </c>
      <c r="AJ156" s="167" t="str">
        <f>AB156</f>
        <v>NE</v>
      </c>
      <c r="AK156" s="171" t="str">
        <f t="shared" ref="AK156" si="1623">IF(AC156&lt;50, "NE",IF(AC156&lt;60,2,IF(AC156&lt;75,3,IF(AC156&lt;90,4,5))))</f>
        <v>NE</v>
      </c>
    </row>
    <row r="157" spans="1:37" ht="15.75" customHeight="1" thickBot="1" x14ac:dyDescent="0.3">
      <c r="A157" s="126"/>
      <c r="B157" s="128"/>
      <c r="C157" s="130"/>
      <c r="D157" s="26" t="s">
        <v>19</v>
      </c>
      <c r="E157" s="27">
        <f t="shared" ref="E157" si="1624">IF($E$7=0,0,$E$7/$E$6*E156)</f>
        <v>0</v>
      </c>
      <c r="F157" s="27">
        <f t="shared" ref="F157" si="1625">IF($F$7=0,0,$F$7/$F$6*F156)</f>
        <v>0</v>
      </c>
      <c r="G157" s="27">
        <f t="shared" ref="G157" si="1626">IF($G$7=0,0,$G$7/$G$6*G156)</f>
        <v>0</v>
      </c>
      <c r="H157" s="27">
        <f t="shared" ref="H157" si="1627">IF($H$7=0,0,$H$7/$H$6*H156)</f>
        <v>0</v>
      </c>
      <c r="I157" s="115"/>
      <c r="J157" s="117"/>
      <c r="K157" s="28">
        <f t="shared" ref="K157" si="1628">IF($K$7=0,0,$K$7/$K$6*K156)</f>
        <v>0</v>
      </c>
      <c r="L157" s="27">
        <f t="shared" ref="L157" si="1629">IF($L$7=0,0,$L$7/$L$6*L156)</f>
        <v>0</v>
      </c>
      <c r="M157" s="27">
        <f t="shared" ref="M157" si="1630">IF($M$7=0,0,$M$7/$M$6*M156)</f>
        <v>0</v>
      </c>
      <c r="N157" s="27">
        <f t="shared" ref="N157" si="1631">IF($N$7=0,0,$N$7/$N$6*N156)</f>
        <v>0</v>
      </c>
      <c r="O157" s="115"/>
      <c r="P157" s="117"/>
      <c r="Q157" s="28">
        <f t="shared" ref="Q157" si="1632">IF($Q$7=0,0,$Q$7/$Q$6*Q156)</f>
        <v>0</v>
      </c>
      <c r="R157" s="27">
        <f t="shared" ref="R157" si="1633">IF($R$7=0,0,$R$7/$R$6*R156)</f>
        <v>0</v>
      </c>
      <c r="S157" s="27">
        <f t="shared" ref="S157" si="1634">IF($S$7=0,0,$S$7/$S$6*S156)</f>
        <v>0</v>
      </c>
      <c r="T157" s="27">
        <f t="shared" ref="T157" si="1635">IF($T$7=0,0,$T$7/$T$6*T156)</f>
        <v>0</v>
      </c>
      <c r="U157" s="115"/>
      <c r="V157" s="117"/>
      <c r="W157" s="28">
        <f t="shared" ref="W157" si="1636">IF($W$7=0,0,$W$7/$W$6*W156)</f>
        <v>0</v>
      </c>
      <c r="X157" s="27">
        <f t="shared" ref="X157" si="1637">IF($X$7=0,0,$X$7/$X$6*X156)</f>
        <v>0</v>
      </c>
      <c r="Y157" s="27">
        <f t="shared" ref="Y157" si="1638">IF($Y$7=0,0,$Y$7/$Y$6*Y156)</f>
        <v>0</v>
      </c>
      <c r="Z157" s="27">
        <f t="shared" ref="Z157" si="1639">IF($Z$7=0,0,$Z$7/$Z$6*Z156)</f>
        <v>0</v>
      </c>
      <c r="AA157" s="115"/>
      <c r="AB157" s="117"/>
      <c r="AC157" s="119"/>
      <c r="AD157" s="154"/>
      <c r="AE157" s="157"/>
      <c r="AF157" s="162"/>
      <c r="AG157" s="164"/>
      <c r="AH157" s="164"/>
      <c r="AI157" s="164"/>
      <c r="AJ157" s="164"/>
      <c r="AK157" s="172"/>
    </row>
    <row r="158" spans="1:37" ht="15" customHeight="1" x14ac:dyDescent="0.25">
      <c r="A158" s="125">
        <v>76</v>
      </c>
      <c r="B158" s="127" t="str">
        <f>'Popis studenata'!B77</f>
        <v xml:space="preserve"> </v>
      </c>
      <c r="C158" s="129">
        <f>'Popis studenata'!C77</f>
        <v>0</v>
      </c>
      <c r="D158" s="21" t="s">
        <v>18</v>
      </c>
      <c r="E158" s="22"/>
      <c r="F158" s="23"/>
      <c r="G158" s="23"/>
      <c r="H158" s="23"/>
      <c r="I158" s="114">
        <f t="shared" ref="I158" si="1640">IF((E159+F159+G159+H159)&gt;$J$4,"GREŠKA",E159+F159+G159+H159)</f>
        <v>0</v>
      </c>
      <c r="J158" s="116" t="str">
        <f t="shared" ref="J158" si="1641">IF(I158=0,"NE",(IF(I158&gt;=($J$4/2),"DA","NE")))</f>
        <v>NE</v>
      </c>
      <c r="K158" s="22"/>
      <c r="L158" s="23"/>
      <c r="M158" s="23"/>
      <c r="N158" s="23"/>
      <c r="O158" s="114">
        <f t="shared" ref="O158" si="1642">IF((K159+L159+M159+N159)&gt;$P$4,"GREŠKA",K159+L159+M159+N159)</f>
        <v>0</v>
      </c>
      <c r="P158" s="116" t="str">
        <f t="shared" ref="P158" si="1643">IF(O158=0,"NE",(IF(O158&gt;=($P$4/2),"DA","NE")))</f>
        <v>NE</v>
      </c>
      <c r="Q158" s="22"/>
      <c r="R158" s="23"/>
      <c r="S158" s="23"/>
      <c r="T158" s="23"/>
      <c r="U158" s="114">
        <f t="shared" ref="U158" si="1644">IF((Q159+R159+S159+T159)&gt;$V$4,"GREŠKA",Q159+R159+S159+T159)</f>
        <v>0</v>
      </c>
      <c r="V158" s="116" t="str">
        <f t="shared" ref="V158" si="1645">IF(U158=0,"NE",(IF(U158&gt;=($V$4/2),"DA","NE")))</f>
        <v>NE</v>
      </c>
      <c r="W158" s="22"/>
      <c r="X158" s="23"/>
      <c r="Y158" s="23"/>
      <c r="Z158" s="23"/>
      <c r="AA158" s="114">
        <f t="shared" ref="AA158" si="1646">IF((W159+X159+Y159+Z159)&gt;$AB$4,"GREŠKA",W159+X159+Y159+Z159)</f>
        <v>0</v>
      </c>
      <c r="AB158" s="116" t="str">
        <f t="shared" ref="AB158" si="1647">IF(AA158=0,"NE",(IF(AA158&gt;=($AB$4/2),"DA","NE")))</f>
        <v>NE</v>
      </c>
      <c r="AC158" s="118">
        <f t="shared" ref="AC158" si="1648">IF(AND(J158="da",P158="da",V158="da",AB158="da"),I158+O158+U158+AA158,0)</f>
        <v>0</v>
      </c>
      <c r="AD158" s="153" t="str">
        <f t="shared" ref="AD158" si="1649">IF(OR(COUNTIF(J158:AB159,"ne")&gt;2,COUNTIF(J158:AB159,"ne")=0),"NE",COUNTIF(J158:AB159,"ne"))</f>
        <v>NE</v>
      </c>
      <c r="AE158" s="155" t="str">
        <f t="shared" ref="AE158" si="1650">IF(SUM(COUNTBLANK(E158:H158),COUNTBLANK(K158:N158),COUNTBLANK(Q158:T158),COUNTBLANK(W158:Z158))=16,"NE","DA")</f>
        <v>NE</v>
      </c>
      <c r="AF158" s="161"/>
      <c r="AG158" s="167" t="str">
        <f>J158</f>
        <v>NE</v>
      </c>
      <c r="AH158" s="167" t="str">
        <f>P158</f>
        <v>NE</v>
      </c>
      <c r="AI158" s="167" t="str">
        <f>V158</f>
        <v>NE</v>
      </c>
      <c r="AJ158" s="167" t="str">
        <f>AB158</f>
        <v>NE</v>
      </c>
      <c r="AK158" s="171" t="str">
        <f t="shared" ref="AK158" si="1651">IF(AC158&lt;50, "NE",IF(AC158&lt;60,2,IF(AC158&lt;75,3,IF(AC158&lt;90,4,5))))</f>
        <v>NE</v>
      </c>
    </row>
    <row r="159" spans="1:37" ht="15.75" customHeight="1" thickBot="1" x14ac:dyDescent="0.3">
      <c r="A159" s="126"/>
      <c r="B159" s="128"/>
      <c r="C159" s="130"/>
      <c r="D159" s="26" t="s">
        <v>19</v>
      </c>
      <c r="E159" s="27">
        <f t="shared" ref="E159" si="1652">IF($E$7=0,0,$E$7/$E$6*E158)</f>
        <v>0</v>
      </c>
      <c r="F159" s="27">
        <f t="shared" ref="F159" si="1653">IF($F$7=0,0,$F$7/$F$6*F158)</f>
        <v>0</v>
      </c>
      <c r="G159" s="27">
        <f t="shared" ref="G159" si="1654">IF($G$7=0,0,$G$7/$G$6*G158)</f>
        <v>0</v>
      </c>
      <c r="H159" s="27">
        <f t="shared" ref="H159" si="1655">IF($H$7=0,0,$H$7/$H$6*H158)</f>
        <v>0</v>
      </c>
      <c r="I159" s="115"/>
      <c r="J159" s="117"/>
      <c r="K159" s="28">
        <f t="shared" ref="K159" si="1656">IF($K$7=0,0,$K$7/$K$6*K158)</f>
        <v>0</v>
      </c>
      <c r="L159" s="27">
        <f t="shared" ref="L159" si="1657">IF($L$7=0,0,$L$7/$L$6*L158)</f>
        <v>0</v>
      </c>
      <c r="M159" s="27">
        <f t="shared" ref="M159" si="1658">IF($M$7=0,0,$M$7/$M$6*M158)</f>
        <v>0</v>
      </c>
      <c r="N159" s="27">
        <f t="shared" ref="N159" si="1659">IF($N$7=0,0,$N$7/$N$6*N158)</f>
        <v>0</v>
      </c>
      <c r="O159" s="115"/>
      <c r="P159" s="117"/>
      <c r="Q159" s="28">
        <f t="shared" ref="Q159" si="1660">IF($Q$7=0,0,$Q$7/$Q$6*Q158)</f>
        <v>0</v>
      </c>
      <c r="R159" s="27">
        <f t="shared" ref="R159" si="1661">IF($R$7=0,0,$R$7/$R$6*R158)</f>
        <v>0</v>
      </c>
      <c r="S159" s="27">
        <f t="shared" ref="S159" si="1662">IF($S$7=0,0,$S$7/$S$6*S158)</f>
        <v>0</v>
      </c>
      <c r="T159" s="27">
        <f t="shared" ref="T159" si="1663">IF($T$7=0,0,$T$7/$T$6*T158)</f>
        <v>0</v>
      </c>
      <c r="U159" s="115"/>
      <c r="V159" s="117"/>
      <c r="W159" s="28">
        <f t="shared" ref="W159" si="1664">IF($W$7=0,0,$W$7/$W$6*W158)</f>
        <v>0</v>
      </c>
      <c r="X159" s="27">
        <f t="shared" ref="X159" si="1665">IF($X$7=0,0,$X$7/$X$6*X158)</f>
        <v>0</v>
      </c>
      <c r="Y159" s="27">
        <f t="shared" ref="Y159" si="1666">IF($Y$7=0,0,$Y$7/$Y$6*Y158)</f>
        <v>0</v>
      </c>
      <c r="Z159" s="27">
        <f t="shared" ref="Z159" si="1667">IF($Z$7=0,0,$Z$7/$Z$6*Z158)</f>
        <v>0</v>
      </c>
      <c r="AA159" s="115"/>
      <c r="AB159" s="117"/>
      <c r="AC159" s="119"/>
      <c r="AD159" s="154"/>
      <c r="AE159" s="157"/>
      <c r="AF159" s="162"/>
      <c r="AG159" s="164"/>
      <c r="AH159" s="164"/>
      <c r="AI159" s="164"/>
      <c r="AJ159" s="164"/>
      <c r="AK159" s="172"/>
    </row>
    <row r="160" spans="1:37" ht="15" customHeight="1" x14ac:dyDescent="0.25">
      <c r="A160" s="125">
        <v>77</v>
      </c>
      <c r="B160" s="127" t="str">
        <f>'Popis studenata'!B78</f>
        <v xml:space="preserve"> </v>
      </c>
      <c r="C160" s="129">
        <f>'Popis studenata'!C78</f>
        <v>0</v>
      </c>
      <c r="D160" s="21" t="s">
        <v>18</v>
      </c>
      <c r="E160" s="22"/>
      <c r="F160" s="23"/>
      <c r="G160" s="23"/>
      <c r="H160" s="23"/>
      <c r="I160" s="114">
        <f t="shared" ref="I160" si="1668">IF((E161+F161+G161+H161)&gt;$J$4,"GREŠKA",E161+F161+G161+H161)</f>
        <v>0</v>
      </c>
      <c r="J160" s="116" t="str">
        <f t="shared" ref="J160" si="1669">IF(I160=0,"NE",(IF(I160&gt;=($J$4/2),"DA","NE")))</f>
        <v>NE</v>
      </c>
      <c r="K160" s="22"/>
      <c r="L160" s="23"/>
      <c r="M160" s="23"/>
      <c r="N160" s="23"/>
      <c r="O160" s="114">
        <f t="shared" ref="O160" si="1670">IF((K161+L161+M161+N161)&gt;$P$4,"GREŠKA",K161+L161+M161+N161)</f>
        <v>0</v>
      </c>
      <c r="P160" s="116" t="str">
        <f t="shared" ref="P160" si="1671">IF(O160=0,"NE",(IF(O160&gt;=($P$4/2),"DA","NE")))</f>
        <v>NE</v>
      </c>
      <c r="Q160" s="22"/>
      <c r="R160" s="23"/>
      <c r="S160" s="23"/>
      <c r="T160" s="23"/>
      <c r="U160" s="114">
        <f t="shared" ref="U160" si="1672">IF((Q161+R161+S161+T161)&gt;$V$4,"GREŠKA",Q161+R161+S161+T161)</f>
        <v>0</v>
      </c>
      <c r="V160" s="116" t="str">
        <f t="shared" ref="V160" si="1673">IF(U160=0,"NE",(IF(U160&gt;=($V$4/2),"DA","NE")))</f>
        <v>NE</v>
      </c>
      <c r="W160" s="22"/>
      <c r="X160" s="23"/>
      <c r="Y160" s="23"/>
      <c r="Z160" s="23"/>
      <c r="AA160" s="114">
        <f t="shared" ref="AA160" si="1674">IF((W161+X161+Y161+Z161)&gt;$AB$4,"GREŠKA",W161+X161+Y161+Z161)</f>
        <v>0</v>
      </c>
      <c r="AB160" s="116" t="str">
        <f t="shared" ref="AB160" si="1675">IF(AA160=0,"NE",(IF(AA160&gt;=($AB$4/2),"DA","NE")))</f>
        <v>NE</v>
      </c>
      <c r="AC160" s="118">
        <f t="shared" ref="AC160" si="1676">IF(AND(J160="da",P160="da",V160="da",AB160="da"),I160+O160+U160+AA160,0)</f>
        <v>0</v>
      </c>
      <c r="AD160" s="153" t="str">
        <f t="shared" ref="AD160" si="1677">IF(OR(COUNTIF(J160:AB161,"ne")&gt;2,COUNTIF(J160:AB161,"ne")=0),"NE",COUNTIF(J160:AB161,"ne"))</f>
        <v>NE</v>
      </c>
      <c r="AE160" s="155" t="str">
        <f t="shared" ref="AE160" si="1678">IF(SUM(COUNTBLANK(E160:H160),COUNTBLANK(K160:N160),COUNTBLANK(Q160:T160),COUNTBLANK(W160:Z160))=16,"NE","DA")</f>
        <v>NE</v>
      </c>
      <c r="AF160" s="161"/>
      <c r="AG160" s="167" t="str">
        <f>J160</f>
        <v>NE</v>
      </c>
      <c r="AH160" s="167" t="str">
        <f>P160</f>
        <v>NE</v>
      </c>
      <c r="AI160" s="167" t="str">
        <f>V160</f>
        <v>NE</v>
      </c>
      <c r="AJ160" s="167" t="str">
        <f>AB160</f>
        <v>NE</v>
      </c>
      <c r="AK160" s="171" t="str">
        <f t="shared" ref="AK160" si="1679">IF(AC160&lt;50, "NE",IF(AC160&lt;60,2,IF(AC160&lt;75,3,IF(AC160&lt;90,4,5))))</f>
        <v>NE</v>
      </c>
    </row>
    <row r="161" spans="1:37" ht="15.75" customHeight="1" thickBot="1" x14ac:dyDescent="0.3">
      <c r="A161" s="126"/>
      <c r="B161" s="128"/>
      <c r="C161" s="130"/>
      <c r="D161" s="26" t="s">
        <v>19</v>
      </c>
      <c r="E161" s="27">
        <f t="shared" ref="E161" si="1680">IF($E$7=0,0,$E$7/$E$6*E160)</f>
        <v>0</v>
      </c>
      <c r="F161" s="27">
        <f t="shared" ref="F161" si="1681">IF($F$7=0,0,$F$7/$F$6*F160)</f>
        <v>0</v>
      </c>
      <c r="G161" s="27">
        <f t="shared" ref="G161" si="1682">IF($G$7=0,0,$G$7/$G$6*G160)</f>
        <v>0</v>
      </c>
      <c r="H161" s="27">
        <f t="shared" ref="H161" si="1683">IF($H$7=0,0,$H$7/$H$6*H160)</f>
        <v>0</v>
      </c>
      <c r="I161" s="115"/>
      <c r="J161" s="117"/>
      <c r="K161" s="28">
        <f t="shared" ref="K161" si="1684">IF($K$7=0,0,$K$7/$K$6*K160)</f>
        <v>0</v>
      </c>
      <c r="L161" s="27">
        <f t="shared" ref="L161" si="1685">IF($L$7=0,0,$L$7/$L$6*L160)</f>
        <v>0</v>
      </c>
      <c r="M161" s="27">
        <f t="shared" ref="M161" si="1686">IF($M$7=0,0,$M$7/$M$6*M160)</f>
        <v>0</v>
      </c>
      <c r="N161" s="27">
        <f t="shared" ref="N161" si="1687">IF($N$7=0,0,$N$7/$N$6*N160)</f>
        <v>0</v>
      </c>
      <c r="O161" s="115"/>
      <c r="P161" s="117"/>
      <c r="Q161" s="28">
        <f t="shared" ref="Q161" si="1688">IF($Q$7=0,0,$Q$7/$Q$6*Q160)</f>
        <v>0</v>
      </c>
      <c r="R161" s="27">
        <f t="shared" ref="R161" si="1689">IF($R$7=0,0,$R$7/$R$6*R160)</f>
        <v>0</v>
      </c>
      <c r="S161" s="27">
        <f t="shared" ref="S161" si="1690">IF($S$7=0,0,$S$7/$S$6*S160)</f>
        <v>0</v>
      </c>
      <c r="T161" s="27">
        <f t="shared" ref="T161" si="1691">IF($T$7=0,0,$T$7/$T$6*T160)</f>
        <v>0</v>
      </c>
      <c r="U161" s="115"/>
      <c r="V161" s="117"/>
      <c r="W161" s="28">
        <f t="shared" ref="W161" si="1692">IF($W$7=0,0,$W$7/$W$6*W160)</f>
        <v>0</v>
      </c>
      <c r="X161" s="27">
        <f t="shared" ref="X161" si="1693">IF($X$7=0,0,$X$7/$X$6*X160)</f>
        <v>0</v>
      </c>
      <c r="Y161" s="27">
        <f t="shared" ref="Y161" si="1694">IF($Y$7=0,0,$Y$7/$Y$6*Y160)</f>
        <v>0</v>
      </c>
      <c r="Z161" s="27">
        <f t="shared" ref="Z161" si="1695">IF($Z$7=0,0,$Z$7/$Z$6*Z160)</f>
        <v>0</v>
      </c>
      <c r="AA161" s="115"/>
      <c r="AB161" s="117"/>
      <c r="AC161" s="119"/>
      <c r="AD161" s="154"/>
      <c r="AE161" s="157"/>
      <c r="AF161" s="162"/>
      <c r="AG161" s="164"/>
      <c r="AH161" s="164"/>
      <c r="AI161" s="164"/>
      <c r="AJ161" s="164"/>
      <c r="AK161" s="172"/>
    </row>
    <row r="162" spans="1:37" ht="15" customHeight="1" x14ac:dyDescent="0.25">
      <c r="A162" s="125">
        <v>78</v>
      </c>
      <c r="B162" s="127" t="str">
        <f>'Popis studenata'!B79</f>
        <v xml:space="preserve"> </v>
      </c>
      <c r="C162" s="129">
        <f>'Popis studenata'!C79</f>
        <v>0</v>
      </c>
      <c r="D162" s="21" t="s">
        <v>18</v>
      </c>
      <c r="E162" s="22"/>
      <c r="F162" s="23"/>
      <c r="G162" s="23"/>
      <c r="H162" s="23"/>
      <c r="I162" s="114">
        <f t="shared" ref="I162" si="1696">IF((E163+F163+G163+H163)&gt;$J$4,"GREŠKA",E163+F163+G163+H163)</f>
        <v>0</v>
      </c>
      <c r="J162" s="116" t="str">
        <f t="shared" ref="J162" si="1697">IF(I162=0,"NE",(IF(I162&gt;=($J$4/2),"DA","NE")))</f>
        <v>NE</v>
      </c>
      <c r="K162" s="22"/>
      <c r="L162" s="23"/>
      <c r="M162" s="23"/>
      <c r="N162" s="23"/>
      <c r="O162" s="114">
        <f t="shared" ref="O162" si="1698">IF((K163+L163+M163+N163)&gt;$P$4,"GREŠKA",K163+L163+M163+N163)</f>
        <v>0</v>
      </c>
      <c r="P162" s="116" t="str">
        <f t="shared" ref="P162" si="1699">IF(O162=0,"NE",(IF(O162&gt;=($P$4/2),"DA","NE")))</f>
        <v>NE</v>
      </c>
      <c r="Q162" s="22"/>
      <c r="R162" s="23"/>
      <c r="S162" s="23"/>
      <c r="T162" s="23"/>
      <c r="U162" s="114">
        <f t="shared" ref="U162" si="1700">IF((Q163+R163+S163+T163)&gt;$V$4,"GREŠKA",Q163+R163+S163+T163)</f>
        <v>0</v>
      </c>
      <c r="V162" s="116" t="str">
        <f t="shared" ref="V162" si="1701">IF(U162=0,"NE",(IF(U162&gt;=($V$4/2),"DA","NE")))</f>
        <v>NE</v>
      </c>
      <c r="W162" s="22"/>
      <c r="X162" s="23"/>
      <c r="Y162" s="23"/>
      <c r="Z162" s="23"/>
      <c r="AA162" s="114">
        <f t="shared" ref="AA162" si="1702">IF((W163+X163+Y163+Z163)&gt;$AB$4,"GREŠKA",W163+X163+Y163+Z163)</f>
        <v>0</v>
      </c>
      <c r="AB162" s="116" t="str">
        <f t="shared" ref="AB162" si="1703">IF(AA162=0,"NE",(IF(AA162&gt;=($AB$4/2),"DA","NE")))</f>
        <v>NE</v>
      </c>
      <c r="AC162" s="118">
        <f t="shared" ref="AC162" si="1704">IF(AND(J162="da",P162="da",V162="da",AB162="da"),I162+O162+U162+AA162,0)</f>
        <v>0</v>
      </c>
      <c r="AD162" s="153" t="str">
        <f t="shared" ref="AD162" si="1705">IF(OR(COUNTIF(J162:AB163,"ne")&gt;2,COUNTIF(J162:AB163,"ne")=0),"NE",COUNTIF(J162:AB163,"ne"))</f>
        <v>NE</v>
      </c>
      <c r="AE162" s="155" t="str">
        <f t="shared" ref="AE162" si="1706">IF(SUM(COUNTBLANK(E162:H162),COUNTBLANK(K162:N162),COUNTBLANK(Q162:T162),COUNTBLANK(W162:Z162))=16,"NE","DA")</f>
        <v>NE</v>
      </c>
      <c r="AF162" s="161"/>
      <c r="AG162" s="167" t="str">
        <f>J162</f>
        <v>NE</v>
      </c>
      <c r="AH162" s="167" t="str">
        <f>P162</f>
        <v>NE</v>
      </c>
      <c r="AI162" s="167" t="str">
        <f>V162</f>
        <v>NE</v>
      </c>
      <c r="AJ162" s="167" t="str">
        <f>AB162</f>
        <v>NE</v>
      </c>
      <c r="AK162" s="171" t="str">
        <f t="shared" ref="AK162" si="1707">IF(AC162&lt;50, "NE",IF(AC162&lt;60,2,IF(AC162&lt;75,3,IF(AC162&lt;90,4,5))))</f>
        <v>NE</v>
      </c>
    </row>
    <row r="163" spans="1:37" ht="15.75" customHeight="1" thickBot="1" x14ac:dyDescent="0.3">
      <c r="A163" s="126"/>
      <c r="B163" s="128"/>
      <c r="C163" s="130"/>
      <c r="D163" s="26" t="s">
        <v>19</v>
      </c>
      <c r="E163" s="27">
        <f t="shared" ref="E163" si="1708">IF($E$7=0,0,$E$7/$E$6*E162)</f>
        <v>0</v>
      </c>
      <c r="F163" s="27">
        <f t="shared" ref="F163" si="1709">IF($F$7=0,0,$F$7/$F$6*F162)</f>
        <v>0</v>
      </c>
      <c r="G163" s="27">
        <f t="shared" ref="G163" si="1710">IF($G$7=0,0,$G$7/$G$6*G162)</f>
        <v>0</v>
      </c>
      <c r="H163" s="27">
        <f t="shared" ref="H163" si="1711">IF($H$7=0,0,$H$7/$H$6*H162)</f>
        <v>0</v>
      </c>
      <c r="I163" s="115"/>
      <c r="J163" s="117"/>
      <c r="K163" s="28">
        <f t="shared" ref="K163" si="1712">IF($K$7=0,0,$K$7/$K$6*K162)</f>
        <v>0</v>
      </c>
      <c r="L163" s="27">
        <f t="shared" ref="L163" si="1713">IF($L$7=0,0,$L$7/$L$6*L162)</f>
        <v>0</v>
      </c>
      <c r="M163" s="27">
        <f t="shared" ref="M163" si="1714">IF($M$7=0,0,$M$7/$M$6*M162)</f>
        <v>0</v>
      </c>
      <c r="N163" s="27">
        <f t="shared" ref="N163" si="1715">IF($N$7=0,0,$N$7/$N$6*N162)</f>
        <v>0</v>
      </c>
      <c r="O163" s="115"/>
      <c r="P163" s="117"/>
      <c r="Q163" s="28">
        <f t="shared" ref="Q163" si="1716">IF($Q$7=0,0,$Q$7/$Q$6*Q162)</f>
        <v>0</v>
      </c>
      <c r="R163" s="27">
        <f t="shared" ref="R163" si="1717">IF($R$7=0,0,$R$7/$R$6*R162)</f>
        <v>0</v>
      </c>
      <c r="S163" s="27">
        <f t="shared" ref="S163" si="1718">IF($S$7=0,0,$S$7/$S$6*S162)</f>
        <v>0</v>
      </c>
      <c r="T163" s="27">
        <f t="shared" ref="T163" si="1719">IF($T$7=0,0,$T$7/$T$6*T162)</f>
        <v>0</v>
      </c>
      <c r="U163" s="115"/>
      <c r="V163" s="117"/>
      <c r="W163" s="28">
        <f t="shared" ref="W163" si="1720">IF($W$7=0,0,$W$7/$W$6*W162)</f>
        <v>0</v>
      </c>
      <c r="X163" s="27">
        <f t="shared" ref="X163" si="1721">IF($X$7=0,0,$X$7/$X$6*X162)</f>
        <v>0</v>
      </c>
      <c r="Y163" s="27">
        <f t="shared" ref="Y163" si="1722">IF($Y$7=0,0,$Y$7/$Y$6*Y162)</f>
        <v>0</v>
      </c>
      <c r="Z163" s="27">
        <f t="shared" ref="Z163" si="1723">IF($Z$7=0,0,$Z$7/$Z$6*Z162)</f>
        <v>0</v>
      </c>
      <c r="AA163" s="115"/>
      <c r="AB163" s="117"/>
      <c r="AC163" s="119"/>
      <c r="AD163" s="154"/>
      <c r="AE163" s="157"/>
      <c r="AF163" s="162"/>
      <c r="AG163" s="164"/>
      <c r="AH163" s="164"/>
      <c r="AI163" s="164"/>
      <c r="AJ163" s="164"/>
      <c r="AK163" s="172"/>
    </row>
    <row r="164" spans="1:37" ht="15" customHeight="1" x14ac:dyDescent="0.25">
      <c r="A164" s="125">
        <v>79</v>
      </c>
      <c r="B164" s="127" t="str">
        <f>'Popis studenata'!B80</f>
        <v xml:space="preserve"> </v>
      </c>
      <c r="C164" s="129">
        <f>'Popis studenata'!C80</f>
        <v>0</v>
      </c>
      <c r="D164" s="21" t="s">
        <v>18</v>
      </c>
      <c r="E164" s="22"/>
      <c r="F164" s="23"/>
      <c r="G164" s="23"/>
      <c r="H164" s="23"/>
      <c r="I164" s="114">
        <f t="shared" ref="I164" si="1724">IF((E165+F165+G165+H165)&gt;$J$4,"GREŠKA",E165+F165+G165+H165)</f>
        <v>0</v>
      </c>
      <c r="J164" s="116" t="str">
        <f t="shared" ref="J164" si="1725">IF(I164=0,"NE",(IF(I164&gt;=($J$4/2),"DA","NE")))</f>
        <v>NE</v>
      </c>
      <c r="K164" s="22"/>
      <c r="L164" s="23"/>
      <c r="M164" s="23"/>
      <c r="N164" s="23"/>
      <c r="O164" s="114">
        <f t="shared" ref="O164" si="1726">IF((K165+L165+M165+N165)&gt;$P$4,"GREŠKA",K165+L165+M165+N165)</f>
        <v>0</v>
      </c>
      <c r="P164" s="116" t="str">
        <f t="shared" ref="P164" si="1727">IF(O164=0,"NE",(IF(O164&gt;=($P$4/2),"DA","NE")))</f>
        <v>NE</v>
      </c>
      <c r="Q164" s="22"/>
      <c r="R164" s="23"/>
      <c r="S164" s="23"/>
      <c r="T164" s="23"/>
      <c r="U164" s="114">
        <f t="shared" ref="U164" si="1728">IF((Q165+R165+S165+T165)&gt;$V$4,"GREŠKA",Q165+R165+S165+T165)</f>
        <v>0</v>
      </c>
      <c r="V164" s="116" t="str">
        <f t="shared" ref="V164" si="1729">IF(U164=0,"NE",(IF(U164&gt;=($V$4/2),"DA","NE")))</f>
        <v>NE</v>
      </c>
      <c r="W164" s="22"/>
      <c r="X164" s="23"/>
      <c r="Y164" s="23"/>
      <c r="Z164" s="23"/>
      <c r="AA164" s="114">
        <f t="shared" ref="AA164" si="1730">IF((W165+X165+Y165+Z165)&gt;$AB$4,"GREŠKA",W165+X165+Y165+Z165)</f>
        <v>0</v>
      </c>
      <c r="AB164" s="116" t="str">
        <f t="shared" ref="AB164" si="1731">IF(AA164=0,"NE",(IF(AA164&gt;=($AB$4/2),"DA","NE")))</f>
        <v>NE</v>
      </c>
      <c r="AC164" s="118">
        <f t="shared" ref="AC164" si="1732">IF(AND(J164="da",P164="da",V164="da",AB164="da"),I164+O164+U164+AA164,0)</f>
        <v>0</v>
      </c>
      <c r="AD164" s="153" t="str">
        <f t="shared" ref="AD164" si="1733">IF(OR(COUNTIF(J164:AB165,"ne")&gt;2,COUNTIF(J164:AB165,"ne")=0),"NE",COUNTIF(J164:AB165,"ne"))</f>
        <v>NE</v>
      </c>
      <c r="AE164" s="155" t="str">
        <f t="shared" ref="AE164" si="1734">IF(SUM(COUNTBLANK(E164:H164),COUNTBLANK(K164:N164),COUNTBLANK(Q164:T164),COUNTBLANK(W164:Z164))=16,"NE","DA")</f>
        <v>NE</v>
      </c>
      <c r="AF164" s="161"/>
      <c r="AG164" s="167" t="str">
        <f>J164</f>
        <v>NE</v>
      </c>
      <c r="AH164" s="167" t="str">
        <f>P164</f>
        <v>NE</v>
      </c>
      <c r="AI164" s="167" t="str">
        <f>V164</f>
        <v>NE</v>
      </c>
      <c r="AJ164" s="167" t="str">
        <f>AB164</f>
        <v>NE</v>
      </c>
      <c r="AK164" s="171" t="str">
        <f t="shared" ref="AK164" si="1735">IF(AC164&lt;50, "NE",IF(AC164&lt;60,2,IF(AC164&lt;75,3,IF(AC164&lt;90,4,5))))</f>
        <v>NE</v>
      </c>
    </row>
    <row r="165" spans="1:37" ht="15.75" customHeight="1" thickBot="1" x14ac:dyDescent="0.3">
      <c r="A165" s="126"/>
      <c r="B165" s="128"/>
      <c r="C165" s="130"/>
      <c r="D165" s="26" t="s">
        <v>19</v>
      </c>
      <c r="E165" s="27">
        <f t="shared" ref="E165" si="1736">IF($E$7=0,0,$E$7/$E$6*E164)</f>
        <v>0</v>
      </c>
      <c r="F165" s="27">
        <f t="shared" ref="F165" si="1737">IF($F$7=0,0,$F$7/$F$6*F164)</f>
        <v>0</v>
      </c>
      <c r="G165" s="27">
        <f t="shared" ref="G165" si="1738">IF($G$7=0,0,$G$7/$G$6*G164)</f>
        <v>0</v>
      </c>
      <c r="H165" s="27">
        <f t="shared" ref="H165" si="1739">IF($H$7=0,0,$H$7/$H$6*H164)</f>
        <v>0</v>
      </c>
      <c r="I165" s="115"/>
      <c r="J165" s="117"/>
      <c r="K165" s="28">
        <f t="shared" ref="K165" si="1740">IF($K$7=0,0,$K$7/$K$6*K164)</f>
        <v>0</v>
      </c>
      <c r="L165" s="27">
        <f t="shared" ref="L165" si="1741">IF($L$7=0,0,$L$7/$L$6*L164)</f>
        <v>0</v>
      </c>
      <c r="M165" s="27">
        <f t="shared" ref="M165" si="1742">IF($M$7=0,0,$M$7/$M$6*M164)</f>
        <v>0</v>
      </c>
      <c r="N165" s="27">
        <f t="shared" ref="N165" si="1743">IF($N$7=0,0,$N$7/$N$6*N164)</f>
        <v>0</v>
      </c>
      <c r="O165" s="115"/>
      <c r="P165" s="117"/>
      <c r="Q165" s="28">
        <f t="shared" ref="Q165" si="1744">IF($Q$7=0,0,$Q$7/$Q$6*Q164)</f>
        <v>0</v>
      </c>
      <c r="R165" s="27">
        <f t="shared" ref="R165" si="1745">IF($R$7=0,0,$R$7/$R$6*R164)</f>
        <v>0</v>
      </c>
      <c r="S165" s="27">
        <f t="shared" ref="S165" si="1746">IF($S$7=0,0,$S$7/$S$6*S164)</f>
        <v>0</v>
      </c>
      <c r="T165" s="27">
        <f t="shared" ref="T165" si="1747">IF($T$7=0,0,$T$7/$T$6*T164)</f>
        <v>0</v>
      </c>
      <c r="U165" s="115"/>
      <c r="V165" s="117"/>
      <c r="W165" s="28">
        <f t="shared" ref="W165" si="1748">IF($W$7=0,0,$W$7/$W$6*W164)</f>
        <v>0</v>
      </c>
      <c r="X165" s="27">
        <f t="shared" ref="X165" si="1749">IF($X$7=0,0,$X$7/$X$6*X164)</f>
        <v>0</v>
      </c>
      <c r="Y165" s="27">
        <f t="shared" ref="Y165" si="1750">IF($Y$7=0,0,$Y$7/$Y$6*Y164)</f>
        <v>0</v>
      </c>
      <c r="Z165" s="27">
        <f t="shared" ref="Z165" si="1751">IF($Z$7=0,0,$Z$7/$Z$6*Z164)</f>
        <v>0</v>
      </c>
      <c r="AA165" s="115"/>
      <c r="AB165" s="117"/>
      <c r="AC165" s="119"/>
      <c r="AD165" s="154"/>
      <c r="AE165" s="157"/>
      <c r="AF165" s="162"/>
      <c r="AG165" s="164"/>
      <c r="AH165" s="164"/>
      <c r="AI165" s="164"/>
      <c r="AJ165" s="164"/>
      <c r="AK165" s="172"/>
    </row>
    <row r="166" spans="1:37" ht="15" customHeight="1" x14ac:dyDescent="0.25">
      <c r="A166" s="125">
        <v>80</v>
      </c>
      <c r="B166" s="127" t="str">
        <f>'Popis studenata'!B81</f>
        <v xml:space="preserve"> </v>
      </c>
      <c r="C166" s="129">
        <f>'Popis studenata'!C81</f>
        <v>0</v>
      </c>
      <c r="D166" s="21" t="s">
        <v>18</v>
      </c>
      <c r="E166" s="22"/>
      <c r="F166" s="23"/>
      <c r="G166" s="23"/>
      <c r="H166" s="23"/>
      <c r="I166" s="114">
        <f t="shared" ref="I166" si="1752">IF((E167+F167+G167+H167)&gt;$J$4,"GREŠKA",E167+F167+G167+H167)</f>
        <v>0</v>
      </c>
      <c r="J166" s="116" t="str">
        <f t="shared" ref="J166" si="1753">IF(I166=0,"NE",(IF(I166&gt;=($J$4/2),"DA","NE")))</f>
        <v>NE</v>
      </c>
      <c r="K166" s="22"/>
      <c r="L166" s="23"/>
      <c r="M166" s="23"/>
      <c r="N166" s="23"/>
      <c r="O166" s="114">
        <f t="shared" ref="O166" si="1754">IF((K167+L167+M167+N167)&gt;$P$4,"GREŠKA",K167+L167+M167+N167)</f>
        <v>0</v>
      </c>
      <c r="P166" s="116" t="str">
        <f t="shared" ref="P166" si="1755">IF(O166=0,"NE",(IF(O166&gt;=($P$4/2),"DA","NE")))</f>
        <v>NE</v>
      </c>
      <c r="Q166" s="22"/>
      <c r="R166" s="23"/>
      <c r="S166" s="23"/>
      <c r="T166" s="23"/>
      <c r="U166" s="114">
        <f t="shared" ref="U166" si="1756">IF((Q167+R167+S167+T167)&gt;$V$4,"GREŠKA",Q167+R167+S167+T167)</f>
        <v>0</v>
      </c>
      <c r="V166" s="116" t="str">
        <f t="shared" ref="V166" si="1757">IF(U166=0,"NE",(IF(U166&gt;=($V$4/2),"DA","NE")))</f>
        <v>NE</v>
      </c>
      <c r="W166" s="22"/>
      <c r="X166" s="23"/>
      <c r="Y166" s="23"/>
      <c r="Z166" s="23"/>
      <c r="AA166" s="114">
        <f t="shared" ref="AA166" si="1758">IF((W167+X167+Y167+Z167)&gt;$AB$4,"GREŠKA",W167+X167+Y167+Z167)</f>
        <v>0</v>
      </c>
      <c r="AB166" s="116" t="str">
        <f t="shared" ref="AB166" si="1759">IF(AA166=0,"NE",(IF(AA166&gt;=($AB$4/2),"DA","NE")))</f>
        <v>NE</v>
      </c>
      <c r="AC166" s="118">
        <f t="shared" ref="AC166" si="1760">IF(AND(J166="da",P166="da",V166="da",AB166="da"),I166+O166+U166+AA166,0)</f>
        <v>0</v>
      </c>
      <c r="AD166" s="153" t="str">
        <f t="shared" ref="AD166" si="1761">IF(OR(COUNTIF(J166:AB167,"ne")&gt;2,COUNTIF(J166:AB167,"ne")=0),"NE",COUNTIF(J166:AB167,"ne"))</f>
        <v>NE</v>
      </c>
      <c r="AE166" s="155" t="str">
        <f t="shared" ref="AE166" si="1762">IF(SUM(COUNTBLANK(E166:H166),COUNTBLANK(K166:N166),COUNTBLANK(Q166:T166),COUNTBLANK(W166:Z166))=16,"NE","DA")</f>
        <v>NE</v>
      </c>
      <c r="AF166" s="161"/>
      <c r="AG166" s="167" t="str">
        <f>J166</f>
        <v>NE</v>
      </c>
      <c r="AH166" s="167" t="str">
        <f>P166</f>
        <v>NE</v>
      </c>
      <c r="AI166" s="167" t="str">
        <f>V166</f>
        <v>NE</v>
      </c>
      <c r="AJ166" s="167" t="str">
        <f>AB166</f>
        <v>NE</v>
      </c>
      <c r="AK166" s="171" t="str">
        <f t="shared" ref="AK166" si="1763">IF(AC166&lt;50, "NE",IF(AC166&lt;60,2,IF(AC166&lt;75,3,IF(AC166&lt;90,4,5))))</f>
        <v>NE</v>
      </c>
    </row>
    <row r="167" spans="1:37" ht="15.75" customHeight="1" thickBot="1" x14ac:dyDescent="0.3">
      <c r="A167" s="126"/>
      <c r="B167" s="128"/>
      <c r="C167" s="130"/>
      <c r="D167" s="26" t="s">
        <v>19</v>
      </c>
      <c r="E167" s="27">
        <f t="shared" ref="E167" si="1764">IF($E$7=0,0,$E$7/$E$6*E166)</f>
        <v>0</v>
      </c>
      <c r="F167" s="27">
        <f t="shared" ref="F167" si="1765">IF($F$7=0,0,$F$7/$F$6*F166)</f>
        <v>0</v>
      </c>
      <c r="G167" s="27">
        <f t="shared" ref="G167" si="1766">IF($G$7=0,0,$G$7/$G$6*G166)</f>
        <v>0</v>
      </c>
      <c r="H167" s="27">
        <f t="shared" ref="H167" si="1767">IF($H$7=0,0,$H$7/$H$6*H166)</f>
        <v>0</v>
      </c>
      <c r="I167" s="115"/>
      <c r="J167" s="117"/>
      <c r="K167" s="28">
        <f t="shared" ref="K167" si="1768">IF($K$7=0,0,$K$7/$K$6*K166)</f>
        <v>0</v>
      </c>
      <c r="L167" s="27">
        <f t="shared" ref="L167" si="1769">IF($L$7=0,0,$L$7/$L$6*L166)</f>
        <v>0</v>
      </c>
      <c r="M167" s="27">
        <f t="shared" ref="M167" si="1770">IF($M$7=0,0,$M$7/$M$6*M166)</f>
        <v>0</v>
      </c>
      <c r="N167" s="27">
        <f t="shared" ref="N167" si="1771">IF($N$7=0,0,$N$7/$N$6*N166)</f>
        <v>0</v>
      </c>
      <c r="O167" s="115"/>
      <c r="P167" s="117"/>
      <c r="Q167" s="28">
        <f t="shared" ref="Q167" si="1772">IF($Q$7=0,0,$Q$7/$Q$6*Q166)</f>
        <v>0</v>
      </c>
      <c r="R167" s="27">
        <f t="shared" ref="R167" si="1773">IF($R$7=0,0,$R$7/$R$6*R166)</f>
        <v>0</v>
      </c>
      <c r="S167" s="27">
        <f t="shared" ref="S167" si="1774">IF($S$7=0,0,$S$7/$S$6*S166)</f>
        <v>0</v>
      </c>
      <c r="T167" s="27">
        <f t="shared" ref="T167" si="1775">IF($T$7=0,0,$T$7/$T$6*T166)</f>
        <v>0</v>
      </c>
      <c r="U167" s="115"/>
      <c r="V167" s="117"/>
      <c r="W167" s="28">
        <f t="shared" ref="W167" si="1776">IF($W$7=0,0,$W$7/$W$6*W166)</f>
        <v>0</v>
      </c>
      <c r="X167" s="27">
        <f t="shared" ref="X167" si="1777">IF($X$7=0,0,$X$7/$X$6*X166)</f>
        <v>0</v>
      </c>
      <c r="Y167" s="27">
        <f t="shared" ref="Y167" si="1778">IF($Y$7=0,0,$Y$7/$Y$6*Y166)</f>
        <v>0</v>
      </c>
      <c r="Z167" s="27">
        <f t="shared" ref="Z167" si="1779">IF($Z$7=0,0,$Z$7/$Z$6*Z166)</f>
        <v>0</v>
      </c>
      <c r="AA167" s="115"/>
      <c r="AB167" s="117"/>
      <c r="AC167" s="119"/>
      <c r="AD167" s="154"/>
      <c r="AE167" s="157"/>
      <c r="AF167" s="162"/>
      <c r="AG167" s="164"/>
      <c r="AH167" s="164"/>
      <c r="AI167" s="164"/>
      <c r="AJ167" s="164"/>
      <c r="AK167" s="172"/>
    </row>
    <row r="168" spans="1:37" ht="15" customHeight="1" x14ac:dyDescent="0.25">
      <c r="A168" s="125">
        <v>81</v>
      </c>
      <c r="B168" s="127" t="str">
        <f>'Popis studenata'!B82</f>
        <v xml:space="preserve"> </v>
      </c>
      <c r="C168" s="129">
        <f>'Popis studenata'!C82</f>
        <v>0</v>
      </c>
      <c r="D168" s="21" t="s">
        <v>18</v>
      </c>
      <c r="E168" s="22"/>
      <c r="F168" s="23"/>
      <c r="G168" s="23"/>
      <c r="H168" s="23"/>
      <c r="I168" s="114">
        <f t="shared" ref="I168" si="1780">IF((E169+F169+G169+H169)&gt;$J$4,"GREŠKA",E169+F169+G169+H169)</f>
        <v>0</v>
      </c>
      <c r="J168" s="116" t="str">
        <f t="shared" ref="J168" si="1781">IF(I168=0,"NE",(IF(I168&gt;=($J$4/2),"DA","NE")))</f>
        <v>NE</v>
      </c>
      <c r="K168" s="22"/>
      <c r="L168" s="23"/>
      <c r="M168" s="23"/>
      <c r="N168" s="23"/>
      <c r="O168" s="114">
        <f t="shared" ref="O168" si="1782">IF((K169+L169+M169+N169)&gt;$P$4,"GREŠKA",K169+L169+M169+N169)</f>
        <v>0</v>
      </c>
      <c r="P168" s="116" t="str">
        <f t="shared" ref="P168" si="1783">IF(O168=0,"NE",(IF(O168&gt;=($P$4/2),"DA","NE")))</f>
        <v>NE</v>
      </c>
      <c r="Q168" s="22"/>
      <c r="R168" s="23"/>
      <c r="S168" s="23"/>
      <c r="T168" s="23"/>
      <c r="U168" s="114">
        <f t="shared" ref="U168" si="1784">IF((Q169+R169+S169+T169)&gt;$V$4,"GREŠKA",Q169+R169+S169+T169)</f>
        <v>0</v>
      </c>
      <c r="V168" s="116" t="str">
        <f t="shared" ref="V168" si="1785">IF(U168=0,"NE",(IF(U168&gt;=($V$4/2),"DA","NE")))</f>
        <v>NE</v>
      </c>
      <c r="W168" s="22"/>
      <c r="X168" s="23"/>
      <c r="Y168" s="23"/>
      <c r="Z168" s="23"/>
      <c r="AA168" s="114">
        <f t="shared" ref="AA168" si="1786">IF((W169+X169+Y169+Z169)&gt;$AB$4,"GREŠKA",W169+X169+Y169+Z169)</f>
        <v>0</v>
      </c>
      <c r="AB168" s="116" t="str">
        <f t="shared" ref="AB168" si="1787">IF(AA168=0,"NE",(IF(AA168&gt;=($AB$4/2),"DA","NE")))</f>
        <v>NE</v>
      </c>
      <c r="AC168" s="118">
        <f t="shared" ref="AC168" si="1788">IF(AND(J168="da",P168="da",V168="da",AB168="da"),I168+O168+U168+AA168,0)</f>
        <v>0</v>
      </c>
      <c r="AD168" s="153" t="str">
        <f t="shared" ref="AD168" si="1789">IF(OR(COUNTIF(J168:AB169,"ne")&gt;2,COUNTIF(J168:AB169,"ne")=0),"NE",COUNTIF(J168:AB169,"ne"))</f>
        <v>NE</v>
      </c>
      <c r="AE168" s="155" t="str">
        <f t="shared" ref="AE168" si="1790">IF(SUM(COUNTBLANK(E168:H168),COUNTBLANK(K168:N168),COUNTBLANK(Q168:T168),COUNTBLANK(W168:Z168))=16,"NE","DA")</f>
        <v>NE</v>
      </c>
      <c r="AF168" s="161"/>
      <c r="AG168" s="167" t="str">
        <f>J168</f>
        <v>NE</v>
      </c>
      <c r="AH168" s="167" t="str">
        <f>P168</f>
        <v>NE</v>
      </c>
      <c r="AI168" s="167" t="str">
        <f>V168</f>
        <v>NE</v>
      </c>
      <c r="AJ168" s="167" t="str">
        <f>AB168</f>
        <v>NE</v>
      </c>
      <c r="AK168" s="171" t="str">
        <f t="shared" ref="AK168" si="1791">IF(AC168&lt;50, "NE",IF(AC168&lt;60,2,IF(AC168&lt;75,3,IF(AC168&lt;90,4,5))))</f>
        <v>NE</v>
      </c>
    </row>
    <row r="169" spans="1:37" ht="15.75" customHeight="1" thickBot="1" x14ac:dyDescent="0.3">
      <c r="A169" s="126"/>
      <c r="B169" s="128"/>
      <c r="C169" s="130"/>
      <c r="D169" s="26" t="s">
        <v>19</v>
      </c>
      <c r="E169" s="27">
        <f t="shared" ref="E169" si="1792">IF($E$7=0,0,$E$7/$E$6*E168)</f>
        <v>0</v>
      </c>
      <c r="F169" s="27">
        <f t="shared" ref="F169" si="1793">IF($F$7=0,0,$F$7/$F$6*F168)</f>
        <v>0</v>
      </c>
      <c r="G169" s="27">
        <f t="shared" ref="G169" si="1794">IF($G$7=0,0,$G$7/$G$6*G168)</f>
        <v>0</v>
      </c>
      <c r="H169" s="27">
        <f t="shared" ref="H169" si="1795">IF($H$7=0,0,$H$7/$H$6*H168)</f>
        <v>0</v>
      </c>
      <c r="I169" s="115"/>
      <c r="J169" s="117"/>
      <c r="K169" s="28">
        <f t="shared" ref="K169" si="1796">IF($K$7=0,0,$K$7/$K$6*K168)</f>
        <v>0</v>
      </c>
      <c r="L169" s="27">
        <f t="shared" ref="L169" si="1797">IF($L$7=0,0,$L$7/$L$6*L168)</f>
        <v>0</v>
      </c>
      <c r="M169" s="27">
        <f t="shared" ref="M169" si="1798">IF($M$7=0,0,$M$7/$M$6*M168)</f>
        <v>0</v>
      </c>
      <c r="N169" s="27">
        <f t="shared" ref="N169" si="1799">IF($N$7=0,0,$N$7/$N$6*N168)</f>
        <v>0</v>
      </c>
      <c r="O169" s="115"/>
      <c r="P169" s="117"/>
      <c r="Q169" s="28">
        <f t="shared" ref="Q169" si="1800">IF($Q$7=0,0,$Q$7/$Q$6*Q168)</f>
        <v>0</v>
      </c>
      <c r="R169" s="27">
        <f t="shared" ref="R169" si="1801">IF($R$7=0,0,$R$7/$R$6*R168)</f>
        <v>0</v>
      </c>
      <c r="S169" s="27">
        <f t="shared" ref="S169" si="1802">IF($S$7=0,0,$S$7/$S$6*S168)</f>
        <v>0</v>
      </c>
      <c r="T169" s="27">
        <f t="shared" ref="T169" si="1803">IF($T$7=0,0,$T$7/$T$6*T168)</f>
        <v>0</v>
      </c>
      <c r="U169" s="115"/>
      <c r="V169" s="117"/>
      <c r="W169" s="28">
        <f t="shared" ref="W169" si="1804">IF($W$7=0,0,$W$7/$W$6*W168)</f>
        <v>0</v>
      </c>
      <c r="X169" s="27">
        <f t="shared" ref="X169" si="1805">IF($X$7=0,0,$X$7/$X$6*X168)</f>
        <v>0</v>
      </c>
      <c r="Y169" s="27">
        <f t="shared" ref="Y169" si="1806">IF($Y$7=0,0,$Y$7/$Y$6*Y168)</f>
        <v>0</v>
      </c>
      <c r="Z169" s="27">
        <f t="shared" ref="Z169" si="1807">IF($Z$7=0,0,$Z$7/$Z$6*Z168)</f>
        <v>0</v>
      </c>
      <c r="AA169" s="115"/>
      <c r="AB169" s="117"/>
      <c r="AC169" s="119"/>
      <c r="AD169" s="154"/>
      <c r="AE169" s="157"/>
      <c r="AF169" s="162"/>
      <c r="AG169" s="164"/>
      <c r="AH169" s="164"/>
      <c r="AI169" s="164"/>
      <c r="AJ169" s="164"/>
      <c r="AK169" s="172"/>
    </row>
    <row r="170" spans="1:37" ht="15" customHeight="1" x14ac:dyDescent="0.25">
      <c r="A170" s="125">
        <v>82</v>
      </c>
      <c r="B170" s="127" t="str">
        <f>'Popis studenata'!B83</f>
        <v xml:space="preserve"> </v>
      </c>
      <c r="C170" s="129">
        <f>'Popis studenata'!C83</f>
        <v>0</v>
      </c>
      <c r="D170" s="21" t="s">
        <v>18</v>
      </c>
      <c r="E170" s="22"/>
      <c r="F170" s="23"/>
      <c r="G170" s="23"/>
      <c r="H170" s="23"/>
      <c r="I170" s="114">
        <f t="shared" ref="I170" si="1808">IF((E171+F171+G171+H171)&gt;$J$4,"GREŠKA",E171+F171+G171+H171)</f>
        <v>0</v>
      </c>
      <c r="J170" s="116" t="str">
        <f t="shared" ref="J170" si="1809">IF(I170=0,"NE",(IF(I170&gt;=($J$4/2),"DA","NE")))</f>
        <v>NE</v>
      </c>
      <c r="K170" s="22"/>
      <c r="L170" s="23"/>
      <c r="M170" s="23"/>
      <c r="N170" s="23"/>
      <c r="O170" s="114">
        <f t="shared" ref="O170" si="1810">IF((K171+L171+M171+N171)&gt;$P$4,"GREŠKA",K171+L171+M171+N171)</f>
        <v>0</v>
      </c>
      <c r="P170" s="116" t="str">
        <f t="shared" ref="P170" si="1811">IF(O170=0,"NE",(IF(O170&gt;=($P$4/2),"DA","NE")))</f>
        <v>NE</v>
      </c>
      <c r="Q170" s="22"/>
      <c r="R170" s="23"/>
      <c r="S170" s="23"/>
      <c r="T170" s="23"/>
      <c r="U170" s="114">
        <f t="shared" ref="U170" si="1812">IF((Q171+R171+S171+T171)&gt;$V$4,"GREŠKA",Q171+R171+S171+T171)</f>
        <v>0</v>
      </c>
      <c r="V170" s="116" t="str">
        <f t="shared" ref="V170" si="1813">IF(U170=0,"NE",(IF(U170&gt;=($V$4/2),"DA","NE")))</f>
        <v>NE</v>
      </c>
      <c r="W170" s="22"/>
      <c r="X170" s="23"/>
      <c r="Y170" s="23"/>
      <c r="Z170" s="23"/>
      <c r="AA170" s="114">
        <f t="shared" ref="AA170" si="1814">IF((W171+X171+Y171+Z171)&gt;$AB$4,"GREŠKA",W171+X171+Y171+Z171)</f>
        <v>0</v>
      </c>
      <c r="AB170" s="116" t="str">
        <f t="shared" ref="AB170" si="1815">IF(AA170=0,"NE",(IF(AA170&gt;=($AB$4/2),"DA","NE")))</f>
        <v>NE</v>
      </c>
      <c r="AC170" s="118">
        <f t="shared" ref="AC170" si="1816">IF(AND(J170="da",P170="da",V170="da",AB170="da"),I170+O170+U170+AA170,0)</f>
        <v>0</v>
      </c>
      <c r="AD170" s="153" t="str">
        <f t="shared" ref="AD170" si="1817">IF(OR(COUNTIF(J170:AB171,"ne")&gt;2,COUNTIF(J170:AB171,"ne")=0),"NE",COUNTIF(J170:AB171,"ne"))</f>
        <v>NE</v>
      </c>
      <c r="AE170" s="155" t="str">
        <f t="shared" ref="AE170" si="1818">IF(SUM(COUNTBLANK(E170:H170),COUNTBLANK(K170:N170),COUNTBLANK(Q170:T170),COUNTBLANK(W170:Z170))=16,"NE","DA")</f>
        <v>NE</v>
      </c>
      <c r="AF170" s="161"/>
      <c r="AG170" s="167" t="str">
        <f>J170</f>
        <v>NE</v>
      </c>
      <c r="AH170" s="167" t="str">
        <f>P170</f>
        <v>NE</v>
      </c>
      <c r="AI170" s="167" t="str">
        <f>V170</f>
        <v>NE</v>
      </c>
      <c r="AJ170" s="167" t="str">
        <f>AB170</f>
        <v>NE</v>
      </c>
      <c r="AK170" s="171" t="str">
        <f t="shared" ref="AK170" si="1819">IF(AC170&lt;50, "NE",IF(AC170&lt;60,2,IF(AC170&lt;75,3,IF(AC170&lt;90,4,5))))</f>
        <v>NE</v>
      </c>
    </row>
    <row r="171" spans="1:37" ht="15.75" customHeight="1" thickBot="1" x14ac:dyDescent="0.3">
      <c r="A171" s="126"/>
      <c r="B171" s="128"/>
      <c r="C171" s="130"/>
      <c r="D171" s="26" t="s">
        <v>19</v>
      </c>
      <c r="E171" s="27">
        <f t="shared" ref="E171" si="1820">IF($E$7=0,0,$E$7/$E$6*E170)</f>
        <v>0</v>
      </c>
      <c r="F171" s="27">
        <f t="shared" ref="F171" si="1821">IF($F$7=0,0,$F$7/$F$6*F170)</f>
        <v>0</v>
      </c>
      <c r="G171" s="27">
        <f t="shared" ref="G171" si="1822">IF($G$7=0,0,$G$7/$G$6*G170)</f>
        <v>0</v>
      </c>
      <c r="H171" s="27">
        <f t="shared" ref="H171" si="1823">IF($H$7=0,0,$H$7/$H$6*H170)</f>
        <v>0</v>
      </c>
      <c r="I171" s="115"/>
      <c r="J171" s="117"/>
      <c r="K171" s="28">
        <f t="shared" ref="K171" si="1824">IF($K$7=0,0,$K$7/$K$6*K170)</f>
        <v>0</v>
      </c>
      <c r="L171" s="27">
        <f t="shared" ref="L171" si="1825">IF($L$7=0,0,$L$7/$L$6*L170)</f>
        <v>0</v>
      </c>
      <c r="M171" s="27">
        <f t="shared" ref="M171" si="1826">IF($M$7=0,0,$M$7/$M$6*M170)</f>
        <v>0</v>
      </c>
      <c r="N171" s="27">
        <f t="shared" ref="N171" si="1827">IF($N$7=0,0,$N$7/$N$6*N170)</f>
        <v>0</v>
      </c>
      <c r="O171" s="115"/>
      <c r="P171" s="117"/>
      <c r="Q171" s="28">
        <f t="shared" ref="Q171" si="1828">IF($Q$7=0,0,$Q$7/$Q$6*Q170)</f>
        <v>0</v>
      </c>
      <c r="R171" s="27">
        <f t="shared" ref="R171" si="1829">IF($R$7=0,0,$R$7/$R$6*R170)</f>
        <v>0</v>
      </c>
      <c r="S171" s="27">
        <f t="shared" ref="S171" si="1830">IF($S$7=0,0,$S$7/$S$6*S170)</f>
        <v>0</v>
      </c>
      <c r="T171" s="27">
        <f t="shared" ref="T171" si="1831">IF($T$7=0,0,$T$7/$T$6*T170)</f>
        <v>0</v>
      </c>
      <c r="U171" s="115"/>
      <c r="V171" s="117"/>
      <c r="W171" s="28">
        <f t="shared" ref="W171" si="1832">IF($W$7=0,0,$W$7/$W$6*W170)</f>
        <v>0</v>
      </c>
      <c r="X171" s="27">
        <f t="shared" ref="X171" si="1833">IF($X$7=0,0,$X$7/$X$6*X170)</f>
        <v>0</v>
      </c>
      <c r="Y171" s="27">
        <f t="shared" ref="Y171" si="1834">IF($Y$7=0,0,$Y$7/$Y$6*Y170)</f>
        <v>0</v>
      </c>
      <c r="Z171" s="27">
        <f t="shared" ref="Z171" si="1835">IF($Z$7=0,0,$Z$7/$Z$6*Z170)</f>
        <v>0</v>
      </c>
      <c r="AA171" s="115"/>
      <c r="AB171" s="117"/>
      <c r="AC171" s="119"/>
      <c r="AD171" s="154"/>
      <c r="AE171" s="157"/>
      <c r="AF171" s="162"/>
      <c r="AG171" s="164"/>
      <c r="AH171" s="164"/>
      <c r="AI171" s="164"/>
      <c r="AJ171" s="164"/>
      <c r="AK171" s="172"/>
    </row>
    <row r="172" spans="1:37" ht="15" customHeight="1" x14ac:dyDescent="0.25">
      <c r="A172" s="125">
        <v>83</v>
      </c>
      <c r="B172" s="127" t="str">
        <f>'Popis studenata'!B84</f>
        <v xml:space="preserve"> </v>
      </c>
      <c r="C172" s="129">
        <f>'Popis studenata'!C84</f>
        <v>0</v>
      </c>
      <c r="D172" s="21" t="s">
        <v>18</v>
      </c>
      <c r="E172" s="22"/>
      <c r="F172" s="23"/>
      <c r="G172" s="23"/>
      <c r="H172" s="23"/>
      <c r="I172" s="114">
        <f t="shared" ref="I172" si="1836">IF((E173+F173+G173+H173)&gt;$J$4,"GREŠKA",E173+F173+G173+H173)</f>
        <v>0</v>
      </c>
      <c r="J172" s="116" t="str">
        <f t="shared" ref="J172" si="1837">IF(I172=0,"NE",(IF(I172&gt;=($J$4/2),"DA","NE")))</f>
        <v>NE</v>
      </c>
      <c r="K172" s="22"/>
      <c r="L172" s="23"/>
      <c r="M172" s="23"/>
      <c r="N172" s="23"/>
      <c r="O172" s="114">
        <f t="shared" ref="O172" si="1838">IF((K173+L173+M173+N173)&gt;$P$4,"GREŠKA",K173+L173+M173+N173)</f>
        <v>0</v>
      </c>
      <c r="P172" s="116" t="str">
        <f t="shared" ref="P172" si="1839">IF(O172=0,"NE",(IF(O172&gt;=($P$4/2),"DA","NE")))</f>
        <v>NE</v>
      </c>
      <c r="Q172" s="22"/>
      <c r="R172" s="23"/>
      <c r="S172" s="23"/>
      <c r="T172" s="23"/>
      <c r="U172" s="114">
        <f t="shared" ref="U172" si="1840">IF((Q173+R173+S173+T173)&gt;$V$4,"GREŠKA",Q173+R173+S173+T173)</f>
        <v>0</v>
      </c>
      <c r="V172" s="116" t="str">
        <f t="shared" ref="V172" si="1841">IF(U172=0,"NE",(IF(U172&gt;=($V$4/2),"DA","NE")))</f>
        <v>NE</v>
      </c>
      <c r="W172" s="22"/>
      <c r="X172" s="23"/>
      <c r="Y172" s="23"/>
      <c r="Z172" s="23"/>
      <c r="AA172" s="114">
        <f t="shared" ref="AA172" si="1842">IF((W173+X173+Y173+Z173)&gt;$AB$4,"GREŠKA",W173+X173+Y173+Z173)</f>
        <v>0</v>
      </c>
      <c r="AB172" s="116" t="str">
        <f t="shared" ref="AB172" si="1843">IF(AA172=0,"NE",(IF(AA172&gt;=($AB$4/2),"DA","NE")))</f>
        <v>NE</v>
      </c>
      <c r="AC172" s="118">
        <f t="shared" ref="AC172" si="1844">IF(AND(J172="da",P172="da",V172="da",AB172="da"),I172+O172+U172+AA172,0)</f>
        <v>0</v>
      </c>
      <c r="AD172" s="153" t="str">
        <f t="shared" ref="AD172" si="1845">IF(OR(COUNTIF(J172:AB173,"ne")&gt;2,COUNTIF(J172:AB173,"ne")=0),"NE",COUNTIF(J172:AB173,"ne"))</f>
        <v>NE</v>
      </c>
      <c r="AE172" s="155" t="str">
        <f t="shared" ref="AE172" si="1846">IF(SUM(COUNTBLANK(E172:H172),COUNTBLANK(K172:N172),COUNTBLANK(Q172:T172),COUNTBLANK(W172:Z172))=16,"NE","DA")</f>
        <v>NE</v>
      </c>
      <c r="AF172" s="161"/>
      <c r="AG172" s="167" t="str">
        <f>J172</f>
        <v>NE</v>
      </c>
      <c r="AH172" s="167" t="str">
        <f>P172</f>
        <v>NE</v>
      </c>
      <c r="AI172" s="167" t="str">
        <f>V172</f>
        <v>NE</v>
      </c>
      <c r="AJ172" s="167" t="str">
        <f>AB172</f>
        <v>NE</v>
      </c>
      <c r="AK172" s="171" t="str">
        <f t="shared" ref="AK172" si="1847">IF(AC172&lt;50, "NE",IF(AC172&lt;60,2,IF(AC172&lt;75,3,IF(AC172&lt;90,4,5))))</f>
        <v>NE</v>
      </c>
    </row>
    <row r="173" spans="1:37" ht="15.75" customHeight="1" thickBot="1" x14ac:dyDescent="0.3">
      <c r="A173" s="126"/>
      <c r="B173" s="128"/>
      <c r="C173" s="130"/>
      <c r="D173" s="26" t="s">
        <v>19</v>
      </c>
      <c r="E173" s="27">
        <f t="shared" ref="E173" si="1848">IF($E$7=0,0,$E$7/$E$6*E172)</f>
        <v>0</v>
      </c>
      <c r="F173" s="27">
        <f t="shared" ref="F173" si="1849">IF($F$7=0,0,$F$7/$F$6*F172)</f>
        <v>0</v>
      </c>
      <c r="G173" s="27">
        <f t="shared" ref="G173" si="1850">IF($G$7=0,0,$G$7/$G$6*G172)</f>
        <v>0</v>
      </c>
      <c r="H173" s="27">
        <f t="shared" ref="H173" si="1851">IF($H$7=0,0,$H$7/$H$6*H172)</f>
        <v>0</v>
      </c>
      <c r="I173" s="115"/>
      <c r="J173" s="117"/>
      <c r="K173" s="28">
        <f t="shared" ref="K173" si="1852">IF($K$7=0,0,$K$7/$K$6*K172)</f>
        <v>0</v>
      </c>
      <c r="L173" s="27">
        <f t="shared" ref="L173" si="1853">IF($L$7=0,0,$L$7/$L$6*L172)</f>
        <v>0</v>
      </c>
      <c r="M173" s="27">
        <f t="shared" ref="M173" si="1854">IF($M$7=0,0,$M$7/$M$6*M172)</f>
        <v>0</v>
      </c>
      <c r="N173" s="27">
        <f t="shared" ref="N173" si="1855">IF($N$7=0,0,$N$7/$N$6*N172)</f>
        <v>0</v>
      </c>
      <c r="O173" s="115"/>
      <c r="P173" s="117"/>
      <c r="Q173" s="28">
        <f t="shared" ref="Q173" si="1856">IF($Q$7=0,0,$Q$7/$Q$6*Q172)</f>
        <v>0</v>
      </c>
      <c r="R173" s="27">
        <f t="shared" ref="R173" si="1857">IF($R$7=0,0,$R$7/$R$6*R172)</f>
        <v>0</v>
      </c>
      <c r="S173" s="27">
        <f t="shared" ref="S173" si="1858">IF($S$7=0,0,$S$7/$S$6*S172)</f>
        <v>0</v>
      </c>
      <c r="T173" s="27">
        <f t="shared" ref="T173" si="1859">IF($T$7=0,0,$T$7/$T$6*T172)</f>
        <v>0</v>
      </c>
      <c r="U173" s="115"/>
      <c r="V173" s="117"/>
      <c r="W173" s="28">
        <f t="shared" ref="W173" si="1860">IF($W$7=0,0,$W$7/$W$6*W172)</f>
        <v>0</v>
      </c>
      <c r="X173" s="27">
        <f t="shared" ref="X173" si="1861">IF($X$7=0,0,$X$7/$X$6*X172)</f>
        <v>0</v>
      </c>
      <c r="Y173" s="27">
        <f t="shared" ref="Y173" si="1862">IF($Y$7=0,0,$Y$7/$Y$6*Y172)</f>
        <v>0</v>
      </c>
      <c r="Z173" s="27">
        <f t="shared" ref="Z173" si="1863">IF($Z$7=0,0,$Z$7/$Z$6*Z172)</f>
        <v>0</v>
      </c>
      <c r="AA173" s="115"/>
      <c r="AB173" s="117"/>
      <c r="AC173" s="119"/>
      <c r="AD173" s="154"/>
      <c r="AE173" s="157"/>
      <c r="AF173" s="162"/>
      <c r="AG173" s="164"/>
      <c r="AH173" s="164"/>
      <c r="AI173" s="164"/>
      <c r="AJ173" s="164"/>
      <c r="AK173" s="172"/>
    </row>
    <row r="174" spans="1:37" ht="15" customHeight="1" x14ac:dyDescent="0.25">
      <c r="A174" s="125">
        <v>84</v>
      </c>
      <c r="B174" s="127" t="str">
        <f>'Popis studenata'!B85</f>
        <v xml:space="preserve"> </v>
      </c>
      <c r="C174" s="129">
        <f>'Popis studenata'!C85</f>
        <v>0</v>
      </c>
      <c r="D174" s="21" t="s">
        <v>18</v>
      </c>
      <c r="E174" s="22"/>
      <c r="F174" s="23"/>
      <c r="G174" s="23"/>
      <c r="H174" s="23"/>
      <c r="I174" s="114">
        <f t="shared" ref="I174" si="1864">IF((E175+F175+G175+H175)&gt;$J$4,"GREŠKA",E175+F175+G175+H175)</f>
        <v>0</v>
      </c>
      <c r="J174" s="116" t="str">
        <f t="shared" ref="J174" si="1865">IF(I174=0,"NE",(IF(I174&gt;=($J$4/2),"DA","NE")))</f>
        <v>NE</v>
      </c>
      <c r="K174" s="22"/>
      <c r="L174" s="23"/>
      <c r="M174" s="23"/>
      <c r="N174" s="23"/>
      <c r="O174" s="114">
        <f t="shared" ref="O174" si="1866">IF((K175+L175+M175+N175)&gt;$P$4,"GREŠKA",K175+L175+M175+N175)</f>
        <v>0</v>
      </c>
      <c r="P174" s="116" t="str">
        <f t="shared" ref="P174" si="1867">IF(O174=0,"NE",(IF(O174&gt;=($P$4/2),"DA","NE")))</f>
        <v>NE</v>
      </c>
      <c r="Q174" s="22"/>
      <c r="R174" s="23"/>
      <c r="S174" s="23"/>
      <c r="T174" s="23"/>
      <c r="U174" s="114">
        <f t="shared" ref="U174" si="1868">IF((Q175+R175+S175+T175)&gt;$V$4,"GREŠKA",Q175+R175+S175+T175)</f>
        <v>0</v>
      </c>
      <c r="V174" s="116" t="str">
        <f t="shared" ref="V174" si="1869">IF(U174=0,"NE",(IF(U174&gt;=($V$4/2),"DA","NE")))</f>
        <v>NE</v>
      </c>
      <c r="W174" s="22"/>
      <c r="X174" s="23"/>
      <c r="Y174" s="23"/>
      <c r="Z174" s="23"/>
      <c r="AA174" s="114">
        <f t="shared" ref="AA174" si="1870">IF((W175+X175+Y175+Z175)&gt;$AB$4,"GREŠKA",W175+X175+Y175+Z175)</f>
        <v>0</v>
      </c>
      <c r="AB174" s="116" t="str">
        <f t="shared" ref="AB174" si="1871">IF(AA174=0,"NE",(IF(AA174&gt;=($AB$4/2),"DA","NE")))</f>
        <v>NE</v>
      </c>
      <c r="AC174" s="118">
        <f t="shared" ref="AC174" si="1872">IF(AND(J174="da",P174="da",V174="da",AB174="da"),I174+O174+U174+AA174,0)</f>
        <v>0</v>
      </c>
      <c r="AD174" s="153" t="str">
        <f t="shared" ref="AD174" si="1873">IF(OR(COUNTIF(J174:AB175,"ne")&gt;2,COUNTIF(J174:AB175,"ne")=0),"NE",COUNTIF(J174:AB175,"ne"))</f>
        <v>NE</v>
      </c>
      <c r="AE174" s="155" t="str">
        <f t="shared" ref="AE174" si="1874">IF(SUM(COUNTBLANK(E174:H174),COUNTBLANK(K174:N174),COUNTBLANK(Q174:T174),COUNTBLANK(W174:Z174))=16,"NE","DA")</f>
        <v>NE</v>
      </c>
      <c r="AF174" s="161"/>
      <c r="AG174" s="167" t="str">
        <f>J174</f>
        <v>NE</v>
      </c>
      <c r="AH174" s="167" t="str">
        <f>P174</f>
        <v>NE</v>
      </c>
      <c r="AI174" s="167" t="str">
        <f>V174</f>
        <v>NE</v>
      </c>
      <c r="AJ174" s="167" t="str">
        <f>AB174</f>
        <v>NE</v>
      </c>
      <c r="AK174" s="171" t="str">
        <f t="shared" ref="AK174" si="1875">IF(AC174&lt;50, "NE",IF(AC174&lt;60,2,IF(AC174&lt;75,3,IF(AC174&lt;90,4,5))))</f>
        <v>NE</v>
      </c>
    </row>
    <row r="175" spans="1:37" ht="15.75" customHeight="1" thickBot="1" x14ac:dyDescent="0.3">
      <c r="A175" s="126"/>
      <c r="B175" s="128"/>
      <c r="C175" s="130"/>
      <c r="D175" s="26" t="s">
        <v>19</v>
      </c>
      <c r="E175" s="27">
        <f t="shared" ref="E175" si="1876">IF($E$7=0,0,$E$7/$E$6*E174)</f>
        <v>0</v>
      </c>
      <c r="F175" s="27">
        <f t="shared" ref="F175" si="1877">IF($F$7=0,0,$F$7/$F$6*F174)</f>
        <v>0</v>
      </c>
      <c r="G175" s="27">
        <f t="shared" ref="G175" si="1878">IF($G$7=0,0,$G$7/$G$6*G174)</f>
        <v>0</v>
      </c>
      <c r="H175" s="27">
        <f t="shared" ref="H175" si="1879">IF($H$7=0,0,$H$7/$H$6*H174)</f>
        <v>0</v>
      </c>
      <c r="I175" s="115"/>
      <c r="J175" s="117"/>
      <c r="K175" s="28">
        <f t="shared" ref="K175" si="1880">IF($K$7=0,0,$K$7/$K$6*K174)</f>
        <v>0</v>
      </c>
      <c r="L175" s="27">
        <f t="shared" ref="L175" si="1881">IF($L$7=0,0,$L$7/$L$6*L174)</f>
        <v>0</v>
      </c>
      <c r="M175" s="27">
        <f t="shared" ref="M175" si="1882">IF($M$7=0,0,$M$7/$M$6*M174)</f>
        <v>0</v>
      </c>
      <c r="N175" s="27">
        <f t="shared" ref="N175" si="1883">IF($N$7=0,0,$N$7/$N$6*N174)</f>
        <v>0</v>
      </c>
      <c r="O175" s="115"/>
      <c r="P175" s="117"/>
      <c r="Q175" s="28">
        <f t="shared" ref="Q175" si="1884">IF($Q$7=0,0,$Q$7/$Q$6*Q174)</f>
        <v>0</v>
      </c>
      <c r="R175" s="27">
        <f t="shared" ref="R175" si="1885">IF($R$7=0,0,$R$7/$R$6*R174)</f>
        <v>0</v>
      </c>
      <c r="S175" s="27">
        <f t="shared" ref="S175" si="1886">IF($S$7=0,0,$S$7/$S$6*S174)</f>
        <v>0</v>
      </c>
      <c r="T175" s="27">
        <f t="shared" ref="T175" si="1887">IF($T$7=0,0,$T$7/$T$6*T174)</f>
        <v>0</v>
      </c>
      <c r="U175" s="115"/>
      <c r="V175" s="117"/>
      <c r="W175" s="28">
        <f t="shared" ref="W175" si="1888">IF($W$7=0,0,$W$7/$W$6*W174)</f>
        <v>0</v>
      </c>
      <c r="X175" s="27">
        <f t="shared" ref="X175" si="1889">IF($X$7=0,0,$X$7/$X$6*X174)</f>
        <v>0</v>
      </c>
      <c r="Y175" s="27">
        <f t="shared" ref="Y175" si="1890">IF($Y$7=0,0,$Y$7/$Y$6*Y174)</f>
        <v>0</v>
      </c>
      <c r="Z175" s="27">
        <f t="shared" ref="Z175" si="1891">IF($Z$7=0,0,$Z$7/$Z$6*Z174)</f>
        <v>0</v>
      </c>
      <c r="AA175" s="115"/>
      <c r="AB175" s="117"/>
      <c r="AC175" s="119"/>
      <c r="AD175" s="154"/>
      <c r="AE175" s="157"/>
      <c r="AF175" s="162"/>
      <c r="AG175" s="164"/>
      <c r="AH175" s="164"/>
      <c r="AI175" s="164"/>
      <c r="AJ175" s="164"/>
      <c r="AK175" s="172"/>
    </row>
    <row r="176" spans="1:37" ht="15" customHeight="1" x14ac:dyDescent="0.25">
      <c r="A176" s="125">
        <v>85</v>
      </c>
      <c r="B176" s="127" t="str">
        <f>'Popis studenata'!B86</f>
        <v xml:space="preserve"> </v>
      </c>
      <c r="C176" s="129">
        <f>'Popis studenata'!C86</f>
        <v>0</v>
      </c>
      <c r="D176" s="21" t="s">
        <v>18</v>
      </c>
      <c r="E176" s="22"/>
      <c r="F176" s="23"/>
      <c r="G176" s="23"/>
      <c r="H176" s="23"/>
      <c r="I176" s="114">
        <f t="shared" ref="I176" si="1892">IF((E177+F177+G177+H177)&gt;$J$4,"GREŠKA",E177+F177+G177+H177)</f>
        <v>0</v>
      </c>
      <c r="J176" s="116" t="str">
        <f t="shared" ref="J176" si="1893">IF(I176=0,"NE",(IF(I176&gt;=($J$4/2),"DA","NE")))</f>
        <v>NE</v>
      </c>
      <c r="K176" s="22"/>
      <c r="L176" s="23"/>
      <c r="M176" s="23"/>
      <c r="N176" s="23"/>
      <c r="O176" s="114">
        <f t="shared" ref="O176" si="1894">IF((K177+L177+M177+N177)&gt;$P$4,"GREŠKA",K177+L177+M177+N177)</f>
        <v>0</v>
      </c>
      <c r="P176" s="116" t="str">
        <f t="shared" ref="P176" si="1895">IF(O176=0,"NE",(IF(O176&gt;=($P$4/2),"DA","NE")))</f>
        <v>NE</v>
      </c>
      <c r="Q176" s="22"/>
      <c r="R176" s="23"/>
      <c r="S176" s="23"/>
      <c r="T176" s="23"/>
      <c r="U176" s="114">
        <f t="shared" ref="U176" si="1896">IF((Q177+R177+S177+T177)&gt;$V$4,"GREŠKA",Q177+R177+S177+T177)</f>
        <v>0</v>
      </c>
      <c r="V176" s="116" t="str">
        <f t="shared" ref="V176" si="1897">IF(U176=0,"NE",(IF(U176&gt;=($V$4/2),"DA","NE")))</f>
        <v>NE</v>
      </c>
      <c r="W176" s="22"/>
      <c r="X176" s="23"/>
      <c r="Y176" s="23"/>
      <c r="Z176" s="23"/>
      <c r="AA176" s="114">
        <f t="shared" ref="AA176" si="1898">IF((W177+X177+Y177+Z177)&gt;$AB$4,"GREŠKA",W177+X177+Y177+Z177)</f>
        <v>0</v>
      </c>
      <c r="AB176" s="116" t="str">
        <f t="shared" ref="AB176" si="1899">IF(AA176=0,"NE",(IF(AA176&gt;=($AB$4/2),"DA","NE")))</f>
        <v>NE</v>
      </c>
      <c r="AC176" s="118">
        <f t="shared" ref="AC176" si="1900">IF(AND(J176="da",P176="da",V176="da",AB176="da"),I176+O176+U176+AA176,0)</f>
        <v>0</v>
      </c>
      <c r="AD176" s="153" t="str">
        <f t="shared" ref="AD176" si="1901">IF(OR(COUNTIF(J176:AB177,"ne")&gt;2,COUNTIF(J176:AB177,"ne")=0),"NE",COUNTIF(J176:AB177,"ne"))</f>
        <v>NE</v>
      </c>
      <c r="AE176" s="155" t="str">
        <f t="shared" ref="AE176" si="1902">IF(SUM(COUNTBLANK(E176:H176),COUNTBLANK(K176:N176),COUNTBLANK(Q176:T176),COUNTBLANK(W176:Z176))=16,"NE","DA")</f>
        <v>NE</v>
      </c>
      <c r="AF176" s="161"/>
      <c r="AG176" s="167" t="str">
        <f>J176</f>
        <v>NE</v>
      </c>
      <c r="AH176" s="167" t="str">
        <f>P176</f>
        <v>NE</v>
      </c>
      <c r="AI176" s="167" t="str">
        <f>V176</f>
        <v>NE</v>
      </c>
      <c r="AJ176" s="167" t="str">
        <f>AB176</f>
        <v>NE</v>
      </c>
      <c r="AK176" s="171" t="str">
        <f t="shared" ref="AK176" si="1903">IF(AC176&lt;50, "NE",IF(AC176&lt;60,2,IF(AC176&lt;75,3,IF(AC176&lt;90,4,5))))</f>
        <v>NE</v>
      </c>
    </row>
    <row r="177" spans="1:37" ht="15.75" customHeight="1" thickBot="1" x14ac:dyDescent="0.3">
      <c r="A177" s="126"/>
      <c r="B177" s="128"/>
      <c r="C177" s="130"/>
      <c r="D177" s="26" t="s">
        <v>19</v>
      </c>
      <c r="E177" s="27">
        <f t="shared" ref="E177" si="1904">IF($E$7=0,0,$E$7/$E$6*E176)</f>
        <v>0</v>
      </c>
      <c r="F177" s="27">
        <f t="shared" ref="F177" si="1905">IF($F$7=0,0,$F$7/$F$6*F176)</f>
        <v>0</v>
      </c>
      <c r="G177" s="27">
        <f t="shared" ref="G177" si="1906">IF($G$7=0,0,$G$7/$G$6*G176)</f>
        <v>0</v>
      </c>
      <c r="H177" s="27">
        <f t="shared" ref="H177" si="1907">IF($H$7=0,0,$H$7/$H$6*H176)</f>
        <v>0</v>
      </c>
      <c r="I177" s="115"/>
      <c r="J177" s="117"/>
      <c r="K177" s="28">
        <f t="shared" ref="K177" si="1908">IF($K$7=0,0,$K$7/$K$6*K176)</f>
        <v>0</v>
      </c>
      <c r="L177" s="27">
        <f t="shared" ref="L177" si="1909">IF($L$7=0,0,$L$7/$L$6*L176)</f>
        <v>0</v>
      </c>
      <c r="M177" s="27">
        <f t="shared" ref="M177" si="1910">IF($M$7=0,0,$M$7/$M$6*M176)</f>
        <v>0</v>
      </c>
      <c r="N177" s="27">
        <f t="shared" ref="N177" si="1911">IF($N$7=0,0,$N$7/$N$6*N176)</f>
        <v>0</v>
      </c>
      <c r="O177" s="115"/>
      <c r="P177" s="117"/>
      <c r="Q177" s="28">
        <f t="shared" ref="Q177" si="1912">IF($Q$7=0,0,$Q$7/$Q$6*Q176)</f>
        <v>0</v>
      </c>
      <c r="R177" s="27">
        <f t="shared" ref="R177" si="1913">IF($R$7=0,0,$R$7/$R$6*R176)</f>
        <v>0</v>
      </c>
      <c r="S177" s="27">
        <f t="shared" ref="S177" si="1914">IF($S$7=0,0,$S$7/$S$6*S176)</f>
        <v>0</v>
      </c>
      <c r="T177" s="27">
        <f t="shared" ref="T177" si="1915">IF($T$7=0,0,$T$7/$T$6*T176)</f>
        <v>0</v>
      </c>
      <c r="U177" s="115"/>
      <c r="V177" s="117"/>
      <c r="W177" s="28">
        <f t="shared" ref="W177" si="1916">IF($W$7=0,0,$W$7/$W$6*W176)</f>
        <v>0</v>
      </c>
      <c r="X177" s="27">
        <f t="shared" ref="X177" si="1917">IF($X$7=0,0,$X$7/$X$6*X176)</f>
        <v>0</v>
      </c>
      <c r="Y177" s="27">
        <f t="shared" ref="Y177" si="1918">IF($Y$7=0,0,$Y$7/$Y$6*Y176)</f>
        <v>0</v>
      </c>
      <c r="Z177" s="27">
        <f t="shared" ref="Z177" si="1919">IF($Z$7=0,0,$Z$7/$Z$6*Z176)</f>
        <v>0</v>
      </c>
      <c r="AA177" s="115"/>
      <c r="AB177" s="117"/>
      <c r="AC177" s="119"/>
      <c r="AD177" s="154"/>
      <c r="AE177" s="157"/>
      <c r="AF177" s="162"/>
      <c r="AG177" s="164"/>
      <c r="AH177" s="164"/>
      <c r="AI177" s="164"/>
      <c r="AJ177" s="164"/>
      <c r="AK177" s="172"/>
    </row>
    <row r="178" spans="1:37" ht="15" customHeight="1" x14ac:dyDescent="0.25">
      <c r="A178" s="125">
        <v>86</v>
      </c>
      <c r="B178" s="127" t="str">
        <f>'Popis studenata'!B87</f>
        <v xml:space="preserve"> </v>
      </c>
      <c r="C178" s="129">
        <f>'Popis studenata'!C87</f>
        <v>0</v>
      </c>
      <c r="D178" s="21" t="s">
        <v>18</v>
      </c>
      <c r="E178" s="22"/>
      <c r="F178" s="23"/>
      <c r="G178" s="23"/>
      <c r="H178" s="23"/>
      <c r="I178" s="114">
        <f t="shared" ref="I178" si="1920">IF((E179+F179+G179+H179)&gt;$J$4,"GREŠKA",E179+F179+G179+H179)</f>
        <v>0</v>
      </c>
      <c r="J178" s="116" t="str">
        <f t="shared" ref="J178" si="1921">IF(I178=0,"NE",(IF(I178&gt;=($J$4/2),"DA","NE")))</f>
        <v>NE</v>
      </c>
      <c r="K178" s="22"/>
      <c r="L178" s="23"/>
      <c r="M178" s="23"/>
      <c r="N178" s="23"/>
      <c r="O178" s="114">
        <f t="shared" ref="O178" si="1922">IF((K179+L179+M179+N179)&gt;$P$4,"GREŠKA",K179+L179+M179+N179)</f>
        <v>0</v>
      </c>
      <c r="P178" s="116" t="str">
        <f t="shared" ref="P178" si="1923">IF(O178=0,"NE",(IF(O178&gt;=($P$4/2),"DA","NE")))</f>
        <v>NE</v>
      </c>
      <c r="Q178" s="22"/>
      <c r="R178" s="23"/>
      <c r="S178" s="23"/>
      <c r="T178" s="23"/>
      <c r="U178" s="114">
        <f t="shared" ref="U178" si="1924">IF((Q179+R179+S179+T179)&gt;$V$4,"GREŠKA",Q179+R179+S179+T179)</f>
        <v>0</v>
      </c>
      <c r="V178" s="116" t="str">
        <f t="shared" ref="V178" si="1925">IF(U178=0,"NE",(IF(U178&gt;=($V$4/2),"DA","NE")))</f>
        <v>NE</v>
      </c>
      <c r="W178" s="22"/>
      <c r="X178" s="23"/>
      <c r="Y178" s="23"/>
      <c r="Z178" s="23"/>
      <c r="AA178" s="114">
        <f t="shared" ref="AA178" si="1926">IF((W179+X179+Y179+Z179)&gt;$AB$4,"GREŠKA",W179+X179+Y179+Z179)</f>
        <v>0</v>
      </c>
      <c r="AB178" s="116" t="str">
        <f t="shared" ref="AB178" si="1927">IF(AA178=0,"NE",(IF(AA178&gt;=($AB$4/2),"DA","NE")))</f>
        <v>NE</v>
      </c>
      <c r="AC178" s="118">
        <f t="shared" ref="AC178" si="1928">IF(AND(J178="da",P178="da",V178="da",AB178="da"),I178+O178+U178+AA178,0)</f>
        <v>0</v>
      </c>
      <c r="AD178" s="153" t="str">
        <f t="shared" ref="AD178" si="1929">IF(OR(COUNTIF(J178:AB179,"ne")&gt;2,COUNTIF(J178:AB179,"ne")=0),"NE",COUNTIF(J178:AB179,"ne"))</f>
        <v>NE</v>
      </c>
      <c r="AE178" s="155" t="str">
        <f t="shared" ref="AE178" si="1930">IF(SUM(COUNTBLANK(E178:H178),COUNTBLANK(K178:N178),COUNTBLANK(Q178:T178),COUNTBLANK(W178:Z178))=16,"NE","DA")</f>
        <v>NE</v>
      </c>
      <c r="AF178" s="161"/>
      <c r="AG178" s="167" t="str">
        <f>J178</f>
        <v>NE</v>
      </c>
      <c r="AH178" s="167" t="str">
        <f>P178</f>
        <v>NE</v>
      </c>
      <c r="AI178" s="167" t="str">
        <f>V178</f>
        <v>NE</v>
      </c>
      <c r="AJ178" s="167" t="str">
        <f>AB178</f>
        <v>NE</v>
      </c>
      <c r="AK178" s="171" t="str">
        <f t="shared" ref="AK178" si="1931">IF(AC178&lt;50, "NE",IF(AC178&lt;60,2,IF(AC178&lt;75,3,IF(AC178&lt;90,4,5))))</f>
        <v>NE</v>
      </c>
    </row>
    <row r="179" spans="1:37" ht="15.75" customHeight="1" thickBot="1" x14ac:dyDescent="0.3">
      <c r="A179" s="126"/>
      <c r="B179" s="128"/>
      <c r="C179" s="130"/>
      <c r="D179" s="26" t="s">
        <v>19</v>
      </c>
      <c r="E179" s="27">
        <f t="shared" ref="E179" si="1932">IF($E$7=0,0,$E$7/$E$6*E178)</f>
        <v>0</v>
      </c>
      <c r="F179" s="27">
        <f t="shared" ref="F179" si="1933">IF($F$7=0,0,$F$7/$F$6*F178)</f>
        <v>0</v>
      </c>
      <c r="G179" s="27">
        <f t="shared" ref="G179" si="1934">IF($G$7=0,0,$G$7/$G$6*G178)</f>
        <v>0</v>
      </c>
      <c r="H179" s="27">
        <f t="shared" ref="H179" si="1935">IF($H$7=0,0,$H$7/$H$6*H178)</f>
        <v>0</v>
      </c>
      <c r="I179" s="115"/>
      <c r="J179" s="117"/>
      <c r="K179" s="28">
        <f t="shared" ref="K179" si="1936">IF($K$7=0,0,$K$7/$K$6*K178)</f>
        <v>0</v>
      </c>
      <c r="L179" s="27">
        <f t="shared" ref="L179" si="1937">IF($L$7=0,0,$L$7/$L$6*L178)</f>
        <v>0</v>
      </c>
      <c r="M179" s="27">
        <f t="shared" ref="M179" si="1938">IF($M$7=0,0,$M$7/$M$6*M178)</f>
        <v>0</v>
      </c>
      <c r="N179" s="27">
        <f t="shared" ref="N179" si="1939">IF($N$7=0,0,$N$7/$N$6*N178)</f>
        <v>0</v>
      </c>
      <c r="O179" s="115"/>
      <c r="P179" s="117"/>
      <c r="Q179" s="28">
        <f t="shared" ref="Q179" si="1940">IF($Q$7=0,0,$Q$7/$Q$6*Q178)</f>
        <v>0</v>
      </c>
      <c r="R179" s="27">
        <f t="shared" ref="R179" si="1941">IF($R$7=0,0,$R$7/$R$6*R178)</f>
        <v>0</v>
      </c>
      <c r="S179" s="27">
        <f t="shared" ref="S179" si="1942">IF($S$7=0,0,$S$7/$S$6*S178)</f>
        <v>0</v>
      </c>
      <c r="T179" s="27">
        <f t="shared" ref="T179" si="1943">IF($T$7=0,0,$T$7/$T$6*T178)</f>
        <v>0</v>
      </c>
      <c r="U179" s="115"/>
      <c r="V179" s="117"/>
      <c r="W179" s="28">
        <f t="shared" ref="W179" si="1944">IF($W$7=0,0,$W$7/$W$6*W178)</f>
        <v>0</v>
      </c>
      <c r="X179" s="27">
        <f t="shared" ref="X179" si="1945">IF($X$7=0,0,$X$7/$X$6*X178)</f>
        <v>0</v>
      </c>
      <c r="Y179" s="27">
        <f t="shared" ref="Y179" si="1946">IF($Y$7=0,0,$Y$7/$Y$6*Y178)</f>
        <v>0</v>
      </c>
      <c r="Z179" s="27">
        <f t="shared" ref="Z179" si="1947">IF($Z$7=0,0,$Z$7/$Z$6*Z178)</f>
        <v>0</v>
      </c>
      <c r="AA179" s="115"/>
      <c r="AB179" s="117"/>
      <c r="AC179" s="119"/>
      <c r="AD179" s="154"/>
      <c r="AE179" s="157"/>
      <c r="AF179" s="162"/>
      <c r="AG179" s="164"/>
      <c r="AH179" s="164"/>
      <c r="AI179" s="164"/>
      <c r="AJ179" s="164"/>
      <c r="AK179" s="172"/>
    </row>
    <row r="180" spans="1:37" ht="15" customHeight="1" x14ac:dyDescent="0.25">
      <c r="A180" s="125">
        <v>87</v>
      </c>
      <c r="B180" s="127" t="str">
        <f>'Popis studenata'!B88</f>
        <v xml:space="preserve"> </v>
      </c>
      <c r="C180" s="129">
        <f>'Popis studenata'!C88</f>
        <v>0</v>
      </c>
      <c r="D180" s="21" t="s">
        <v>18</v>
      </c>
      <c r="E180" s="22"/>
      <c r="F180" s="23"/>
      <c r="G180" s="23"/>
      <c r="H180" s="23"/>
      <c r="I180" s="114">
        <f t="shared" ref="I180" si="1948">IF((E181+F181+G181+H181)&gt;$J$4,"GREŠKA",E181+F181+G181+H181)</f>
        <v>0</v>
      </c>
      <c r="J180" s="116" t="str">
        <f t="shared" ref="J180" si="1949">IF(I180=0,"NE",(IF(I180&gt;=($J$4/2),"DA","NE")))</f>
        <v>NE</v>
      </c>
      <c r="K180" s="22"/>
      <c r="L180" s="23"/>
      <c r="M180" s="23"/>
      <c r="N180" s="23"/>
      <c r="O180" s="114">
        <f t="shared" ref="O180" si="1950">IF((K181+L181+M181+N181)&gt;$P$4,"GREŠKA",K181+L181+M181+N181)</f>
        <v>0</v>
      </c>
      <c r="P180" s="116" t="str">
        <f t="shared" ref="P180" si="1951">IF(O180=0,"NE",(IF(O180&gt;=($P$4/2),"DA","NE")))</f>
        <v>NE</v>
      </c>
      <c r="Q180" s="22"/>
      <c r="R180" s="23"/>
      <c r="S180" s="23"/>
      <c r="T180" s="23"/>
      <c r="U180" s="114">
        <f t="shared" ref="U180" si="1952">IF((Q181+R181+S181+T181)&gt;$V$4,"GREŠKA",Q181+R181+S181+T181)</f>
        <v>0</v>
      </c>
      <c r="V180" s="116" t="str">
        <f t="shared" ref="V180" si="1953">IF(U180=0,"NE",(IF(U180&gt;=($V$4/2),"DA","NE")))</f>
        <v>NE</v>
      </c>
      <c r="W180" s="22"/>
      <c r="X180" s="23"/>
      <c r="Y180" s="23"/>
      <c r="Z180" s="23"/>
      <c r="AA180" s="114">
        <f t="shared" ref="AA180" si="1954">IF((W181+X181+Y181+Z181)&gt;$AB$4,"GREŠKA",W181+X181+Y181+Z181)</f>
        <v>0</v>
      </c>
      <c r="AB180" s="116" t="str">
        <f t="shared" ref="AB180" si="1955">IF(AA180=0,"NE",(IF(AA180&gt;=($AB$4/2),"DA","NE")))</f>
        <v>NE</v>
      </c>
      <c r="AC180" s="118">
        <f t="shared" ref="AC180" si="1956">IF(AND(J180="da",P180="da",V180="da",AB180="da"),I180+O180+U180+AA180,0)</f>
        <v>0</v>
      </c>
      <c r="AD180" s="153" t="str">
        <f t="shared" ref="AD180" si="1957">IF(OR(COUNTIF(J180:AB181,"ne")&gt;2,COUNTIF(J180:AB181,"ne")=0),"NE",COUNTIF(J180:AB181,"ne"))</f>
        <v>NE</v>
      </c>
      <c r="AE180" s="155" t="str">
        <f t="shared" ref="AE180" si="1958">IF(SUM(COUNTBLANK(E180:H180),COUNTBLANK(K180:N180),COUNTBLANK(Q180:T180),COUNTBLANK(W180:Z180))=16,"NE","DA")</f>
        <v>NE</v>
      </c>
      <c r="AF180" s="161"/>
      <c r="AG180" s="167" t="str">
        <f>J180</f>
        <v>NE</v>
      </c>
      <c r="AH180" s="167" t="str">
        <f>P180</f>
        <v>NE</v>
      </c>
      <c r="AI180" s="167" t="str">
        <f>V180</f>
        <v>NE</v>
      </c>
      <c r="AJ180" s="167" t="str">
        <f>AB180</f>
        <v>NE</v>
      </c>
      <c r="AK180" s="171" t="str">
        <f t="shared" ref="AK180" si="1959">IF(AC180&lt;50, "NE",IF(AC180&lt;60,2,IF(AC180&lt;75,3,IF(AC180&lt;90,4,5))))</f>
        <v>NE</v>
      </c>
    </row>
    <row r="181" spans="1:37" ht="15.75" customHeight="1" thickBot="1" x14ac:dyDescent="0.3">
      <c r="A181" s="126"/>
      <c r="B181" s="128"/>
      <c r="C181" s="130"/>
      <c r="D181" s="26" t="s">
        <v>19</v>
      </c>
      <c r="E181" s="27">
        <f t="shared" ref="E181" si="1960">IF($E$7=0,0,$E$7/$E$6*E180)</f>
        <v>0</v>
      </c>
      <c r="F181" s="27">
        <f t="shared" ref="F181" si="1961">IF($F$7=0,0,$F$7/$F$6*F180)</f>
        <v>0</v>
      </c>
      <c r="G181" s="27">
        <f t="shared" ref="G181" si="1962">IF($G$7=0,0,$G$7/$G$6*G180)</f>
        <v>0</v>
      </c>
      <c r="H181" s="27">
        <f t="shared" ref="H181" si="1963">IF($H$7=0,0,$H$7/$H$6*H180)</f>
        <v>0</v>
      </c>
      <c r="I181" s="115"/>
      <c r="J181" s="117"/>
      <c r="K181" s="28">
        <f t="shared" ref="K181" si="1964">IF($K$7=0,0,$K$7/$K$6*K180)</f>
        <v>0</v>
      </c>
      <c r="L181" s="27">
        <f t="shared" ref="L181" si="1965">IF($L$7=0,0,$L$7/$L$6*L180)</f>
        <v>0</v>
      </c>
      <c r="M181" s="27">
        <f t="shared" ref="M181" si="1966">IF($M$7=0,0,$M$7/$M$6*M180)</f>
        <v>0</v>
      </c>
      <c r="N181" s="27">
        <f t="shared" ref="N181" si="1967">IF($N$7=0,0,$N$7/$N$6*N180)</f>
        <v>0</v>
      </c>
      <c r="O181" s="115"/>
      <c r="P181" s="117"/>
      <c r="Q181" s="28">
        <f t="shared" ref="Q181" si="1968">IF($Q$7=0,0,$Q$7/$Q$6*Q180)</f>
        <v>0</v>
      </c>
      <c r="R181" s="27">
        <f t="shared" ref="R181" si="1969">IF($R$7=0,0,$R$7/$R$6*R180)</f>
        <v>0</v>
      </c>
      <c r="S181" s="27">
        <f t="shared" ref="S181" si="1970">IF($S$7=0,0,$S$7/$S$6*S180)</f>
        <v>0</v>
      </c>
      <c r="T181" s="27">
        <f t="shared" ref="T181" si="1971">IF($T$7=0,0,$T$7/$T$6*T180)</f>
        <v>0</v>
      </c>
      <c r="U181" s="115"/>
      <c r="V181" s="117"/>
      <c r="W181" s="28">
        <f t="shared" ref="W181" si="1972">IF($W$7=0,0,$W$7/$W$6*W180)</f>
        <v>0</v>
      </c>
      <c r="X181" s="27">
        <f t="shared" ref="X181" si="1973">IF($X$7=0,0,$X$7/$X$6*X180)</f>
        <v>0</v>
      </c>
      <c r="Y181" s="27">
        <f t="shared" ref="Y181" si="1974">IF($Y$7=0,0,$Y$7/$Y$6*Y180)</f>
        <v>0</v>
      </c>
      <c r="Z181" s="27">
        <f t="shared" ref="Z181" si="1975">IF($Z$7=0,0,$Z$7/$Z$6*Z180)</f>
        <v>0</v>
      </c>
      <c r="AA181" s="115"/>
      <c r="AB181" s="117"/>
      <c r="AC181" s="119"/>
      <c r="AD181" s="154"/>
      <c r="AE181" s="157"/>
      <c r="AF181" s="162"/>
      <c r="AG181" s="164"/>
      <c r="AH181" s="164"/>
      <c r="AI181" s="164"/>
      <c r="AJ181" s="164"/>
      <c r="AK181" s="172"/>
    </row>
    <row r="182" spans="1:37" ht="15" customHeight="1" x14ac:dyDescent="0.25">
      <c r="A182" s="125">
        <v>88</v>
      </c>
      <c r="B182" s="127" t="str">
        <f>'Popis studenata'!B89</f>
        <v xml:space="preserve"> </v>
      </c>
      <c r="C182" s="129">
        <f>'Popis studenata'!C89</f>
        <v>0</v>
      </c>
      <c r="D182" s="21" t="s">
        <v>18</v>
      </c>
      <c r="E182" s="22"/>
      <c r="F182" s="23"/>
      <c r="G182" s="23"/>
      <c r="H182" s="23"/>
      <c r="I182" s="114">
        <f t="shared" ref="I182" si="1976">IF((E183+F183+G183+H183)&gt;$J$4,"GREŠKA",E183+F183+G183+H183)</f>
        <v>0</v>
      </c>
      <c r="J182" s="116" t="str">
        <f t="shared" ref="J182" si="1977">IF(I182=0,"NE",(IF(I182&gt;=($J$4/2),"DA","NE")))</f>
        <v>NE</v>
      </c>
      <c r="K182" s="22"/>
      <c r="L182" s="23"/>
      <c r="M182" s="23"/>
      <c r="N182" s="23"/>
      <c r="O182" s="114">
        <f t="shared" ref="O182" si="1978">IF((K183+L183+M183+N183)&gt;$P$4,"GREŠKA",K183+L183+M183+N183)</f>
        <v>0</v>
      </c>
      <c r="P182" s="116" t="str">
        <f t="shared" ref="P182" si="1979">IF(O182=0,"NE",(IF(O182&gt;=($P$4/2),"DA","NE")))</f>
        <v>NE</v>
      </c>
      <c r="Q182" s="22"/>
      <c r="R182" s="23"/>
      <c r="S182" s="23"/>
      <c r="T182" s="23"/>
      <c r="U182" s="114">
        <f t="shared" ref="U182" si="1980">IF((Q183+R183+S183+T183)&gt;$V$4,"GREŠKA",Q183+R183+S183+T183)</f>
        <v>0</v>
      </c>
      <c r="V182" s="116" t="str">
        <f t="shared" ref="V182" si="1981">IF(U182=0,"NE",(IF(U182&gt;=($V$4/2),"DA","NE")))</f>
        <v>NE</v>
      </c>
      <c r="W182" s="22"/>
      <c r="X182" s="23"/>
      <c r="Y182" s="23"/>
      <c r="Z182" s="23"/>
      <c r="AA182" s="114">
        <f t="shared" ref="AA182" si="1982">IF((W183+X183+Y183+Z183)&gt;$AB$4,"GREŠKA",W183+X183+Y183+Z183)</f>
        <v>0</v>
      </c>
      <c r="AB182" s="116" t="str">
        <f t="shared" ref="AB182" si="1983">IF(AA182=0,"NE",(IF(AA182&gt;=($AB$4/2),"DA","NE")))</f>
        <v>NE</v>
      </c>
      <c r="AC182" s="118">
        <f t="shared" ref="AC182" si="1984">IF(AND(J182="da",P182="da",V182="da",AB182="da"),I182+O182+U182+AA182,0)</f>
        <v>0</v>
      </c>
      <c r="AD182" s="153" t="str">
        <f t="shared" ref="AD182" si="1985">IF(OR(COUNTIF(J182:AB183,"ne")&gt;2,COUNTIF(J182:AB183,"ne")=0),"NE",COUNTIF(J182:AB183,"ne"))</f>
        <v>NE</v>
      </c>
      <c r="AE182" s="155" t="str">
        <f t="shared" ref="AE182" si="1986">IF(SUM(COUNTBLANK(E182:H182),COUNTBLANK(K182:N182),COUNTBLANK(Q182:T182),COUNTBLANK(W182:Z182))=16,"NE","DA")</f>
        <v>NE</v>
      </c>
      <c r="AF182" s="161"/>
      <c r="AG182" s="167" t="str">
        <f>J182</f>
        <v>NE</v>
      </c>
      <c r="AH182" s="167" t="str">
        <f>P182</f>
        <v>NE</v>
      </c>
      <c r="AI182" s="167" t="str">
        <f>V182</f>
        <v>NE</v>
      </c>
      <c r="AJ182" s="167" t="str">
        <f>AB182</f>
        <v>NE</v>
      </c>
      <c r="AK182" s="171" t="str">
        <f t="shared" ref="AK182" si="1987">IF(AC182&lt;50, "NE",IF(AC182&lt;60,2,IF(AC182&lt;75,3,IF(AC182&lt;90,4,5))))</f>
        <v>NE</v>
      </c>
    </row>
    <row r="183" spans="1:37" ht="15.75" customHeight="1" thickBot="1" x14ac:dyDescent="0.3">
      <c r="A183" s="126"/>
      <c r="B183" s="128"/>
      <c r="C183" s="130"/>
      <c r="D183" s="26" t="s">
        <v>19</v>
      </c>
      <c r="E183" s="27">
        <f t="shared" ref="E183" si="1988">IF($E$7=0,0,$E$7/$E$6*E182)</f>
        <v>0</v>
      </c>
      <c r="F183" s="27">
        <f t="shared" ref="F183" si="1989">IF($F$7=0,0,$F$7/$F$6*F182)</f>
        <v>0</v>
      </c>
      <c r="G183" s="27">
        <f t="shared" ref="G183" si="1990">IF($G$7=0,0,$G$7/$G$6*G182)</f>
        <v>0</v>
      </c>
      <c r="H183" s="27">
        <f t="shared" ref="H183" si="1991">IF($H$7=0,0,$H$7/$H$6*H182)</f>
        <v>0</v>
      </c>
      <c r="I183" s="115"/>
      <c r="J183" s="117"/>
      <c r="K183" s="28">
        <f t="shared" ref="K183" si="1992">IF($K$7=0,0,$K$7/$K$6*K182)</f>
        <v>0</v>
      </c>
      <c r="L183" s="27">
        <f t="shared" ref="L183" si="1993">IF($L$7=0,0,$L$7/$L$6*L182)</f>
        <v>0</v>
      </c>
      <c r="M183" s="27">
        <f t="shared" ref="M183" si="1994">IF($M$7=0,0,$M$7/$M$6*M182)</f>
        <v>0</v>
      </c>
      <c r="N183" s="27">
        <f t="shared" ref="N183" si="1995">IF($N$7=0,0,$N$7/$N$6*N182)</f>
        <v>0</v>
      </c>
      <c r="O183" s="115"/>
      <c r="P183" s="117"/>
      <c r="Q183" s="28">
        <f t="shared" ref="Q183" si="1996">IF($Q$7=0,0,$Q$7/$Q$6*Q182)</f>
        <v>0</v>
      </c>
      <c r="R183" s="27">
        <f t="shared" ref="R183" si="1997">IF($R$7=0,0,$R$7/$R$6*R182)</f>
        <v>0</v>
      </c>
      <c r="S183" s="27">
        <f t="shared" ref="S183" si="1998">IF($S$7=0,0,$S$7/$S$6*S182)</f>
        <v>0</v>
      </c>
      <c r="T183" s="27">
        <f t="shared" ref="T183" si="1999">IF($T$7=0,0,$T$7/$T$6*T182)</f>
        <v>0</v>
      </c>
      <c r="U183" s="115"/>
      <c r="V183" s="117"/>
      <c r="W183" s="28">
        <f t="shared" ref="W183" si="2000">IF($W$7=0,0,$W$7/$W$6*W182)</f>
        <v>0</v>
      </c>
      <c r="X183" s="27">
        <f t="shared" ref="X183" si="2001">IF($X$7=0,0,$X$7/$X$6*X182)</f>
        <v>0</v>
      </c>
      <c r="Y183" s="27">
        <f t="shared" ref="Y183" si="2002">IF($Y$7=0,0,$Y$7/$Y$6*Y182)</f>
        <v>0</v>
      </c>
      <c r="Z183" s="27">
        <f t="shared" ref="Z183" si="2003">IF($Z$7=0,0,$Z$7/$Z$6*Z182)</f>
        <v>0</v>
      </c>
      <c r="AA183" s="115"/>
      <c r="AB183" s="117"/>
      <c r="AC183" s="119"/>
      <c r="AD183" s="154"/>
      <c r="AE183" s="157"/>
      <c r="AF183" s="162"/>
      <c r="AG183" s="164"/>
      <c r="AH183" s="164"/>
      <c r="AI183" s="164"/>
      <c r="AJ183" s="164"/>
      <c r="AK183" s="172"/>
    </row>
    <row r="184" spans="1:37" ht="15" customHeight="1" x14ac:dyDescent="0.25">
      <c r="A184" s="125">
        <v>89</v>
      </c>
      <c r="B184" s="127" t="str">
        <f>'Popis studenata'!B90</f>
        <v xml:space="preserve"> </v>
      </c>
      <c r="C184" s="129">
        <f>'Popis studenata'!C90</f>
        <v>0</v>
      </c>
      <c r="D184" s="21" t="s">
        <v>18</v>
      </c>
      <c r="E184" s="22"/>
      <c r="F184" s="23"/>
      <c r="G184" s="23"/>
      <c r="H184" s="23"/>
      <c r="I184" s="114">
        <f t="shared" ref="I184" si="2004">IF((E185+F185+G185+H185)&gt;$J$4,"GREŠKA",E185+F185+G185+H185)</f>
        <v>0</v>
      </c>
      <c r="J184" s="116" t="str">
        <f t="shared" ref="J184" si="2005">IF(I184=0,"NE",(IF(I184&gt;=($J$4/2),"DA","NE")))</f>
        <v>NE</v>
      </c>
      <c r="K184" s="22"/>
      <c r="L184" s="23"/>
      <c r="M184" s="23"/>
      <c r="N184" s="23"/>
      <c r="O184" s="114">
        <f t="shared" ref="O184" si="2006">IF((K185+L185+M185+N185)&gt;$P$4,"GREŠKA",K185+L185+M185+N185)</f>
        <v>0</v>
      </c>
      <c r="P184" s="116" t="str">
        <f t="shared" ref="P184" si="2007">IF(O184=0,"NE",(IF(O184&gt;=($P$4/2),"DA","NE")))</f>
        <v>NE</v>
      </c>
      <c r="Q184" s="22"/>
      <c r="R184" s="23"/>
      <c r="S184" s="23"/>
      <c r="T184" s="23"/>
      <c r="U184" s="114">
        <f t="shared" ref="U184" si="2008">IF((Q185+R185+S185+T185)&gt;$V$4,"GREŠKA",Q185+R185+S185+T185)</f>
        <v>0</v>
      </c>
      <c r="V184" s="116" t="str">
        <f t="shared" ref="V184" si="2009">IF(U184=0,"NE",(IF(U184&gt;=($V$4/2),"DA","NE")))</f>
        <v>NE</v>
      </c>
      <c r="W184" s="22"/>
      <c r="X184" s="23"/>
      <c r="Y184" s="23"/>
      <c r="Z184" s="23"/>
      <c r="AA184" s="114">
        <f t="shared" ref="AA184" si="2010">IF((W185+X185+Y185+Z185)&gt;$AB$4,"GREŠKA",W185+X185+Y185+Z185)</f>
        <v>0</v>
      </c>
      <c r="AB184" s="116" t="str">
        <f t="shared" ref="AB184" si="2011">IF(AA184=0,"NE",(IF(AA184&gt;=($AB$4/2),"DA","NE")))</f>
        <v>NE</v>
      </c>
      <c r="AC184" s="118">
        <f t="shared" ref="AC184" si="2012">IF(AND(J184="da",P184="da",V184="da",AB184="da"),I184+O184+U184+AA184,0)</f>
        <v>0</v>
      </c>
      <c r="AD184" s="153" t="str">
        <f t="shared" ref="AD184" si="2013">IF(OR(COUNTIF(J184:AB185,"ne")&gt;2,COUNTIF(J184:AB185,"ne")=0),"NE",COUNTIF(J184:AB185,"ne"))</f>
        <v>NE</v>
      </c>
      <c r="AE184" s="155" t="str">
        <f t="shared" ref="AE184" si="2014">IF(SUM(COUNTBLANK(E184:H184),COUNTBLANK(K184:N184),COUNTBLANK(Q184:T184),COUNTBLANK(W184:Z184))=16,"NE","DA")</f>
        <v>NE</v>
      </c>
      <c r="AF184" s="161"/>
      <c r="AG184" s="167" t="str">
        <f>J184</f>
        <v>NE</v>
      </c>
      <c r="AH184" s="167" t="str">
        <f>P184</f>
        <v>NE</v>
      </c>
      <c r="AI184" s="167" t="str">
        <f>V184</f>
        <v>NE</v>
      </c>
      <c r="AJ184" s="167" t="str">
        <f>AB184</f>
        <v>NE</v>
      </c>
      <c r="AK184" s="171" t="str">
        <f t="shared" ref="AK184" si="2015">IF(AC184&lt;50, "NE",IF(AC184&lt;60,2,IF(AC184&lt;75,3,IF(AC184&lt;90,4,5))))</f>
        <v>NE</v>
      </c>
    </row>
    <row r="185" spans="1:37" ht="15.75" customHeight="1" thickBot="1" x14ac:dyDescent="0.3">
      <c r="A185" s="126"/>
      <c r="B185" s="128"/>
      <c r="C185" s="130"/>
      <c r="D185" s="26" t="s">
        <v>19</v>
      </c>
      <c r="E185" s="27">
        <f t="shared" ref="E185" si="2016">IF($E$7=0,0,$E$7/$E$6*E184)</f>
        <v>0</v>
      </c>
      <c r="F185" s="27">
        <f t="shared" ref="F185" si="2017">IF($F$7=0,0,$F$7/$F$6*F184)</f>
        <v>0</v>
      </c>
      <c r="G185" s="27">
        <f t="shared" ref="G185" si="2018">IF($G$7=0,0,$G$7/$G$6*G184)</f>
        <v>0</v>
      </c>
      <c r="H185" s="27">
        <f t="shared" ref="H185" si="2019">IF($H$7=0,0,$H$7/$H$6*H184)</f>
        <v>0</v>
      </c>
      <c r="I185" s="115"/>
      <c r="J185" s="117"/>
      <c r="K185" s="28">
        <f t="shared" ref="K185" si="2020">IF($K$7=0,0,$K$7/$K$6*K184)</f>
        <v>0</v>
      </c>
      <c r="L185" s="27">
        <f t="shared" ref="L185" si="2021">IF($L$7=0,0,$L$7/$L$6*L184)</f>
        <v>0</v>
      </c>
      <c r="M185" s="27">
        <f t="shared" ref="M185" si="2022">IF($M$7=0,0,$M$7/$M$6*M184)</f>
        <v>0</v>
      </c>
      <c r="N185" s="27">
        <f t="shared" ref="N185" si="2023">IF($N$7=0,0,$N$7/$N$6*N184)</f>
        <v>0</v>
      </c>
      <c r="O185" s="115"/>
      <c r="P185" s="117"/>
      <c r="Q185" s="28">
        <f t="shared" ref="Q185" si="2024">IF($Q$7=0,0,$Q$7/$Q$6*Q184)</f>
        <v>0</v>
      </c>
      <c r="R185" s="27">
        <f t="shared" ref="R185" si="2025">IF($R$7=0,0,$R$7/$R$6*R184)</f>
        <v>0</v>
      </c>
      <c r="S185" s="27">
        <f t="shared" ref="S185" si="2026">IF($S$7=0,0,$S$7/$S$6*S184)</f>
        <v>0</v>
      </c>
      <c r="T185" s="27">
        <f t="shared" ref="T185" si="2027">IF($T$7=0,0,$T$7/$T$6*T184)</f>
        <v>0</v>
      </c>
      <c r="U185" s="115"/>
      <c r="V185" s="117"/>
      <c r="W185" s="28">
        <f t="shared" ref="W185" si="2028">IF($W$7=0,0,$W$7/$W$6*W184)</f>
        <v>0</v>
      </c>
      <c r="X185" s="27">
        <f t="shared" ref="X185" si="2029">IF($X$7=0,0,$X$7/$X$6*X184)</f>
        <v>0</v>
      </c>
      <c r="Y185" s="27">
        <f t="shared" ref="Y185" si="2030">IF($Y$7=0,0,$Y$7/$Y$6*Y184)</f>
        <v>0</v>
      </c>
      <c r="Z185" s="27">
        <f t="shared" ref="Z185" si="2031">IF($Z$7=0,0,$Z$7/$Z$6*Z184)</f>
        <v>0</v>
      </c>
      <c r="AA185" s="115"/>
      <c r="AB185" s="117"/>
      <c r="AC185" s="119"/>
      <c r="AD185" s="154"/>
      <c r="AE185" s="157"/>
      <c r="AF185" s="162"/>
      <c r="AG185" s="164"/>
      <c r="AH185" s="164"/>
      <c r="AI185" s="164"/>
      <c r="AJ185" s="164"/>
      <c r="AK185" s="172"/>
    </row>
    <row r="186" spans="1:37" ht="15" customHeight="1" x14ac:dyDescent="0.25">
      <c r="A186" s="125">
        <v>90</v>
      </c>
      <c r="B186" s="127" t="str">
        <f>'Popis studenata'!B91</f>
        <v xml:space="preserve"> </v>
      </c>
      <c r="C186" s="129">
        <f>'Popis studenata'!C91</f>
        <v>0</v>
      </c>
      <c r="D186" s="21" t="s">
        <v>18</v>
      </c>
      <c r="E186" s="22"/>
      <c r="F186" s="23"/>
      <c r="G186" s="23"/>
      <c r="H186" s="23"/>
      <c r="I186" s="114">
        <f t="shared" ref="I186" si="2032">IF((E187+F187+G187+H187)&gt;$J$4,"GREŠKA",E187+F187+G187+H187)</f>
        <v>0</v>
      </c>
      <c r="J186" s="116" t="str">
        <f t="shared" ref="J186" si="2033">IF(I186=0,"NE",(IF(I186&gt;=($J$4/2),"DA","NE")))</f>
        <v>NE</v>
      </c>
      <c r="K186" s="22"/>
      <c r="L186" s="23"/>
      <c r="M186" s="23"/>
      <c r="N186" s="23"/>
      <c r="O186" s="114">
        <f t="shared" ref="O186" si="2034">IF((K187+L187+M187+N187)&gt;$P$4,"GREŠKA",K187+L187+M187+N187)</f>
        <v>0</v>
      </c>
      <c r="P186" s="116" t="str">
        <f t="shared" ref="P186" si="2035">IF(O186=0,"NE",(IF(O186&gt;=($P$4/2),"DA","NE")))</f>
        <v>NE</v>
      </c>
      <c r="Q186" s="22"/>
      <c r="R186" s="23"/>
      <c r="S186" s="23"/>
      <c r="T186" s="23"/>
      <c r="U186" s="114">
        <f t="shared" ref="U186" si="2036">IF((Q187+R187+S187+T187)&gt;$V$4,"GREŠKA",Q187+R187+S187+T187)</f>
        <v>0</v>
      </c>
      <c r="V186" s="116" t="str">
        <f t="shared" ref="V186" si="2037">IF(U186=0,"NE",(IF(U186&gt;=($V$4/2),"DA","NE")))</f>
        <v>NE</v>
      </c>
      <c r="W186" s="22"/>
      <c r="X186" s="23"/>
      <c r="Y186" s="23"/>
      <c r="Z186" s="23"/>
      <c r="AA186" s="114">
        <f t="shared" ref="AA186" si="2038">IF((W187+X187+Y187+Z187)&gt;$AB$4,"GREŠKA",W187+X187+Y187+Z187)</f>
        <v>0</v>
      </c>
      <c r="AB186" s="116" t="str">
        <f t="shared" ref="AB186" si="2039">IF(AA186=0,"NE",(IF(AA186&gt;=($AB$4/2),"DA","NE")))</f>
        <v>NE</v>
      </c>
      <c r="AC186" s="118">
        <f t="shared" ref="AC186" si="2040">IF(AND(J186="da",P186="da",V186="da",AB186="da"),I186+O186+U186+AA186,0)</f>
        <v>0</v>
      </c>
      <c r="AD186" s="153" t="str">
        <f t="shared" ref="AD186" si="2041">IF(OR(COUNTIF(J186:AB187,"ne")&gt;2,COUNTIF(J186:AB187,"ne")=0),"NE",COUNTIF(J186:AB187,"ne"))</f>
        <v>NE</v>
      </c>
      <c r="AE186" s="155" t="str">
        <f t="shared" ref="AE186" si="2042">IF(SUM(COUNTBLANK(E186:H186),COUNTBLANK(K186:N186),COUNTBLANK(Q186:T186),COUNTBLANK(W186:Z186))=16,"NE","DA")</f>
        <v>NE</v>
      </c>
      <c r="AF186" s="161"/>
      <c r="AG186" s="167" t="str">
        <f>J186</f>
        <v>NE</v>
      </c>
      <c r="AH186" s="167" t="str">
        <f>P186</f>
        <v>NE</v>
      </c>
      <c r="AI186" s="167" t="str">
        <f>V186</f>
        <v>NE</v>
      </c>
      <c r="AJ186" s="167" t="str">
        <f>AB186</f>
        <v>NE</v>
      </c>
      <c r="AK186" s="171" t="str">
        <f t="shared" ref="AK186" si="2043">IF(AC186&lt;50, "NE",IF(AC186&lt;60,2,IF(AC186&lt;75,3,IF(AC186&lt;90,4,5))))</f>
        <v>NE</v>
      </c>
    </row>
    <row r="187" spans="1:37" ht="15.75" customHeight="1" thickBot="1" x14ac:dyDescent="0.3">
      <c r="A187" s="126"/>
      <c r="B187" s="128"/>
      <c r="C187" s="130"/>
      <c r="D187" s="26" t="s">
        <v>19</v>
      </c>
      <c r="E187" s="27">
        <f t="shared" ref="E187" si="2044">IF($E$7=0,0,$E$7/$E$6*E186)</f>
        <v>0</v>
      </c>
      <c r="F187" s="27">
        <f t="shared" ref="F187" si="2045">IF($F$7=0,0,$F$7/$F$6*F186)</f>
        <v>0</v>
      </c>
      <c r="G187" s="27">
        <f t="shared" ref="G187" si="2046">IF($G$7=0,0,$G$7/$G$6*G186)</f>
        <v>0</v>
      </c>
      <c r="H187" s="27">
        <f t="shared" ref="H187" si="2047">IF($H$7=0,0,$H$7/$H$6*H186)</f>
        <v>0</v>
      </c>
      <c r="I187" s="115"/>
      <c r="J187" s="117"/>
      <c r="K187" s="28">
        <f t="shared" ref="K187" si="2048">IF($K$7=0,0,$K$7/$K$6*K186)</f>
        <v>0</v>
      </c>
      <c r="L187" s="27">
        <f t="shared" ref="L187" si="2049">IF($L$7=0,0,$L$7/$L$6*L186)</f>
        <v>0</v>
      </c>
      <c r="M187" s="27">
        <f t="shared" ref="M187" si="2050">IF($M$7=0,0,$M$7/$M$6*M186)</f>
        <v>0</v>
      </c>
      <c r="N187" s="27">
        <f t="shared" ref="N187" si="2051">IF($N$7=0,0,$N$7/$N$6*N186)</f>
        <v>0</v>
      </c>
      <c r="O187" s="115"/>
      <c r="P187" s="117"/>
      <c r="Q187" s="28">
        <f t="shared" ref="Q187" si="2052">IF($Q$7=0,0,$Q$7/$Q$6*Q186)</f>
        <v>0</v>
      </c>
      <c r="R187" s="27">
        <f t="shared" ref="R187" si="2053">IF($R$7=0,0,$R$7/$R$6*R186)</f>
        <v>0</v>
      </c>
      <c r="S187" s="27">
        <f t="shared" ref="S187" si="2054">IF($S$7=0,0,$S$7/$S$6*S186)</f>
        <v>0</v>
      </c>
      <c r="T187" s="27">
        <f t="shared" ref="T187" si="2055">IF($T$7=0,0,$T$7/$T$6*T186)</f>
        <v>0</v>
      </c>
      <c r="U187" s="115"/>
      <c r="V187" s="117"/>
      <c r="W187" s="28">
        <f t="shared" ref="W187" si="2056">IF($W$7=0,0,$W$7/$W$6*W186)</f>
        <v>0</v>
      </c>
      <c r="X187" s="27">
        <f t="shared" ref="X187" si="2057">IF($X$7=0,0,$X$7/$X$6*X186)</f>
        <v>0</v>
      </c>
      <c r="Y187" s="27">
        <f t="shared" ref="Y187" si="2058">IF($Y$7=0,0,$Y$7/$Y$6*Y186)</f>
        <v>0</v>
      </c>
      <c r="Z187" s="27">
        <f t="shared" ref="Z187" si="2059">IF($Z$7=0,0,$Z$7/$Z$6*Z186)</f>
        <v>0</v>
      </c>
      <c r="AA187" s="115"/>
      <c r="AB187" s="117"/>
      <c r="AC187" s="119"/>
      <c r="AD187" s="154"/>
      <c r="AE187" s="157"/>
      <c r="AF187" s="162"/>
      <c r="AG187" s="164"/>
      <c r="AH187" s="164"/>
      <c r="AI187" s="164"/>
      <c r="AJ187" s="164"/>
      <c r="AK187" s="172"/>
    </row>
    <row r="188" spans="1:37" ht="15" customHeight="1" x14ac:dyDescent="0.25">
      <c r="A188" s="125">
        <v>91</v>
      </c>
      <c r="B188" s="127" t="str">
        <f>'Popis studenata'!B92</f>
        <v xml:space="preserve"> </v>
      </c>
      <c r="C188" s="129">
        <f>'Popis studenata'!C92</f>
        <v>0</v>
      </c>
      <c r="D188" s="21" t="s">
        <v>18</v>
      </c>
      <c r="E188" s="22"/>
      <c r="F188" s="23"/>
      <c r="G188" s="23"/>
      <c r="H188" s="23"/>
      <c r="I188" s="114">
        <f t="shared" ref="I188" si="2060">IF((E189+F189+G189+H189)&gt;$J$4,"GREŠKA",E189+F189+G189+H189)</f>
        <v>0</v>
      </c>
      <c r="J188" s="116" t="str">
        <f t="shared" ref="J188" si="2061">IF(I188=0,"NE",(IF(I188&gt;=($J$4/2),"DA","NE")))</f>
        <v>NE</v>
      </c>
      <c r="K188" s="22"/>
      <c r="L188" s="23"/>
      <c r="M188" s="23"/>
      <c r="N188" s="23"/>
      <c r="O188" s="114">
        <f t="shared" ref="O188" si="2062">IF((K189+L189+M189+N189)&gt;$P$4,"GREŠKA",K189+L189+M189+N189)</f>
        <v>0</v>
      </c>
      <c r="P188" s="116" t="str">
        <f t="shared" ref="P188" si="2063">IF(O188=0,"NE",(IF(O188&gt;=($P$4/2),"DA","NE")))</f>
        <v>NE</v>
      </c>
      <c r="Q188" s="22"/>
      <c r="R188" s="23"/>
      <c r="S188" s="23"/>
      <c r="T188" s="23"/>
      <c r="U188" s="114">
        <f t="shared" ref="U188" si="2064">IF((Q189+R189+S189+T189)&gt;$V$4,"GREŠKA",Q189+R189+S189+T189)</f>
        <v>0</v>
      </c>
      <c r="V188" s="116" t="str">
        <f t="shared" ref="V188" si="2065">IF(U188=0,"NE",(IF(U188&gt;=($V$4/2),"DA","NE")))</f>
        <v>NE</v>
      </c>
      <c r="W188" s="22"/>
      <c r="X188" s="23"/>
      <c r="Y188" s="23"/>
      <c r="Z188" s="23"/>
      <c r="AA188" s="114">
        <f t="shared" ref="AA188" si="2066">IF((W189+X189+Y189+Z189)&gt;$AB$4,"GREŠKA",W189+X189+Y189+Z189)</f>
        <v>0</v>
      </c>
      <c r="AB188" s="116" t="str">
        <f t="shared" ref="AB188" si="2067">IF(AA188=0,"NE",(IF(AA188&gt;=($AB$4/2),"DA","NE")))</f>
        <v>NE</v>
      </c>
      <c r="AC188" s="118">
        <f t="shared" ref="AC188" si="2068">IF(AND(J188="da",P188="da",V188="da",AB188="da"),I188+O188+U188+AA188,0)</f>
        <v>0</v>
      </c>
      <c r="AD188" s="153" t="str">
        <f t="shared" ref="AD188" si="2069">IF(OR(COUNTIF(J188:AB189,"ne")&gt;2,COUNTIF(J188:AB189,"ne")=0),"NE",COUNTIF(J188:AB189,"ne"))</f>
        <v>NE</v>
      </c>
      <c r="AE188" s="155" t="str">
        <f t="shared" ref="AE188" si="2070">IF(SUM(COUNTBLANK(E188:H188),COUNTBLANK(K188:N188),COUNTBLANK(Q188:T188),COUNTBLANK(W188:Z188))=16,"NE","DA")</f>
        <v>NE</v>
      </c>
      <c r="AF188" s="161"/>
      <c r="AG188" s="167" t="str">
        <f>J188</f>
        <v>NE</v>
      </c>
      <c r="AH188" s="167" t="str">
        <f>P188</f>
        <v>NE</v>
      </c>
      <c r="AI188" s="167" t="str">
        <f>V188</f>
        <v>NE</v>
      </c>
      <c r="AJ188" s="167" t="str">
        <f>AB188</f>
        <v>NE</v>
      </c>
      <c r="AK188" s="171" t="str">
        <f t="shared" ref="AK188" si="2071">IF(AC188&lt;50, "NE",IF(AC188&lt;60,2,IF(AC188&lt;75,3,IF(AC188&lt;90,4,5))))</f>
        <v>NE</v>
      </c>
    </row>
    <row r="189" spans="1:37" ht="15.75" customHeight="1" thickBot="1" x14ac:dyDescent="0.3">
      <c r="A189" s="126"/>
      <c r="B189" s="128"/>
      <c r="C189" s="130"/>
      <c r="D189" s="26" t="s">
        <v>19</v>
      </c>
      <c r="E189" s="27">
        <f t="shared" ref="E189" si="2072">IF($E$7=0,0,$E$7/$E$6*E188)</f>
        <v>0</v>
      </c>
      <c r="F189" s="27">
        <f t="shared" ref="F189" si="2073">IF($F$7=0,0,$F$7/$F$6*F188)</f>
        <v>0</v>
      </c>
      <c r="G189" s="27">
        <f t="shared" ref="G189" si="2074">IF($G$7=0,0,$G$7/$G$6*G188)</f>
        <v>0</v>
      </c>
      <c r="H189" s="27">
        <f t="shared" ref="H189" si="2075">IF($H$7=0,0,$H$7/$H$6*H188)</f>
        <v>0</v>
      </c>
      <c r="I189" s="115"/>
      <c r="J189" s="117"/>
      <c r="K189" s="28">
        <f t="shared" ref="K189" si="2076">IF($K$7=0,0,$K$7/$K$6*K188)</f>
        <v>0</v>
      </c>
      <c r="L189" s="27">
        <f t="shared" ref="L189" si="2077">IF($L$7=0,0,$L$7/$L$6*L188)</f>
        <v>0</v>
      </c>
      <c r="M189" s="27">
        <f t="shared" ref="M189" si="2078">IF($M$7=0,0,$M$7/$M$6*M188)</f>
        <v>0</v>
      </c>
      <c r="N189" s="27">
        <f t="shared" ref="N189" si="2079">IF($N$7=0,0,$N$7/$N$6*N188)</f>
        <v>0</v>
      </c>
      <c r="O189" s="115"/>
      <c r="P189" s="117"/>
      <c r="Q189" s="28">
        <f t="shared" ref="Q189" si="2080">IF($Q$7=0,0,$Q$7/$Q$6*Q188)</f>
        <v>0</v>
      </c>
      <c r="R189" s="27">
        <f t="shared" ref="R189" si="2081">IF($R$7=0,0,$R$7/$R$6*R188)</f>
        <v>0</v>
      </c>
      <c r="S189" s="27">
        <f t="shared" ref="S189" si="2082">IF($S$7=0,0,$S$7/$S$6*S188)</f>
        <v>0</v>
      </c>
      <c r="T189" s="27">
        <f t="shared" ref="T189" si="2083">IF($T$7=0,0,$T$7/$T$6*T188)</f>
        <v>0</v>
      </c>
      <c r="U189" s="115"/>
      <c r="V189" s="117"/>
      <c r="W189" s="28">
        <f t="shared" ref="W189" si="2084">IF($W$7=0,0,$W$7/$W$6*W188)</f>
        <v>0</v>
      </c>
      <c r="X189" s="27">
        <f t="shared" ref="X189" si="2085">IF($X$7=0,0,$X$7/$X$6*X188)</f>
        <v>0</v>
      </c>
      <c r="Y189" s="27">
        <f t="shared" ref="Y189" si="2086">IF($Y$7=0,0,$Y$7/$Y$6*Y188)</f>
        <v>0</v>
      </c>
      <c r="Z189" s="27">
        <f t="shared" ref="Z189" si="2087">IF($Z$7=0,0,$Z$7/$Z$6*Z188)</f>
        <v>0</v>
      </c>
      <c r="AA189" s="115"/>
      <c r="AB189" s="117"/>
      <c r="AC189" s="119"/>
      <c r="AD189" s="154"/>
      <c r="AE189" s="157"/>
      <c r="AF189" s="162"/>
      <c r="AG189" s="164"/>
      <c r="AH189" s="164"/>
      <c r="AI189" s="164"/>
      <c r="AJ189" s="164"/>
      <c r="AK189" s="172"/>
    </row>
    <row r="190" spans="1:37" ht="15" customHeight="1" x14ac:dyDescent="0.25">
      <c r="A190" s="125">
        <v>92</v>
      </c>
      <c r="B190" s="127" t="str">
        <f>'Popis studenata'!B93</f>
        <v xml:space="preserve"> </v>
      </c>
      <c r="C190" s="129">
        <f>'Popis studenata'!C93</f>
        <v>0</v>
      </c>
      <c r="D190" s="21" t="s">
        <v>18</v>
      </c>
      <c r="E190" s="22"/>
      <c r="F190" s="23"/>
      <c r="G190" s="23"/>
      <c r="H190" s="23"/>
      <c r="I190" s="114">
        <f t="shared" ref="I190" si="2088">IF((E191+F191+G191+H191)&gt;$J$4,"GREŠKA",E191+F191+G191+H191)</f>
        <v>0</v>
      </c>
      <c r="J190" s="116" t="str">
        <f t="shared" ref="J190" si="2089">IF(I190=0,"NE",(IF(I190&gt;=($J$4/2),"DA","NE")))</f>
        <v>NE</v>
      </c>
      <c r="K190" s="22"/>
      <c r="L190" s="23"/>
      <c r="M190" s="23"/>
      <c r="N190" s="23"/>
      <c r="O190" s="114">
        <f t="shared" ref="O190" si="2090">IF((K191+L191+M191+N191)&gt;$P$4,"GREŠKA",K191+L191+M191+N191)</f>
        <v>0</v>
      </c>
      <c r="P190" s="116" t="str">
        <f t="shared" ref="P190" si="2091">IF(O190=0,"NE",(IF(O190&gt;=($P$4/2),"DA","NE")))</f>
        <v>NE</v>
      </c>
      <c r="Q190" s="22"/>
      <c r="R190" s="23"/>
      <c r="S190" s="23"/>
      <c r="T190" s="23"/>
      <c r="U190" s="114">
        <f t="shared" ref="U190" si="2092">IF((Q191+R191+S191+T191)&gt;$V$4,"GREŠKA",Q191+R191+S191+T191)</f>
        <v>0</v>
      </c>
      <c r="V190" s="116" t="str">
        <f t="shared" ref="V190" si="2093">IF(U190=0,"NE",(IF(U190&gt;=($V$4/2),"DA","NE")))</f>
        <v>NE</v>
      </c>
      <c r="W190" s="22"/>
      <c r="X190" s="23"/>
      <c r="Y190" s="23"/>
      <c r="Z190" s="23"/>
      <c r="AA190" s="114">
        <f t="shared" ref="AA190" si="2094">IF((W191+X191+Y191+Z191)&gt;$AB$4,"GREŠKA",W191+X191+Y191+Z191)</f>
        <v>0</v>
      </c>
      <c r="AB190" s="116" t="str">
        <f t="shared" ref="AB190" si="2095">IF(AA190=0,"NE",(IF(AA190&gt;=($AB$4/2),"DA","NE")))</f>
        <v>NE</v>
      </c>
      <c r="AC190" s="118">
        <f t="shared" ref="AC190" si="2096">IF(AND(J190="da",P190="da",V190="da",AB190="da"),I190+O190+U190+AA190,0)</f>
        <v>0</v>
      </c>
      <c r="AD190" s="153" t="str">
        <f t="shared" ref="AD190" si="2097">IF(OR(COUNTIF(J190:AB191,"ne")&gt;2,COUNTIF(J190:AB191,"ne")=0),"NE",COUNTIF(J190:AB191,"ne"))</f>
        <v>NE</v>
      </c>
      <c r="AE190" s="155" t="str">
        <f t="shared" ref="AE190" si="2098">IF(SUM(COUNTBLANK(E190:H190),COUNTBLANK(K190:N190),COUNTBLANK(Q190:T190),COUNTBLANK(W190:Z190))=16,"NE","DA")</f>
        <v>NE</v>
      </c>
      <c r="AF190" s="161"/>
      <c r="AG190" s="167" t="str">
        <f>J190</f>
        <v>NE</v>
      </c>
      <c r="AH190" s="167" t="str">
        <f>P190</f>
        <v>NE</v>
      </c>
      <c r="AI190" s="167" t="str">
        <f>V190</f>
        <v>NE</v>
      </c>
      <c r="AJ190" s="167" t="str">
        <f>AB190</f>
        <v>NE</v>
      </c>
      <c r="AK190" s="171" t="str">
        <f t="shared" ref="AK190" si="2099">IF(AC190&lt;50, "NE",IF(AC190&lt;60,2,IF(AC190&lt;75,3,IF(AC190&lt;90,4,5))))</f>
        <v>NE</v>
      </c>
    </row>
    <row r="191" spans="1:37" ht="15.75" customHeight="1" thickBot="1" x14ac:dyDescent="0.3">
      <c r="A191" s="126"/>
      <c r="B191" s="128"/>
      <c r="C191" s="130"/>
      <c r="D191" s="26" t="s">
        <v>19</v>
      </c>
      <c r="E191" s="27">
        <f t="shared" ref="E191" si="2100">IF($E$7=0,0,$E$7/$E$6*E190)</f>
        <v>0</v>
      </c>
      <c r="F191" s="27">
        <f t="shared" ref="F191" si="2101">IF($F$7=0,0,$F$7/$F$6*F190)</f>
        <v>0</v>
      </c>
      <c r="G191" s="27">
        <f t="shared" ref="G191" si="2102">IF($G$7=0,0,$G$7/$G$6*G190)</f>
        <v>0</v>
      </c>
      <c r="H191" s="27">
        <f t="shared" ref="H191" si="2103">IF($H$7=0,0,$H$7/$H$6*H190)</f>
        <v>0</v>
      </c>
      <c r="I191" s="115"/>
      <c r="J191" s="117"/>
      <c r="K191" s="28">
        <f t="shared" ref="K191" si="2104">IF($K$7=0,0,$K$7/$K$6*K190)</f>
        <v>0</v>
      </c>
      <c r="L191" s="27">
        <f t="shared" ref="L191" si="2105">IF($L$7=0,0,$L$7/$L$6*L190)</f>
        <v>0</v>
      </c>
      <c r="M191" s="27">
        <f t="shared" ref="M191" si="2106">IF($M$7=0,0,$M$7/$M$6*M190)</f>
        <v>0</v>
      </c>
      <c r="N191" s="27">
        <f t="shared" ref="N191" si="2107">IF($N$7=0,0,$N$7/$N$6*N190)</f>
        <v>0</v>
      </c>
      <c r="O191" s="115"/>
      <c r="P191" s="117"/>
      <c r="Q191" s="28">
        <f t="shared" ref="Q191" si="2108">IF($Q$7=0,0,$Q$7/$Q$6*Q190)</f>
        <v>0</v>
      </c>
      <c r="R191" s="27">
        <f t="shared" ref="R191" si="2109">IF($R$7=0,0,$R$7/$R$6*R190)</f>
        <v>0</v>
      </c>
      <c r="S191" s="27">
        <f t="shared" ref="S191" si="2110">IF($S$7=0,0,$S$7/$S$6*S190)</f>
        <v>0</v>
      </c>
      <c r="T191" s="27">
        <f t="shared" ref="T191" si="2111">IF($T$7=0,0,$T$7/$T$6*T190)</f>
        <v>0</v>
      </c>
      <c r="U191" s="115"/>
      <c r="V191" s="117"/>
      <c r="W191" s="28">
        <f t="shared" ref="W191" si="2112">IF($W$7=0,0,$W$7/$W$6*W190)</f>
        <v>0</v>
      </c>
      <c r="X191" s="27">
        <f t="shared" ref="X191" si="2113">IF($X$7=0,0,$X$7/$X$6*X190)</f>
        <v>0</v>
      </c>
      <c r="Y191" s="27">
        <f t="shared" ref="Y191" si="2114">IF($Y$7=0,0,$Y$7/$Y$6*Y190)</f>
        <v>0</v>
      </c>
      <c r="Z191" s="27">
        <f t="shared" ref="Z191" si="2115">IF($Z$7=0,0,$Z$7/$Z$6*Z190)</f>
        <v>0</v>
      </c>
      <c r="AA191" s="115"/>
      <c r="AB191" s="117"/>
      <c r="AC191" s="119"/>
      <c r="AD191" s="154"/>
      <c r="AE191" s="157"/>
      <c r="AF191" s="162"/>
      <c r="AG191" s="164"/>
      <c r="AH191" s="164"/>
      <c r="AI191" s="164"/>
      <c r="AJ191" s="164"/>
      <c r="AK191" s="172"/>
    </row>
    <row r="192" spans="1:37" ht="15" customHeight="1" x14ac:dyDescent="0.25">
      <c r="A192" s="125">
        <v>93</v>
      </c>
      <c r="B192" s="127" t="str">
        <f>'Popis studenata'!B94</f>
        <v xml:space="preserve"> </v>
      </c>
      <c r="C192" s="129">
        <f>'Popis studenata'!C94</f>
        <v>0</v>
      </c>
      <c r="D192" s="21" t="s">
        <v>18</v>
      </c>
      <c r="E192" s="22"/>
      <c r="F192" s="23"/>
      <c r="G192" s="23"/>
      <c r="H192" s="23"/>
      <c r="I192" s="114">
        <f t="shared" ref="I192" si="2116">IF((E193+F193+G193+H193)&gt;$J$4,"GREŠKA",E193+F193+G193+H193)</f>
        <v>0</v>
      </c>
      <c r="J192" s="116" t="str">
        <f t="shared" ref="J192" si="2117">IF(I192=0,"NE",(IF(I192&gt;=($J$4/2),"DA","NE")))</f>
        <v>NE</v>
      </c>
      <c r="K192" s="22"/>
      <c r="L192" s="23"/>
      <c r="M192" s="23"/>
      <c r="N192" s="23"/>
      <c r="O192" s="114">
        <f t="shared" ref="O192" si="2118">IF((K193+L193+M193+N193)&gt;$P$4,"GREŠKA",K193+L193+M193+N193)</f>
        <v>0</v>
      </c>
      <c r="P192" s="116" t="str">
        <f t="shared" ref="P192" si="2119">IF(O192=0,"NE",(IF(O192&gt;=($P$4/2),"DA","NE")))</f>
        <v>NE</v>
      </c>
      <c r="Q192" s="22"/>
      <c r="R192" s="23"/>
      <c r="S192" s="23"/>
      <c r="T192" s="23"/>
      <c r="U192" s="114">
        <f t="shared" ref="U192" si="2120">IF((Q193+R193+S193+T193)&gt;$V$4,"GREŠKA",Q193+R193+S193+T193)</f>
        <v>0</v>
      </c>
      <c r="V192" s="116" t="str">
        <f t="shared" ref="V192" si="2121">IF(U192=0,"NE",(IF(U192&gt;=($V$4/2),"DA","NE")))</f>
        <v>NE</v>
      </c>
      <c r="W192" s="22"/>
      <c r="X192" s="23"/>
      <c r="Y192" s="23"/>
      <c r="Z192" s="23"/>
      <c r="AA192" s="114">
        <f t="shared" ref="AA192" si="2122">IF((W193+X193+Y193+Z193)&gt;$AB$4,"GREŠKA",W193+X193+Y193+Z193)</f>
        <v>0</v>
      </c>
      <c r="AB192" s="116" t="str">
        <f t="shared" ref="AB192" si="2123">IF(AA192=0,"NE",(IF(AA192&gt;=($AB$4/2),"DA","NE")))</f>
        <v>NE</v>
      </c>
      <c r="AC192" s="118">
        <f t="shared" ref="AC192" si="2124">IF(AND(J192="da",P192="da",V192="da",AB192="da"),I192+O192+U192+AA192,0)</f>
        <v>0</v>
      </c>
      <c r="AD192" s="153" t="str">
        <f t="shared" ref="AD192" si="2125">IF(OR(COUNTIF(J192:AB193,"ne")&gt;2,COUNTIF(J192:AB193,"ne")=0),"NE",COUNTIF(J192:AB193,"ne"))</f>
        <v>NE</v>
      </c>
      <c r="AE192" s="155" t="str">
        <f t="shared" ref="AE192" si="2126">IF(SUM(COUNTBLANK(E192:H192),COUNTBLANK(K192:N192),COUNTBLANK(Q192:T192),COUNTBLANK(W192:Z192))=16,"NE","DA")</f>
        <v>NE</v>
      </c>
      <c r="AF192" s="161"/>
      <c r="AG192" s="167" t="str">
        <f>J192</f>
        <v>NE</v>
      </c>
      <c r="AH192" s="167" t="str">
        <f>P192</f>
        <v>NE</v>
      </c>
      <c r="AI192" s="167" t="str">
        <f>V192</f>
        <v>NE</v>
      </c>
      <c r="AJ192" s="167" t="str">
        <f>AB192</f>
        <v>NE</v>
      </c>
      <c r="AK192" s="171" t="str">
        <f t="shared" ref="AK192" si="2127">IF(AC192&lt;50, "NE",IF(AC192&lt;60,2,IF(AC192&lt;75,3,IF(AC192&lt;90,4,5))))</f>
        <v>NE</v>
      </c>
    </row>
    <row r="193" spans="1:37" ht="15.75" customHeight="1" thickBot="1" x14ac:dyDescent="0.3">
      <c r="A193" s="126"/>
      <c r="B193" s="128"/>
      <c r="C193" s="130"/>
      <c r="D193" s="26" t="s">
        <v>19</v>
      </c>
      <c r="E193" s="27">
        <f t="shared" ref="E193" si="2128">IF($E$7=0,0,$E$7/$E$6*E192)</f>
        <v>0</v>
      </c>
      <c r="F193" s="27">
        <f t="shared" ref="F193" si="2129">IF($F$7=0,0,$F$7/$F$6*F192)</f>
        <v>0</v>
      </c>
      <c r="G193" s="27">
        <f t="shared" ref="G193" si="2130">IF($G$7=0,0,$G$7/$G$6*G192)</f>
        <v>0</v>
      </c>
      <c r="H193" s="27">
        <f t="shared" ref="H193" si="2131">IF($H$7=0,0,$H$7/$H$6*H192)</f>
        <v>0</v>
      </c>
      <c r="I193" s="115"/>
      <c r="J193" s="117"/>
      <c r="K193" s="28">
        <f t="shared" ref="K193" si="2132">IF($K$7=0,0,$K$7/$K$6*K192)</f>
        <v>0</v>
      </c>
      <c r="L193" s="27">
        <f t="shared" ref="L193" si="2133">IF($L$7=0,0,$L$7/$L$6*L192)</f>
        <v>0</v>
      </c>
      <c r="M193" s="27">
        <f t="shared" ref="M193" si="2134">IF($M$7=0,0,$M$7/$M$6*M192)</f>
        <v>0</v>
      </c>
      <c r="N193" s="27">
        <f t="shared" ref="N193" si="2135">IF($N$7=0,0,$N$7/$N$6*N192)</f>
        <v>0</v>
      </c>
      <c r="O193" s="115"/>
      <c r="P193" s="117"/>
      <c r="Q193" s="28">
        <f t="shared" ref="Q193" si="2136">IF($Q$7=0,0,$Q$7/$Q$6*Q192)</f>
        <v>0</v>
      </c>
      <c r="R193" s="27">
        <f t="shared" ref="R193" si="2137">IF($R$7=0,0,$R$7/$R$6*R192)</f>
        <v>0</v>
      </c>
      <c r="S193" s="27">
        <f t="shared" ref="S193" si="2138">IF($S$7=0,0,$S$7/$S$6*S192)</f>
        <v>0</v>
      </c>
      <c r="T193" s="27">
        <f t="shared" ref="T193" si="2139">IF($T$7=0,0,$T$7/$T$6*T192)</f>
        <v>0</v>
      </c>
      <c r="U193" s="115"/>
      <c r="V193" s="117"/>
      <c r="W193" s="28">
        <f t="shared" ref="W193" si="2140">IF($W$7=0,0,$W$7/$W$6*W192)</f>
        <v>0</v>
      </c>
      <c r="X193" s="27">
        <f t="shared" ref="X193" si="2141">IF($X$7=0,0,$X$7/$X$6*X192)</f>
        <v>0</v>
      </c>
      <c r="Y193" s="27">
        <f t="shared" ref="Y193" si="2142">IF($Y$7=0,0,$Y$7/$Y$6*Y192)</f>
        <v>0</v>
      </c>
      <c r="Z193" s="27">
        <f t="shared" ref="Z193" si="2143">IF($Z$7=0,0,$Z$7/$Z$6*Z192)</f>
        <v>0</v>
      </c>
      <c r="AA193" s="115"/>
      <c r="AB193" s="117"/>
      <c r="AC193" s="119"/>
      <c r="AD193" s="154"/>
      <c r="AE193" s="157"/>
      <c r="AF193" s="162"/>
      <c r="AG193" s="164"/>
      <c r="AH193" s="164"/>
      <c r="AI193" s="164"/>
      <c r="AJ193" s="164"/>
      <c r="AK193" s="172"/>
    </row>
    <row r="194" spans="1:37" ht="15" customHeight="1" x14ac:dyDescent="0.25">
      <c r="A194" s="125">
        <v>94</v>
      </c>
      <c r="B194" s="127" t="str">
        <f>'Popis studenata'!B95</f>
        <v xml:space="preserve"> </v>
      </c>
      <c r="C194" s="129">
        <f>'Popis studenata'!C95</f>
        <v>0</v>
      </c>
      <c r="D194" s="21" t="s">
        <v>18</v>
      </c>
      <c r="E194" s="22"/>
      <c r="F194" s="23"/>
      <c r="G194" s="23"/>
      <c r="H194" s="23"/>
      <c r="I194" s="114">
        <f t="shared" ref="I194" si="2144">IF((E195+F195+G195+H195)&gt;$J$4,"GREŠKA",E195+F195+G195+H195)</f>
        <v>0</v>
      </c>
      <c r="J194" s="116" t="str">
        <f t="shared" ref="J194" si="2145">IF(I194=0,"NE",(IF(I194&gt;=($J$4/2),"DA","NE")))</f>
        <v>NE</v>
      </c>
      <c r="K194" s="22"/>
      <c r="L194" s="23"/>
      <c r="M194" s="23"/>
      <c r="N194" s="23"/>
      <c r="O194" s="114">
        <f t="shared" ref="O194" si="2146">IF((K195+L195+M195+N195)&gt;$P$4,"GREŠKA",K195+L195+M195+N195)</f>
        <v>0</v>
      </c>
      <c r="P194" s="116" t="str">
        <f t="shared" ref="P194" si="2147">IF(O194=0,"NE",(IF(O194&gt;=($P$4/2),"DA","NE")))</f>
        <v>NE</v>
      </c>
      <c r="Q194" s="22"/>
      <c r="R194" s="23"/>
      <c r="S194" s="23"/>
      <c r="T194" s="23"/>
      <c r="U194" s="114">
        <f t="shared" ref="U194" si="2148">IF((Q195+R195+S195+T195)&gt;$V$4,"GREŠKA",Q195+R195+S195+T195)</f>
        <v>0</v>
      </c>
      <c r="V194" s="116" t="str">
        <f t="shared" ref="V194" si="2149">IF(U194=0,"NE",(IF(U194&gt;=($V$4/2),"DA","NE")))</f>
        <v>NE</v>
      </c>
      <c r="W194" s="22"/>
      <c r="X194" s="23"/>
      <c r="Y194" s="23"/>
      <c r="Z194" s="23"/>
      <c r="AA194" s="114">
        <f t="shared" ref="AA194" si="2150">IF((W195+X195+Y195+Z195)&gt;$AB$4,"GREŠKA",W195+X195+Y195+Z195)</f>
        <v>0</v>
      </c>
      <c r="AB194" s="116" t="str">
        <f t="shared" ref="AB194" si="2151">IF(AA194=0,"NE",(IF(AA194&gt;=($AB$4/2),"DA","NE")))</f>
        <v>NE</v>
      </c>
      <c r="AC194" s="118">
        <f t="shared" ref="AC194" si="2152">IF(AND(J194="da",P194="da",V194="da",AB194="da"),I194+O194+U194+AA194,0)</f>
        <v>0</v>
      </c>
      <c r="AD194" s="153" t="str">
        <f t="shared" ref="AD194" si="2153">IF(OR(COUNTIF(J194:AB195,"ne")&gt;2,COUNTIF(J194:AB195,"ne")=0),"NE",COUNTIF(J194:AB195,"ne"))</f>
        <v>NE</v>
      </c>
      <c r="AE194" s="155" t="str">
        <f t="shared" ref="AE194" si="2154">IF(SUM(COUNTBLANK(E194:H194),COUNTBLANK(K194:N194),COUNTBLANK(Q194:T194),COUNTBLANK(W194:Z194))=16,"NE","DA")</f>
        <v>NE</v>
      </c>
      <c r="AF194" s="161"/>
      <c r="AG194" s="167" t="str">
        <f>J194</f>
        <v>NE</v>
      </c>
      <c r="AH194" s="167" t="str">
        <f>P194</f>
        <v>NE</v>
      </c>
      <c r="AI194" s="167" t="str">
        <f>V194</f>
        <v>NE</v>
      </c>
      <c r="AJ194" s="167" t="str">
        <f>AB194</f>
        <v>NE</v>
      </c>
      <c r="AK194" s="171" t="str">
        <f t="shared" ref="AK194" si="2155">IF(AC194&lt;50, "NE",IF(AC194&lt;60,2,IF(AC194&lt;75,3,IF(AC194&lt;90,4,5))))</f>
        <v>NE</v>
      </c>
    </row>
    <row r="195" spans="1:37" ht="15.75" customHeight="1" thickBot="1" x14ac:dyDescent="0.3">
      <c r="A195" s="126"/>
      <c r="B195" s="128"/>
      <c r="C195" s="130"/>
      <c r="D195" s="26" t="s">
        <v>19</v>
      </c>
      <c r="E195" s="27">
        <f t="shared" ref="E195" si="2156">IF($E$7=0,0,$E$7/$E$6*E194)</f>
        <v>0</v>
      </c>
      <c r="F195" s="27">
        <f t="shared" ref="F195" si="2157">IF($F$7=0,0,$F$7/$F$6*F194)</f>
        <v>0</v>
      </c>
      <c r="G195" s="27">
        <f t="shared" ref="G195" si="2158">IF($G$7=0,0,$G$7/$G$6*G194)</f>
        <v>0</v>
      </c>
      <c r="H195" s="27">
        <f t="shared" ref="H195" si="2159">IF($H$7=0,0,$H$7/$H$6*H194)</f>
        <v>0</v>
      </c>
      <c r="I195" s="115"/>
      <c r="J195" s="117"/>
      <c r="K195" s="28">
        <f t="shared" ref="K195" si="2160">IF($K$7=0,0,$K$7/$K$6*K194)</f>
        <v>0</v>
      </c>
      <c r="L195" s="27">
        <f t="shared" ref="L195" si="2161">IF($L$7=0,0,$L$7/$L$6*L194)</f>
        <v>0</v>
      </c>
      <c r="M195" s="27">
        <f t="shared" ref="M195" si="2162">IF($M$7=0,0,$M$7/$M$6*M194)</f>
        <v>0</v>
      </c>
      <c r="N195" s="27">
        <f t="shared" ref="N195" si="2163">IF($N$7=0,0,$N$7/$N$6*N194)</f>
        <v>0</v>
      </c>
      <c r="O195" s="115"/>
      <c r="P195" s="117"/>
      <c r="Q195" s="28">
        <f t="shared" ref="Q195" si="2164">IF($Q$7=0,0,$Q$7/$Q$6*Q194)</f>
        <v>0</v>
      </c>
      <c r="R195" s="27">
        <f t="shared" ref="R195" si="2165">IF($R$7=0,0,$R$7/$R$6*R194)</f>
        <v>0</v>
      </c>
      <c r="S195" s="27">
        <f t="shared" ref="S195" si="2166">IF($S$7=0,0,$S$7/$S$6*S194)</f>
        <v>0</v>
      </c>
      <c r="T195" s="27">
        <f t="shared" ref="T195" si="2167">IF($T$7=0,0,$T$7/$T$6*T194)</f>
        <v>0</v>
      </c>
      <c r="U195" s="115"/>
      <c r="V195" s="117"/>
      <c r="W195" s="28">
        <f t="shared" ref="W195" si="2168">IF($W$7=0,0,$W$7/$W$6*W194)</f>
        <v>0</v>
      </c>
      <c r="X195" s="27">
        <f t="shared" ref="X195" si="2169">IF($X$7=0,0,$X$7/$X$6*X194)</f>
        <v>0</v>
      </c>
      <c r="Y195" s="27">
        <f t="shared" ref="Y195" si="2170">IF($Y$7=0,0,$Y$7/$Y$6*Y194)</f>
        <v>0</v>
      </c>
      <c r="Z195" s="27">
        <f t="shared" ref="Z195" si="2171">IF($Z$7=0,0,$Z$7/$Z$6*Z194)</f>
        <v>0</v>
      </c>
      <c r="AA195" s="115"/>
      <c r="AB195" s="117"/>
      <c r="AC195" s="119"/>
      <c r="AD195" s="154"/>
      <c r="AE195" s="157"/>
      <c r="AF195" s="162"/>
      <c r="AG195" s="164"/>
      <c r="AH195" s="164"/>
      <c r="AI195" s="164"/>
      <c r="AJ195" s="164"/>
      <c r="AK195" s="172"/>
    </row>
    <row r="196" spans="1:37" ht="15" customHeight="1" x14ac:dyDescent="0.25">
      <c r="A196" s="125">
        <v>95</v>
      </c>
      <c r="B196" s="127" t="str">
        <f>'Popis studenata'!B96</f>
        <v xml:space="preserve"> </v>
      </c>
      <c r="C196" s="129">
        <f>'Popis studenata'!C96</f>
        <v>0</v>
      </c>
      <c r="D196" s="21" t="s">
        <v>18</v>
      </c>
      <c r="E196" s="22"/>
      <c r="F196" s="23"/>
      <c r="G196" s="23"/>
      <c r="H196" s="23"/>
      <c r="I196" s="114">
        <f t="shared" ref="I196" si="2172">IF((E197+F197+G197+H197)&gt;$J$4,"GREŠKA",E197+F197+G197+H197)</f>
        <v>0</v>
      </c>
      <c r="J196" s="116" t="str">
        <f t="shared" ref="J196" si="2173">IF(I196=0,"NE",(IF(I196&gt;=($J$4/2),"DA","NE")))</f>
        <v>NE</v>
      </c>
      <c r="K196" s="22"/>
      <c r="L196" s="23"/>
      <c r="M196" s="23"/>
      <c r="N196" s="23"/>
      <c r="O196" s="114">
        <f t="shared" ref="O196" si="2174">IF((K197+L197+M197+N197)&gt;$P$4,"GREŠKA",K197+L197+M197+N197)</f>
        <v>0</v>
      </c>
      <c r="P196" s="116" t="str">
        <f t="shared" ref="P196" si="2175">IF(O196=0,"NE",(IF(O196&gt;=($P$4/2),"DA","NE")))</f>
        <v>NE</v>
      </c>
      <c r="Q196" s="22"/>
      <c r="R196" s="23"/>
      <c r="S196" s="23"/>
      <c r="T196" s="23"/>
      <c r="U196" s="114">
        <f t="shared" ref="U196" si="2176">IF((Q197+R197+S197+T197)&gt;$V$4,"GREŠKA",Q197+R197+S197+T197)</f>
        <v>0</v>
      </c>
      <c r="V196" s="116" t="str">
        <f t="shared" ref="V196" si="2177">IF(U196=0,"NE",(IF(U196&gt;=($V$4/2),"DA","NE")))</f>
        <v>NE</v>
      </c>
      <c r="W196" s="22"/>
      <c r="X196" s="23"/>
      <c r="Y196" s="23"/>
      <c r="Z196" s="23"/>
      <c r="AA196" s="114">
        <f t="shared" ref="AA196" si="2178">IF((W197+X197+Y197+Z197)&gt;$AB$4,"GREŠKA",W197+X197+Y197+Z197)</f>
        <v>0</v>
      </c>
      <c r="AB196" s="116" t="str">
        <f t="shared" ref="AB196" si="2179">IF(AA196=0,"NE",(IF(AA196&gt;=($AB$4/2),"DA","NE")))</f>
        <v>NE</v>
      </c>
      <c r="AC196" s="118">
        <f t="shared" ref="AC196" si="2180">IF(AND(J196="da",P196="da",V196="da",AB196="da"),I196+O196+U196+AA196,0)</f>
        <v>0</v>
      </c>
      <c r="AD196" s="153" t="str">
        <f t="shared" ref="AD196" si="2181">IF(OR(COUNTIF(J196:AB197,"ne")&gt;2,COUNTIF(J196:AB197,"ne")=0),"NE",COUNTIF(J196:AB197,"ne"))</f>
        <v>NE</v>
      </c>
      <c r="AE196" s="155" t="str">
        <f t="shared" ref="AE196" si="2182">IF(SUM(COUNTBLANK(E196:H196),COUNTBLANK(K196:N196),COUNTBLANK(Q196:T196),COUNTBLANK(W196:Z196))=16,"NE","DA")</f>
        <v>NE</v>
      </c>
      <c r="AF196" s="161"/>
      <c r="AG196" s="167" t="str">
        <f>J196</f>
        <v>NE</v>
      </c>
      <c r="AH196" s="167" t="str">
        <f>P196</f>
        <v>NE</v>
      </c>
      <c r="AI196" s="167" t="str">
        <f>V196</f>
        <v>NE</v>
      </c>
      <c r="AJ196" s="167" t="str">
        <f>AB196</f>
        <v>NE</v>
      </c>
      <c r="AK196" s="171" t="str">
        <f t="shared" ref="AK196" si="2183">IF(AC196&lt;50, "NE",IF(AC196&lt;60,2,IF(AC196&lt;75,3,IF(AC196&lt;90,4,5))))</f>
        <v>NE</v>
      </c>
    </row>
    <row r="197" spans="1:37" ht="15.75" customHeight="1" thickBot="1" x14ac:dyDescent="0.3">
      <c r="A197" s="126"/>
      <c r="B197" s="128"/>
      <c r="C197" s="130"/>
      <c r="D197" s="26" t="s">
        <v>19</v>
      </c>
      <c r="E197" s="27">
        <f t="shared" ref="E197" si="2184">IF($E$7=0,0,$E$7/$E$6*E196)</f>
        <v>0</v>
      </c>
      <c r="F197" s="27">
        <f t="shared" ref="F197" si="2185">IF($F$7=0,0,$F$7/$F$6*F196)</f>
        <v>0</v>
      </c>
      <c r="G197" s="27">
        <f t="shared" ref="G197" si="2186">IF($G$7=0,0,$G$7/$G$6*G196)</f>
        <v>0</v>
      </c>
      <c r="H197" s="27">
        <f t="shared" ref="H197" si="2187">IF($H$7=0,0,$H$7/$H$6*H196)</f>
        <v>0</v>
      </c>
      <c r="I197" s="115"/>
      <c r="J197" s="117"/>
      <c r="K197" s="28">
        <f t="shared" ref="K197" si="2188">IF($K$7=0,0,$K$7/$K$6*K196)</f>
        <v>0</v>
      </c>
      <c r="L197" s="27">
        <f t="shared" ref="L197" si="2189">IF($L$7=0,0,$L$7/$L$6*L196)</f>
        <v>0</v>
      </c>
      <c r="M197" s="27">
        <f t="shared" ref="M197" si="2190">IF($M$7=0,0,$M$7/$M$6*M196)</f>
        <v>0</v>
      </c>
      <c r="N197" s="27">
        <f t="shared" ref="N197" si="2191">IF($N$7=0,0,$N$7/$N$6*N196)</f>
        <v>0</v>
      </c>
      <c r="O197" s="115"/>
      <c r="P197" s="117"/>
      <c r="Q197" s="28">
        <f t="shared" ref="Q197" si="2192">IF($Q$7=0,0,$Q$7/$Q$6*Q196)</f>
        <v>0</v>
      </c>
      <c r="R197" s="27">
        <f t="shared" ref="R197" si="2193">IF($R$7=0,0,$R$7/$R$6*R196)</f>
        <v>0</v>
      </c>
      <c r="S197" s="27">
        <f t="shared" ref="S197" si="2194">IF($S$7=0,0,$S$7/$S$6*S196)</f>
        <v>0</v>
      </c>
      <c r="T197" s="27">
        <f t="shared" ref="T197" si="2195">IF($T$7=0,0,$T$7/$T$6*T196)</f>
        <v>0</v>
      </c>
      <c r="U197" s="115"/>
      <c r="V197" s="117"/>
      <c r="W197" s="28">
        <f t="shared" ref="W197" si="2196">IF($W$7=0,0,$W$7/$W$6*W196)</f>
        <v>0</v>
      </c>
      <c r="X197" s="27">
        <f t="shared" ref="X197" si="2197">IF($X$7=0,0,$X$7/$X$6*X196)</f>
        <v>0</v>
      </c>
      <c r="Y197" s="27">
        <f t="shared" ref="Y197" si="2198">IF($Y$7=0,0,$Y$7/$Y$6*Y196)</f>
        <v>0</v>
      </c>
      <c r="Z197" s="27">
        <f t="shared" ref="Z197" si="2199">IF($Z$7=0,0,$Z$7/$Z$6*Z196)</f>
        <v>0</v>
      </c>
      <c r="AA197" s="115"/>
      <c r="AB197" s="117"/>
      <c r="AC197" s="119"/>
      <c r="AD197" s="154"/>
      <c r="AE197" s="157"/>
      <c r="AF197" s="162"/>
      <c r="AG197" s="164"/>
      <c r="AH197" s="164"/>
      <c r="AI197" s="164"/>
      <c r="AJ197" s="164"/>
      <c r="AK197" s="172"/>
    </row>
    <row r="198" spans="1:37" ht="15" customHeight="1" x14ac:dyDescent="0.25">
      <c r="A198" s="125">
        <v>96</v>
      </c>
      <c r="B198" s="127" t="str">
        <f>'Popis studenata'!B97</f>
        <v xml:space="preserve"> </v>
      </c>
      <c r="C198" s="129">
        <f>'Popis studenata'!C97</f>
        <v>0</v>
      </c>
      <c r="D198" s="21" t="s">
        <v>18</v>
      </c>
      <c r="E198" s="22"/>
      <c r="F198" s="23"/>
      <c r="G198" s="23"/>
      <c r="H198" s="23"/>
      <c r="I198" s="114">
        <f t="shared" ref="I198" si="2200">IF((E199+F199+G199+H199)&gt;$J$4,"GREŠKA",E199+F199+G199+H199)</f>
        <v>0</v>
      </c>
      <c r="J198" s="116" t="str">
        <f t="shared" ref="J198" si="2201">IF(I198=0,"NE",(IF(I198&gt;=($J$4/2),"DA","NE")))</f>
        <v>NE</v>
      </c>
      <c r="K198" s="22"/>
      <c r="L198" s="23"/>
      <c r="M198" s="23"/>
      <c r="N198" s="23"/>
      <c r="O198" s="114">
        <f t="shared" ref="O198" si="2202">IF((K199+L199+M199+N199)&gt;$P$4,"GREŠKA",K199+L199+M199+N199)</f>
        <v>0</v>
      </c>
      <c r="P198" s="116" t="str">
        <f t="shared" ref="P198" si="2203">IF(O198=0,"NE",(IF(O198&gt;=($P$4/2),"DA","NE")))</f>
        <v>NE</v>
      </c>
      <c r="Q198" s="22"/>
      <c r="R198" s="23"/>
      <c r="S198" s="23"/>
      <c r="T198" s="23"/>
      <c r="U198" s="114">
        <f t="shared" ref="U198" si="2204">IF((Q199+R199+S199+T199)&gt;$V$4,"GREŠKA",Q199+R199+S199+T199)</f>
        <v>0</v>
      </c>
      <c r="V198" s="116" t="str">
        <f t="shared" ref="V198" si="2205">IF(U198=0,"NE",(IF(U198&gt;=($V$4/2),"DA","NE")))</f>
        <v>NE</v>
      </c>
      <c r="W198" s="22"/>
      <c r="X198" s="23"/>
      <c r="Y198" s="23"/>
      <c r="Z198" s="23"/>
      <c r="AA198" s="114">
        <f t="shared" ref="AA198" si="2206">IF((W199+X199+Y199+Z199)&gt;$AB$4,"GREŠKA",W199+X199+Y199+Z199)</f>
        <v>0</v>
      </c>
      <c r="AB198" s="116" t="str">
        <f t="shared" ref="AB198" si="2207">IF(AA198=0,"NE",(IF(AA198&gt;=($AB$4/2),"DA","NE")))</f>
        <v>NE</v>
      </c>
      <c r="AC198" s="118">
        <f t="shared" ref="AC198" si="2208">IF(AND(J198="da",P198="da",V198="da",AB198="da"),I198+O198+U198+AA198,0)</f>
        <v>0</v>
      </c>
      <c r="AD198" s="153" t="str">
        <f t="shared" ref="AD198" si="2209">IF(OR(COUNTIF(J198:AB199,"ne")&gt;2,COUNTIF(J198:AB199,"ne")=0),"NE",COUNTIF(J198:AB199,"ne"))</f>
        <v>NE</v>
      </c>
      <c r="AE198" s="155" t="str">
        <f t="shared" ref="AE198" si="2210">IF(SUM(COUNTBLANK(E198:H198),COUNTBLANK(K198:N198),COUNTBLANK(Q198:T198),COUNTBLANK(W198:Z198))=16,"NE","DA")</f>
        <v>NE</v>
      </c>
      <c r="AF198" s="161"/>
      <c r="AG198" s="167" t="str">
        <f>J198</f>
        <v>NE</v>
      </c>
      <c r="AH198" s="167" t="str">
        <f>P198</f>
        <v>NE</v>
      </c>
      <c r="AI198" s="167" t="str">
        <f>V198</f>
        <v>NE</v>
      </c>
      <c r="AJ198" s="167" t="str">
        <f>AB198</f>
        <v>NE</v>
      </c>
      <c r="AK198" s="171" t="str">
        <f t="shared" ref="AK198" si="2211">IF(AC198&lt;50, "NE",IF(AC198&lt;60,2,IF(AC198&lt;75,3,IF(AC198&lt;90,4,5))))</f>
        <v>NE</v>
      </c>
    </row>
    <row r="199" spans="1:37" ht="15.75" customHeight="1" thickBot="1" x14ac:dyDescent="0.3">
      <c r="A199" s="126"/>
      <c r="B199" s="128"/>
      <c r="C199" s="130"/>
      <c r="D199" s="26" t="s">
        <v>19</v>
      </c>
      <c r="E199" s="27">
        <f t="shared" ref="E199" si="2212">IF($E$7=0,0,$E$7/$E$6*E198)</f>
        <v>0</v>
      </c>
      <c r="F199" s="27">
        <f t="shared" ref="F199" si="2213">IF($F$7=0,0,$F$7/$F$6*F198)</f>
        <v>0</v>
      </c>
      <c r="G199" s="27">
        <f t="shared" ref="G199" si="2214">IF($G$7=0,0,$G$7/$G$6*G198)</f>
        <v>0</v>
      </c>
      <c r="H199" s="27">
        <f t="shared" ref="H199" si="2215">IF($H$7=0,0,$H$7/$H$6*H198)</f>
        <v>0</v>
      </c>
      <c r="I199" s="115"/>
      <c r="J199" s="117"/>
      <c r="K199" s="28">
        <f t="shared" ref="K199" si="2216">IF($K$7=0,0,$K$7/$K$6*K198)</f>
        <v>0</v>
      </c>
      <c r="L199" s="27">
        <f t="shared" ref="L199" si="2217">IF($L$7=0,0,$L$7/$L$6*L198)</f>
        <v>0</v>
      </c>
      <c r="M199" s="27">
        <f t="shared" ref="M199" si="2218">IF($M$7=0,0,$M$7/$M$6*M198)</f>
        <v>0</v>
      </c>
      <c r="N199" s="27">
        <f t="shared" ref="N199" si="2219">IF($N$7=0,0,$N$7/$N$6*N198)</f>
        <v>0</v>
      </c>
      <c r="O199" s="115"/>
      <c r="P199" s="117"/>
      <c r="Q199" s="28">
        <f t="shared" ref="Q199" si="2220">IF($Q$7=0,0,$Q$7/$Q$6*Q198)</f>
        <v>0</v>
      </c>
      <c r="R199" s="27">
        <f t="shared" ref="R199" si="2221">IF($R$7=0,0,$R$7/$R$6*R198)</f>
        <v>0</v>
      </c>
      <c r="S199" s="27">
        <f t="shared" ref="S199" si="2222">IF($S$7=0,0,$S$7/$S$6*S198)</f>
        <v>0</v>
      </c>
      <c r="T199" s="27">
        <f t="shared" ref="T199" si="2223">IF($T$7=0,0,$T$7/$T$6*T198)</f>
        <v>0</v>
      </c>
      <c r="U199" s="115"/>
      <c r="V199" s="117"/>
      <c r="W199" s="28">
        <f t="shared" ref="W199" si="2224">IF($W$7=0,0,$W$7/$W$6*W198)</f>
        <v>0</v>
      </c>
      <c r="X199" s="27">
        <f t="shared" ref="X199" si="2225">IF($X$7=0,0,$X$7/$X$6*X198)</f>
        <v>0</v>
      </c>
      <c r="Y199" s="27">
        <f t="shared" ref="Y199" si="2226">IF($Y$7=0,0,$Y$7/$Y$6*Y198)</f>
        <v>0</v>
      </c>
      <c r="Z199" s="27">
        <f t="shared" ref="Z199" si="2227">IF($Z$7=0,0,$Z$7/$Z$6*Z198)</f>
        <v>0</v>
      </c>
      <c r="AA199" s="115"/>
      <c r="AB199" s="117"/>
      <c r="AC199" s="119"/>
      <c r="AD199" s="154"/>
      <c r="AE199" s="157"/>
      <c r="AF199" s="162"/>
      <c r="AG199" s="164"/>
      <c r="AH199" s="164"/>
      <c r="AI199" s="164"/>
      <c r="AJ199" s="164"/>
      <c r="AK199" s="172"/>
    </row>
    <row r="200" spans="1:37" ht="15" customHeight="1" x14ac:dyDescent="0.25">
      <c r="A200" s="125">
        <v>97</v>
      </c>
      <c r="B200" s="127" t="str">
        <f>'Popis studenata'!B98</f>
        <v xml:space="preserve"> </v>
      </c>
      <c r="C200" s="129">
        <f>'Popis studenata'!C98</f>
        <v>0</v>
      </c>
      <c r="D200" s="21" t="s">
        <v>18</v>
      </c>
      <c r="E200" s="22"/>
      <c r="F200" s="23"/>
      <c r="G200" s="23"/>
      <c r="H200" s="23"/>
      <c r="I200" s="114">
        <f>IF((E201+F201+G201+H201)&gt;$J$4,"GREŠKA",E201+F201+G201+H201)</f>
        <v>0</v>
      </c>
      <c r="J200" s="116" t="str">
        <f>IF(I200=0,"NE",(IF(I200&gt;=($J$4/2),"DA","NE")))</f>
        <v>NE</v>
      </c>
      <c r="K200" s="22"/>
      <c r="L200" s="23"/>
      <c r="M200" s="23"/>
      <c r="N200" s="23"/>
      <c r="O200" s="114">
        <f>IF((K201+L201+M201+N201)&gt;$P$4,"GREŠKA",K201+L201+M201+N201)</f>
        <v>0</v>
      </c>
      <c r="P200" s="116" t="str">
        <f>IF(O200=0,"NE",(IF(O200&gt;=($P$4/2),"DA","NE")))</f>
        <v>NE</v>
      </c>
      <c r="Q200" s="22"/>
      <c r="R200" s="23"/>
      <c r="S200" s="23"/>
      <c r="T200" s="23"/>
      <c r="U200" s="114">
        <f>IF((Q201+R201+S201+T201)&gt;$V$4,"GREŠKA",Q201+R201+S201+T201)</f>
        <v>0</v>
      </c>
      <c r="V200" s="116" t="str">
        <f>IF(U200=0,"NE",(IF(U200&gt;=($V$4/2),"DA","NE")))</f>
        <v>NE</v>
      </c>
      <c r="W200" s="22"/>
      <c r="X200" s="23"/>
      <c r="Y200" s="23"/>
      <c r="Z200" s="23"/>
      <c r="AA200" s="114">
        <f>IF((W201+X201+Y201+Z201)&gt;$AB$4,"GREŠKA",W201+X201+Y201+Z201)</f>
        <v>0</v>
      </c>
      <c r="AB200" s="116" t="str">
        <f>IF(AA200=0,"NE",(IF(AA200&gt;=($AB$4/2),"DA","NE")))</f>
        <v>NE</v>
      </c>
      <c r="AC200" s="118">
        <f t="shared" ref="AC200" si="2228">IF(AND(J200="da",P200="da",V200="da",AB200="da"),I200+O200+U200+AA200,0)</f>
        <v>0</v>
      </c>
      <c r="AD200" s="153" t="str">
        <f t="shared" ref="AD200" si="2229">IF(OR(COUNTIF(J200:AB201,"ne")&gt;2,COUNTIF(J200:AB201,"ne")=0),"NE",COUNTIF(J200:AB201,"ne"))</f>
        <v>NE</v>
      </c>
      <c r="AE200" s="155" t="str">
        <f t="shared" ref="AE200" si="2230">IF(SUM(COUNTBLANK(E200:H200),COUNTBLANK(K200:N200),COUNTBLANK(Q200:T200),COUNTBLANK(W200:Z200))=16,"NE","DA")</f>
        <v>NE</v>
      </c>
      <c r="AF200" s="161"/>
      <c r="AG200" s="167" t="str">
        <f>J200</f>
        <v>NE</v>
      </c>
      <c r="AH200" s="167" t="str">
        <f>P200</f>
        <v>NE</v>
      </c>
      <c r="AI200" s="167" t="str">
        <f>V200</f>
        <v>NE</v>
      </c>
      <c r="AJ200" s="167" t="str">
        <f>AB200</f>
        <v>NE</v>
      </c>
      <c r="AK200" s="171" t="str">
        <f t="shared" ref="AK200" si="2231">IF(AC200&lt;50, "NE",IF(AC200&lt;60,2,IF(AC200&lt;75,3,IF(AC200&lt;90,4,5))))</f>
        <v>NE</v>
      </c>
    </row>
    <row r="201" spans="1:37" ht="15.75" customHeight="1" thickBot="1" x14ac:dyDescent="0.3">
      <c r="A201" s="126"/>
      <c r="B201" s="128"/>
      <c r="C201" s="130"/>
      <c r="D201" s="26" t="s">
        <v>19</v>
      </c>
      <c r="E201" s="27">
        <f>IF($E$7=0,0,$E$7/$E$6*E200)</f>
        <v>0</v>
      </c>
      <c r="F201" s="27">
        <f>IF($F$7=0,0,$F$7/$F$6*F200)</f>
        <v>0</v>
      </c>
      <c r="G201" s="27">
        <f>IF($G$7=0,0,$G$7/$G$6*G200)</f>
        <v>0</v>
      </c>
      <c r="H201" s="27">
        <f>IF($H$7=0,0,$H$7/$H$6*H200)</f>
        <v>0</v>
      </c>
      <c r="I201" s="115"/>
      <c r="J201" s="117"/>
      <c r="K201" s="28">
        <f>IF($K$7=0,0,$K$7/$K$6*K200)</f>
        <v>0</v>
      </c>
      <c r="L201" s="27">
        <f>IF($L$7=0,0,$L$7/$L$6*L200)</f>
        <v>0</v>
      </c>
      <c r="M201" s="27">
        <f>IF($M$7=0,0,$M$7/$M$6*M200)</f>
        <v>0</v>
      </c>
      <c r="N201" s="27">
        <f>IF($N$7=0,0,$N$7/$N$6*N200)</f>
        <v>0</v>
      </c>
      <c r="O201" s="115"/>
      <c r="P201" s="117"/>
      <c r="Q201" s="28">
        <f>IF($Q$7=0,0,$Q$7/$Q$6*Q200)</f>
        <v>0</v>
      </c>
      <c r="R201" s="27">
        <f>IF($R$7=0,0,$R$7/$R$6*R200)</f>
        <v>0</v>
      </c>
      <c r="S201" s="27">
        <f>IF($S$7=0,0,$S$7/$S$6*S200)</f>
        <v>0</v>
      </c>
      <c r="T201" s="27">
        <f>IF($T$7=0,0,$T$7/$T$6*T200)</f>
        <v>0</v>
      </c>
      <c r="U201" s="115"/>
      <c r="V201" s="117"/>
      <c r="W201" s="28">
        <f>IF($W$7=0,0,$W$7/$W$6*W200)</f>
        <v>0</v>
      </c>
      <c r="X201" s="27">
        <f>IF($X$7=0,0,$X$7/$X$6*X200)</f>
        <v>0</v>
      </c>
      <c r="Y201" s="27">
        <f>IF($Y$7=0,0,$Y$7/$Y$6*Y200)</f>
        <v>0</v>
      </c>
      <c r="Z201" s="27">
        <f>IF($Z$7=0,0,$Z$7/$Z$6*Z200)</f>
        <v>0</v>
      </c>
      <c r="AA201" s="115"/>
      <c r="AB201" s="117"/>
      <c r="AC201" s="119"/>
      <c r="AD201" s="154"/>
      <c r="AE201" s="157"/>
      <c r="AF201" s="162"/>
      <c r="AG201" s="164"/>
      <c r="AH201" s="164"/>
      <c r="AI201" s="164"/>
      <c r="AJ201" s="164"/>
      <c r="AK201" s="172"/>
    </row>
    <row r="202" spans="1:37" ht="15" customHeight="1" x14ac:dyDescent="0.25">
      <c r="A202" s="125">
        <v>98</v>
      </c>
      <c r="B202" s="127" t="str">
        <f>'Popis studenata'!B99</f>
        <v xml:space="preserve"> </v>
      </c>
      <c r="C202" s="129">
        <f>'Popis studenata'!C99</f>
        <v>0</v>
      </c>
      <c r="D202" s="21" t="s">
        <v>18</v>
      </c>
      <c r="E202" s="22"/>
      <c r="F202" s="23"/>
      <c r="G202" s="23"/>
      <c r="H202" s="23"/>
      <c r="I202" s="114">
        <f t="shared" ref="I202" si="2232">IF((E203+F203+G203+H203)&gt;$J$4,"GREŠKA",E203+F203+G203+H203)</f>
        <v>0</v>
      </c>
      <c r="J202" s="116" t="str">
        <f t="shared" ref="J202" si="2233">IF(I202=0,"NE",(IF(I202&gt;=($J$4/2),"DA","NE")))</f>
        <v>NE</v>
      </c>
      <c r="K202" s="22"/>
      <c r="L202" s="23"/>
      <c r="M202" s="23"/>
      <c r="N202" s="23"/>
      <c r="O202" s="114">
        <f t="shared" ref="O202" si="2234">IF((K203+L203+M203+N203)&gt;$P$4,"GREŠKA",K203+L203+M203+N203)</f>
        <v>0</v>
      </c>
      <c r="P202" s="116" t="str">
        <f t="shared" ref="P202" si="2235">IF(O202=0,"NE",(IF(O202&gt;=($P$4/2),"DA","NE")))</f>
        <v>NE</v>
      </c>
      <c r="Q202" s="22"/>
      <c r="R202" s="23"/>
      <c r="S202" s="23"/>
      <c r="T202" s="23"/>
      <c r="U202" s="114">
        <f t="shared" ref="U202" si="2236">IF((Q203+R203+S203+T203)&gt;$V$4,"GREŠKA",Q203+R203+S203+T203)</f>
        <v>0</v>
      </c>
      <c r="V202" s="116" t="str">
        <f t="shared" ref="V202" si="2237">IF(U202=0,"NE",(IF(U202&gt;=($V$4/2),"DA","NE")))</f>
        <v>NE</v>
      </c>
      <c r="W202" s="22"/>
      <c r="X202" s="23"/>
      <c r="Y202" s="23"/>
      <c r="Z202" s="23"/>
      <c r="AA202" s="114">
        <f t="shared" ref="AA202" si="2238">IF((W203+X203+Y203+Z203)&gt;$AB$4,"GREŠKA",W203+X203+Y203+Z203)</f>
        <v>0</v>
      </c>
      <c r="AB202" s="116" t="str">
        <f t="shared" ref="AB202" si="2239">IF(AA202=0,"NE",(IF(AA202&gt;=($AB$4/2),"DA","NE")))</f>
        <v>NE</v>
      </c>
      <c r="AC202" s="118">
        <f t="shared" ref="AC202" si="2240">IF(AND(J202="da",P202="da",V202="da",AB202="da"),I202+O202+U202+AA202,0)</f>
        <v>0</v>
      </c>
      <c r="AD202" s="153" t="str">
        <f t="shared" ref="AD202" si="2241">IF(OR(COUNTIF(J202:AB203,"ne")&gt;2,COUNTIF(J202:AB203,"ne")=0),"NE",COUNTIF(J202:AB203,"ne"))</f>
        <v>NE</v>
      </c>
      <c r="AE202" s="155" t="str">
        <f t="shared" ref="AE202" si="2242">IF(SUM(COUNTBLANK(E202:H202),COUNTBLANK(K202:N202),COUNTBLANK(Q202:T202),COUNTBLANK(W202:Z202))=16,"NE","DA")</f>
        <v>NE</v>
      </c>
      <c r="AF202" s="161"/>
      <c r="AG202" s="167" t="str">
        <f>J202</f>
        <v>NE</v>
      </c>
      <c r="AH202" s="167" t="str">
        <f>P202</f>
        <v>NE</v>
      </c>
      <c r="AI202" s="167" t="str">
        <f>V202</f>
        <v>NE</v>
      </c>
      <c r="AJ202" s="167" t="str">
        <f>AB202</f>
        <v>NE</v>
      </c>
      <c r="AK202" s="171" t="str">
        <f t="shared" ref="AK202" si="2243">IF(AC202&lt;50, "NE",IF(AC202&lt;60,2,IF(AC202&lt;75,3,IF(AC202&lt;90,4,5))))</f>
        <v>NE</v>
      </c>
    </row>
    <row r="203" spans="1:37" ht="15.75" customHeight="1" thickBot="1" x14ac:dyDescent="0.3">
      <c r="A203" s="126"/>
      <c r="B203" s="128"/>
      <c r="C203" s="130"/>
      <c r="D203" s="26" t="s">
        <v>19</v>
      </c>
      <c r="E203" s="27">
        <f t="shared" ref="E203" si="2244">IF($E$7=0,0,$E$7/$E$6*E202)</f>
        <v>0</v>
      </c>
      <c r="F203" s="27">
        <f t="shared" ref="F203" si="2245">IF($F$7=0,0,$F$7/$F$6*F202)</f>
        <v>0</v>
      </c>
      <c r="G203" s="27">
        <f t="shared" ref="G203" si="2246">IF($G$7=0,0,$G$7/$G$6*G202)</f>
        <v>0</v>
      </c>
      <c r="H203" s="27">
        <f t="shared" ref="H203" si="2247">IF($H$7=0,0,$H$7/$H$6*H202)</f>
        <v>0</v>
      </c>
      <c r="I203" s="115"/>
      <c r="J203" s="117"/>
      <c r="K203" s="28">
        <f t="shared" ref="K203" si="2248">IF($K$7=0,0,$K$7/$K$6*K202)</f>
        <v>0</v>
      </c>
      <c r="L203" s="27">
        <f t="shared" ref="L203" si="2249">IF($L$7=0,0,$L$7/$L$6*L202)</f>
        <v>0</v>
      </c>
      <c r="M203" s="27">
        <f t="shared" ref="M203" si="2250">IF($M$7=0,0,$M$7/$M$6*M202)</f>
        <v>0</v>
      </c>
      <c r="N203" s="27">
        <f t="shared" ref="N203" si="2251">IF($N$7=0,0,$N$7/$N$6*N202)</f>
        <v>0</v>
      </c>
      <c r="O203" s="115"/>
      <c r="P203" s="117"/>
      <c r="Q203" s="28">
        <f t="shared" ref="Q203" si="2252">IF($Q$7=0,0,$Q$7/$Q$6*Q202)</f>
        <v>0</v>
      </c>
      <c r="R203" s="27">
        <f t="shared" ref="R203" si="2253">IF($R$7=0,0,$R$7/$R$6*R202)</f>
        <v>0</v>
      </c>
      <c r="S203" s="27">
        <f t="shared" ref="S203" si="2254">IF($S$7=0,0,$S$7/$S$6*S202)</f>
        <v>0</v>
      </c>
      <c r="T203" s="27">
        <f t="shared" ref="T203" si="2255">IF($T$7=0,0,$T$7/$T$6*T202)</f>
        <v>0</v>
      </c>
      <c r="U203" s="115"/>
      <c r="V203" s="117"/>
      <c r="W203" s="28">
        <f t="shared" ref="W203" si="2256">IF($W$7=0,0,$W$7/$W$6*W202)</f>
        <v>0</v>
      </c>
      <c r="X203" s="27">
        <f t="shared" ref="X203" si="2257">IF($X$7=0,0,$X$7/$X$6*X202)</f>
        <v>0</v>
      </c>
      <c r="Y203" s="27">
        <f t="shared" ref="Y203" si="2258">IF($Y$7=0,0,$Y$7/$Y$6*Y202)</f>
        <v>0</v>
      </c>
      <c r="Z203" s="27">
        <f t="shared" ref="Z203" si="2259">IF($Z$7=0,0,$Z$7/$Z$6*Z202)</f>
        <v>0</v>
      </c>
      <c r="AA203" s="115"/>
      <c r="AB203" s="117"/>
      <c r="AC203" s="119"/>
      <c r="AD203" s="154"/>
      <c r="AE203" s="157"/>
      <c r="AF203" s="162"/>
      <c r="AG203" s="164"/>
      <c r="AH203" s="164"/>
      <c r="AI203" s="164"/>
      <c r="AJ203" s="164"/>
      <c r="AK203" s="172"/>
    </row>
    <row r="204" spans="1:37" ht="15" customHeight="1" x14ac:dyDescent="0.25">
      <c r="A204" s="125">
        <v>99</v>
      </c>
      <c r="B204" s="127" t="str">
        <f>'Popis studenata'!B100</f>
        <v xml:space="preserve"> </v>
      </c>
      <c r="C204" s="129">
        <f>'Popis studenata'!C100</f>
        <v>0</v>
      </c>
      <c r="D204" s="21" t="s">
        <v>18</v>
      </c>
      <c r="E204" s="22"/>
      <c r="F204" s="23"/>
      <c r="G204" s="23"/>
      <c r="H204" s="23"/>
      <c r="I204" s="114">
        <f t="shared" ref="I204" si="2260">IF((E205+F205+G205+H205)&gt;$J$4,"GREŠKA",E205+F205+G205+H205)</f>
        <v>0</v>
      </c>
      <c r="J204" s="116" t="str">
        <f t="shared" ref="J204" si="2261">IF(I204=0,"NE",(IF(I204&gt;=($J$4/2),"DA","NE")))</f>
        <v>NE</v>
      </c>
      <c r="K204" s="22"/>
      <c r="L204" s="23"/>
      <c r="M204" s="23"/>
      <c r="N204" s="23"/>
      <c r="O204" s="114">
        <f t="shared" ref="O204" si="2262">IF((K205+L205+M205+N205)&gt;$P$4,"GREŠKA",K205+L205+M205+N205)</f>
        <v>0</v>
      </c>
      <c r="P204" s="116" t="str">
        <f t="shared" ref="P204" si="2263">IF(O204=0,"NE",(IF(O204&gt;=($P$4/2),"DA","NE")))</f>
        <v>NE</v>
      </c>
      <c r="Q204" s="22"/>
      <c r="R204" s="23"/>
      <c r="S204" s="23"/>
      <c r="T204" s="23"/>
      <c r="U204" s="114">
        <f t="shared" ref="U204" si="2264">IF((Q205+R205+S205+T205)&gt;$V$4,"GREŠKA",Q205+R205+S205+T205)</f>
        <v>0</v>
      </c>
      <c r="V204" s="116" t="str">
        <f t="shared" ref="V204" si="2265">IF(U204=0,"NE",(IF(U204&gt;=($V$4/2),"DA","NE")))</f>
        <v>NE</v>
      </c>
      <c r="W204" s="22"/>
      <c r="X204" s="23"/>
      <c r="Y204" s="23"/>
      <c r="Z204" s="23"/>
      <c r="AA204" s="114">
        <f t="shared" ref="AA204" si="2266">IF((W205+X205+Y205+Z205)&gt;$AB$4,"GREŠKA",W205+X205+Y205+Z205)</f>
        <v>0</v>
      </c>
      <c r="AB204" s="116" t="str">
        <f t="shared" ref="AB204" si="2267">IF(AA204=0,"NE",(IF(AA204&gt;=($AB$4/2),"DA","NE")))</f>
        <v>NE</v>
      </c>
      <c r="AC204" s="118">
        <f t="shared" ref="AC204" si="2268">IF(AND(J204="da",P204="da",V204="da",AB204="da"),I204+O204+U204+AA204,0)</f>
        <v>0</v>
      </c>
      <c r="AD204" s="153" t="str">
        <f t="shared" ref="AD204" si="2269">IF(OR(COUNTIF(J204:AB205,"ne")&gt;2,COUNTIF(J204:AB205,"ne")=0),"NE",COUNTIF(J204:AB205,"ne"))</f>
        <v>NE</v>
      </c>
      <c r="AE204" s="155" t="str">
        <f t="shared" ref="AE204" si="2270">IF(SUM(COUNTBLANK(E204:H204),COUNTBLANK(K204:N204),COUNTBLANK(Q204:T204),COUNTBLANK(W204:Z204))=16,"NE","DA")</f>
        <v>NE</v>
      </c>
      <c r="AF204" s="161"/>
      <c r="AG204" s="167" t="str">
        <f>J204</f>
        <v>NE</v>
      </c>
      <c r="AH204" s="167" t="str">
        <f>P204</f>
        <v>NE</v>
      </c>
      <c r="AI204" s="167" t="str">
        <f>V204</f>
        <v>NE</v>
      </c>
      <c r="AJ204" s="167" t="str">
        <f>AB204</f>
        <v>NE</v>
      </c>
      <c r="AK204" s="171" t="str">
        <f t="shared" ref="AK204" si="2271">IF(AC204&lt;50, "NE",IF(AC204&lt;60,2,IF(AC204&lt;75,3,IF(AC204&lt;90,4,5))))</f>
        <v>NE</v>
      </c>
    </row>
    <row r="205" spans="1:37" ht="15.75" customHeight="1" thickBot="1" x14ac:dyDescent="0.3">
      <c r="A205" s="126"/>
      <c r="B205" s="128"/>
      <c r="C205" s="130"/>
      <c r="D205" s="26" t="s">
        <v>19</v>
      </c>
      <c r="E205" s="27">
        <f t="shared" ref="E205" si="2272">IF($E$7=0,0,$E$7/$E$6*E204)</f>
        <v>0</v>
      </c>
      <c r="F205" s="27">
        <f t="shared" ref="F205" si="2273">IF($F$7=0,0,$F$7/$F$6*F204)</f>
        <v>0</v>
      </c>
      <c r="G205" s="27">
        <f t="shared" ref="G205" si="2274">IF($G$7=0,0,$G$7/$G$6*G204)</f>
        <v>0</v>
      </c>
      <c r="H205" s="27">
        <f t="shared" ref="H205" si="2275">IF($H$7=0,0,$H$7/$H$6*H204)</f>
        <v>0</v>
      </c>
      <c r="I205" s="115"/>
      <c r="J205" s="117"/>
      <c r="K205" s="28">
        <f t="shared" ref="K205" si="2276">IF($K$7=0,0,$K$7/$K$6*K204)</f>
        <v>0</v>
      </c>
      <c r="L205" s="27">
        <f t="shared" ref="L205" si="2277">IF($L$7=0,0,$L$7/$L$6*L204)</f>
        <v>0</v>
      </c>
      <c r="M205" s="27">
        <f t="shared" ref="M205" si="2278">IF($M$7=0,0,$M$7/$M$6*M204)</f>
        <v>0</v>
      </c>
      <c r="N205" s="27">
        <f t="shared" ref="N205" si="2279">IF($N$7=0,0,$N$7/$N$6*N204)</f>
        <v>0</v>
      </c>
      <c r="O205" s="115"/>
      <c r="P205" s="117"/>
      <c r="Q205" s="28">
        <f t="shared" ref="Q205" si="2280">IF($Q$7=0,0,$Q$7/$Q$6*Q204)</f>
        <v>0</v>
      </c>
      <c r="R205" s="27">
        <f t="shared" ref="R205" si="2281">IF($R$7=0,0,$R$7/$R$6*R204)</f>
        <v>0</v>
      </c>
      <c r="S205" s="27">
        <f t="shared" ref="S205" si="2282">IF($S$7=0,0,$S$7/$S$6*S204)</f>
        <v>0</v>
      </c>
      <c r="T205" s="27">
        <f t="shared" ref="T205" si="2283">IF($T$7=0,0,$T$7/$T$6*T204)</f>
        <v>0</v>
      </c>
      <c r="U205" s="115"/>
      <c r="V205" s="117"/>
      <c r="W205" s="28">
        <f t="shared" ref="W205" si="2284">IF($W$7=0,0,$W$7/$W$6*W204)</f>
        <v>0</v>
      </c>
      <c r="X205" s="27">
        <f t="shared" ref="X205" si="2285">IF($X$7=0,0,$X$7/$X$6*X204)</f>
        <v>0</v>
      </c>
      <c r="Y205" s="27">
        <f t="shared" ref="Y205" si="2286">IF($Y$7=0,0,$Y$7/$Y$6*Y204)</f>
        <v>0</v>
      </c>
      <c r="Z205" s="27">
        <f t="shared" ref="Z205" si="2287">IF($Z$7=0,0,$Z$7/$Z$6*Z204)</f>
        <v>0</v>
      </c>
      <c r="AA205" s="115"/>
      <c r="AB205" s="117"/>
      <c r="AC205" s="119"/>
      <c r="AD205" s="154"/>
      <c r="AE205" s="157"/>
      <c r="AF205" s="162"/>
      <c r="AG205" s="164"/>
      <c r="AH205" s="164"/>
      <c r="AI205" s="164"/>
      <c r="AJ205" s="164"/>
      <c r="AK205" s="172"/>
    </row>
    <row r="206" spans="1:37" ht="15" customHeight="1" x14ac:dyDescent="0.25">
      <c r="A206" s="125">
        <v>100</v>
      </c>
      <c r="B206" s="127" t="str">
        <f>'Popis studenata'!B101</f>
        <v xml:space="preserve"> </v>
      </c>
      <c r="C206" s="129">
        <f>'Popis studenata'!C101</f>
        <v>0</v>
      </c>
      <c r="D206" s="21" t="s">
        <v>18</v>
      </c>
      <c r="E206" s="22"/>
      <c r="F206" s="23"/>
      <c r="G206" s="23"/>
      <c r="H206" s="23"/>
      <c r="I206" s="114">
        <f t="shared" ref="I206" si="2288">IF((E207+F207+G207+H207)&gt;$J$4,"GREŠKA",E207+F207+G207+H207)</f>
        <v>0</v>
      </c>
      <c r="J206" s="116" t="str">
        <f t="shared" ref="J206" si="2289">IF(I206=0,"NE",(IF(I206&gt;=($J$4/2),"DA","NE")))</f>
        <v>NE</v>
      </c>
      <c r="K206" s="22"/>
      <c r="L206" s="23"/>
      <c r="M206" s="23"/>
      <c r="N206" s="23"/>
      <c r="O206" s="114">
        <f t="shared" ref="O206" si="2290">IF((K207+L207+M207+N207)&gt;$P$4,"GREŠKA",K207+L207+M207+N207)</f>
        <v>0</v>
      </c>
      <c r="P206" s="116" t="str">
        <f t="shared" ref="P206" si="2291">IF(O206=0,"NE",(IF(O206&gt;=($P$4/2),"DA","NE")))</f>
        <v>NE</v>
      </c>
      <c r="Q206" s="22"/>
      <c r="R206" s="23"/>
      <c r="S206" s="23"/>
      <c r="T206" s="23"/>
      <c r="U206" s="114">
        <f t="shared" ref="U206" si="2292">IF((Q207+R207+S207+T207)&gt;$V$4,"GREŠKA",Q207+R207+S207+T207)</f>
        <v>0</v>
      </c>
      <c r="V206" s="116" t="str">
        <f t="shared" ref="V206" si="2293">IF(U206=0,"NE",(IF(U206&gt;=($V$4/2),"DA","NE")))</f>
        <v>NE</v>
      </c>
      <c r="W206" s="22"/>
      <c r="X206" s="23"/>
      <c r="Y206" s="23"/>
      <c r="Z206" s="23"/>
      <c r="AA206" s="114">
        <f t="shared" ref="AA206" si="2294">IF((W207+X207+Y207+Z207)&gt;$AB$4,"GREŠKA",W207+X207+Y207+Z207)</f>
        <v>0</v>
      </c>
      <c r="AB206" s="116" t="str">
        <f t="shared" ref="AB206" si="2295">IF(AA206=0,"NE",(IF(AA206&gt;=($AB$4/2),"DA","NE")))</f>
        <v>NE</v>
      </c>
      <c r="AC206" s="118">
        <f t="shared" ref="AC206" si="2296">IF(AND(J206="da",P206="da",V206="da",AB206="da"),I206+O206+U206+AA206,0)</f>
        <v>0</v>
      </c>
      <c r="AD206" s="153" t="str">
        <f t="shared" ref="AD206" si="2297">IF(OR(COUNTIF(J206:AB207,"ne")&gt;2,COUNTIF(J206:AB207,"ne")=0),"NE",COUNTIF(J206:AB207,"ne"))</f>
        <v>NE</v>
      </c>
      <c r="AE206" s="155" t="str">
        <f t="shared" ref="AE206" si="2298">IF(SUM(COUNTBLANK(E206:H206),COUNTBLANK(K206:N206),COUNTBLANK(Q206:T206),COUNTBLANK(W206:Z206))=16,"NE","DA")</f>
        <v>NE</v>
      </c>
      <c r="AF206" s="161"/>
      <c r="AG206" s="167" t="str">
        <f>J206</f>
        <v>NE</v>
      </c>
      <c r="AH206" s="167" t="str">
        <f>P206</f>
        <v>NE</v>
      </c>
      <c r="AI206" s="167" t="str">
        <f>V206</f>
        <v>NE</v>
      </c>
      <c r="AJ206" s="167" t="str">
        <f>AB206</f>
        <v>NE</v>
      </c>
      <c r="AK206" s="171" t="str">
        <f t="shared" ref="AK206" si="2299">IF(AC206&lt;50, "NE",IF(AC206&lt;60,2,IF(AC206&lt;75,3,IF(AC206&lt;90,4,5))))</f>
        <v>NE</v>
      </c>
    </row>
    <row r="207" spans="1:37" ht="15.75" customHeight="1" thickBot="1" x14ac:dyDescent="0.3">
      <c r="A207" s="126"/>
      <c r="B207" s="128"/>
      <c r="C207" s="130"/>
      <c r="D207" s="26" t="s">
        <v>19</v>
      </c>
      <c r="E207" s="27">
        <f t="shared" ref="E207" si="2300">IF($E$7=0,0,$E$7/$E$6*E206)</f>
        <v>0</v>
      </c>
      <c r="F207" s="27">
        <f t="shared" ref="F207" si="2301">IF($F$7=0,0,$F$7/$F$6*F206)</f>
        <v>0</v>
      </c>
      <c r="G207" s="27">
        <f t="shared" ref="G207" si="2302">IF($G$7=0,0,$G$7/$G$6*G206)</f>
        <v>0</v>
      </c>
      <c r="H207" s="27">
        <f t="shared" ref="H207" si="2303">IF($H$7=0,0,$H$7/$H$6*H206)</f>
        <v>0</v>
      </c>
      <c r="I207" s="115"/>
      <c r="J207" s="117"/>
      <c r="K207" s="28">
        <f t="shared" ref="K207" si="2304">IF($K$7=0,0,$K$7/$K$6*K206)</f>
        <v>0</v>
      </c>
      <c r="L207" s="27">
        <f t="shared" ref="L207" si="2305">IF($L$7=0,0,$L$7/$L$6*L206)</f>
        <v>0</v>
      </c>
      <c r="M207" s="27">
        <f t="shared" ref="M207" si="2306">IF($M$7=0,0,$M$7/$M$6*M206)</f>
        <v>0</v>
      </c>
      <c r="N207" s="27">
        <f t="shared" ref="N207" si="2307">IF($N$7=0,0,$N$7/$N$6*N206)</f>
        <v>0</v>
      </c>
      <c r="O207" s="115"/>
      <c r="P207" s="117"/>
      <c r="Q207" s="28">
        <f t="shared" ref="Q207" si="2308">IF($Q$7=0,0,$Q$7/$Q$6*Q206)</f>
        <v>0</v>
      </c>
      <c r="R207" s="27">
        <f t="shared" ref="R207" si="2309">IF($R$7=0,0,$R$7/$R$6*R206)</f>
        <v>0</v>
      </c>
      <c r="S207" s="27">
        <f t="shared" ref="S207" si="2310">IF($S$7=0,0,$S$7/$S$6*S206)</f>
        <v>0</v>
      </c>
      <c r="T207" s="27">
        <f t="shared" ref="T207" si="2311">IF($T$7=0,0,$T$7/$T$6*T206)</f>
        <v>0</v>
      </c>
      <c r="U207" s="115"/>
      <c r="V207" s="117"/>
      <c r="W207" s="28">
        <f t="shared" ref="W207" si="2312">IF($W$7=0,0,$W$7/$W$6*W206)</f>
        <v>0</v>
      </c>
      <c r="X207" s="27">
        <f t="shared" ref="X207" si="2313">IF($X$7=0,0,$X$7/$X$6*X206)</f>
        <v>0</v>
      </c>
      <c r="Y207" s="27">
        <f t="shared" ref="Y207" si="2314">IF($Y$7=0,0,$Y$7/$Y$6*Y206)</f>
        <v>0</v>
      </c>
      <c r="Z207" s="27">
        <f t="shared" ref="Z207" si="2315">IF($Z$7=0,0,$Z$7/$Z$6*Z206)</f>
        <v>0</v>
      </c>
      <c r="AA207" s="115"/>
      <c r="AB207" s="117"/>
      <c r="AC207" s="119"/>
      <c r="AD207" s="154"/>
      <c r="AE207" s="157"/>
      <c r="AF207" s="162"/>
      <c r="AG207" s="164"/>
      <c r="AH207" s="164"/>
      <c r="AI207" s="164"/>
      <c r="AJ207" s="164"/>
      <c r="AK207" s="172"/>
    </row>
    <row r="208" spans="1:37" hidden="1" x14ac:dyDescent="0.25">
      <c r="AC208" s="2">
        <f>COUNTIF(AC8:AC207,"&gt;0")</f>
        <v>0</v>
      </c>
      <c r="AD208" s="63" t="s">
        <v>137</v>
      </c>
      <c r="AE208" s="63">
        <f>COUNTIF(AE8:AE207,"DA")</f>
        <v>0</v>
      </c>
      <c r="AK208" s="84" t="e">
        <f>AVERAGEIF(AK8:AK207,"&gt;=2")</f>
        <v>#DIV/0!</v>
      </c>
    </row>
    <row r="209" spans="29:29" hidden="1" x14ac:dyDescent="0.25">
      <c r="AC209" s="2" t="e">
        <f>AVERAGEIF(AC8:AC207,"&gt;0")</f>
        <v>#DIV/0!</v>
      </c>
    </row>
  </sheetData>
  <sheetProtection algorithmName="SHA-512" hashValue="6uppi1Iw8XuFOSjzK4tlv4ZbqW0ZKcssR5MMst7uQ2XRK/EHwpHk5p5SfnLOWn68ZDbxJWrXbQ6JzNFlXQq2VQ==" saltValue="D/2O4H7UwQmpKl+pyBwXWg==" spinCount="100000" sheet="1" selectLockedCells="1"/>
  <mergeCells count="2032">
    <mergeCell ref="AK120:AK121"/>
    <mergeCell ref="AK122:AK123"/>
    <mergeCell ref="AK124:AK125"/>
    <mergeCell ref="AK126:AK127"/>
    <mergeCell ref="AK128:AK129"/>
    <mergeCell ref="AK130:AK131"/>
    <mergeCell ref="AK132:AK133"/>
    <mergeCell ref="AK134:AK135"/>
    <mergeCell ref="AK136:AK137"/>
    <mergeCell ref="AK160:AK161"/>
    <mergeCell ref="AK162:AK163"/>
    <mergeCell ref="AK138:AK139"/>
    <mergeCell ref="AK140:AK141"/>
    <mergeCell ref="AK142:AK143"/>
    <mergeCell ref="AK144:AK145"/>
    <mergeCell ref="AK146:AK147"/>
    <mergeCell ref="AK148:AK149"/>
    <mergeCell ref="AK150:AK151"/>
    <mergeCell ref="AK152:AK153"/>
    <mergeCell ref="AK154:AK155"/>
    <mergeCell ref="AK156:AK157"/>
    <mergeCell ref="AK158:AK159"/>
    <mergeCell ref="AK92:AK93"/>
    <mergeCell ref="AK94:AK95"/>
    <mergeCell ref="AK96:AK97"/>
    <mergeCell ref="AK98:AK99"/>
    <mergeCell ref="AK100:AK101"/>
    <mergeCell ref="AK102:AK103"/>
    <mergeCell ref="AK206:AK207"/>
    <mergeCell ref="AK172:AK173"/>
    <mergeCell ref="AK174:AK175"/>
    <mergeCell ref="AK176:AK177"/>
    <mergeCell ref="AK178:AK179"/>
    <mergeCell ref="AK180:AK181"/>
    <mergeCell ref="AK182:AK183"/>
    <mergeCell ref="AK184:AK185"/>
    <mergeCell ref="AK186:AK187"/>
    <mergeCell ref="AK188:AK189"/>
    <mergeCell ref="AK190:AK191"/>
    <mergeCell ref="AK192:AK193"/>
    <mergeCell ref="AK194:AK195"/>
    <mergeCell ref="AK196:AK197"/>
    <mergeCell ref="AK198:AK199"/>
    <mergeCell ref="AK200:AK201"/>
    <mergeCell ref="AK202:AK203"/>
    <mergeCell ref="AK204:AK205"/>
    <mergeCell ref="AK164:AK165"/>
    <mergeCell ref="AK166:AK167"/>
    <mergeCell ref="AK168:AK169"/>
    <mergeCell ref="AK170:AK171"/>
    <mergeCell ref="AK112:AK113"/>
    <mergeCell ref="AK114:AK115"/>
    <mergeCell ref="AK116:AK117"/>
    <mergeCell ref="AK118:AK119"/>
    <mergeCell ref="AK104:AK105"/>
    <mergeCell ref="AK106:AK107"/>
    <mergeCell ref="AK108:AK109"/>
    <mergeCell ref="AK110:AK111"/>
    <mergeCell ref="AK36:AK37"/>
    <mergeCell ref="AK38:AK39"/>
    <mergeCell ref="AK40:AK41"/>
    <mergeCell ref="AK42:AK43"/>
    <mergeCell ref="AK44:AK45"/>
    <mergeCell ref="AK46:AK47"/>
    <mergeCell ref="AK48:AK49"/>
    <mergeCell ref="AK50:AK51"/>
    <mergeCell ref="AK52:AK53"/>
    <mergeCell ref="AK54:AK55"/>
    <mergeCell ref="AK56:AK57"/>
    <mergeCell ref="AK58:AK59"/>
    <mergeCell ref="AK60:AK61"/>
    <mergeCell ref="AK62:AK63"/>
    <mergeCell ref="AK64:AK65"/>
    <mergeCell ref="AK66:AK67"/>
    <mergeCell ref="AK68:AK69"/>
    <mergeCell ref="AK70:AK71"/>
    <mergeCell ref="AK72:AK73"/>
    <mergeCell ref="AK74:AK75"/>
    <mergeCell ref="AK76:AK77"/>
    <mergeCell ref="AK78:AK79"/>
    <mergeCell ref="AK80:AK81"/>
    <mergeCell ref="AK82:AK83"/>
    <mergeCell ref="AK84:AK85"/>
    <mergeCell ref="AK86:AK87"/>
    <mergeCell ref="AK88:AK89"/>
    <mergeCell ref="AK90:AK91"/>
    <mergeCell ref="AE176:AE177"/>
    <mergeCell ref="AE178:AE179"/>
    <mergeCell ref="AE180:AE181"/>
    <mergeCell ref="AE182:AE183"/>
    <mergeCell ref="AE184:AE185"/>
    <mergeCell ref="AE186:AE187"/>
    <mergeCell ref="AE188:AE189"/>
    <mergeCell ref="AE190:AE191"/>
    <mergeCell ref="AE192:AE193"/>
    <mergeCell ref="AE194:AE195"/>
    <mergeCell ref="AE196:AE197"/>
    <mergeCell ref="AE198:AE199"/>
    <mergeCell ref="AE200:AE201"/>
    <mergeCell ref="AE202:AE203"/>
    <mergeCell ref="AE204:AE205"/>
    <mergeCell ref="AE206:AE207"/>
    <mergeCell ref="AK3:AK7"/>
    <mergeCell ref="AK8:AK9"/>
    <mergeCell ref="AK10:AK11"/>
    <mergeCell ref="AK12:AK13"/>
    <mergeCell ref="AK14:AK15"/>
    <mergeCell ref="AK16:AK17"/>
    <mergeCell ref="AK18:AK19"/>
    <mergeCell ref="AK20:AK21"/>
    <mergeCell ref="AK22:AK23"/>
    <mergeCell ref="AK24:AK25"/>
    <mergeCell ref="AK26:AK27"/>
    <mergeCell ref="AK28:AK29"/>
    <mergeCell ref="AK30:AK31"/>
    <mergeCell ref="AK32:AK33"/>
    <mergeCell ref="AK34:AK35"/>
    <mergeCell ref="AE142:AE143"/>
    <mergeCell ref="AE144:AE145"/>
    <mergeCell ref="AE146:AE147"/>
    <mergeCell ref="AE148:AE149"/>
    <mergeCell ref="AE150:AE151"/>
    <mergeCell ref="AE152:AE153"/>
    <mergeCell ref="AE154:AE155"/>
    <mergeCell ref="AE156:AE157"/>
    <mergeCell ref="AE158:AE159"/>
    <mergeCell ref="AE160:AE161"/>
    <mergeCell ref="AE162:AE163"/>
    <mergeCell ref="AE164:AE165"/>
    <mergeCell ref="AE166:AE167"/>
    <mergeCell ref="AE168:AE169"/>
    <mergeCell ref="AE170:AE171"/>
    <mergeCell ref="AE172:AE173"/>
    <mergeCell ref="AE174:AE175"/>
    <mergeCell ref="AE108:AE109"/>
    <mergeCell ref="AE110:AE111"/>
    <mergeCell ref="AE112:AE113"/>
    <mergeCell ref="AE114:AE115"/>
    <mergeCell ref="AE116:AE117"/>
    <mergeCell ref="AE118:AE119"/>
    <mergeCell ref="AE120:AE121"/>
    <mergeCell ref="AE122:AE123"/>
    <mergeCell ref="AE124:AE125"/>
    <mergeCell ref="AE126:AE127"/>
    <mergeCell ref="AE128:AE129"/>
    <mergeCell ref="AE130:AE131"/>
    <mergeCell ref="AE132:AE133"/>
    <mergeCell ref="AE134:AE135"/>
    <mergeCell ref="AE136:AE137"/>
    <mergeCell ref="AE138:AE139"/>
    <mergeCell ref="AE54:AE55"/>
    <mergeCell ref="AE56:AE57"/>
    <mergeCell ref="AE58:AE59"/>
    <mergeCell ref="AE60:AE61"/>
    <mergeCell ref="AE62:AE63"/>
    <mergeCell ref="AE64:AE65"/>
    <mergeCell ref="AE66:AE67"/>
    <mergeCell ref="AE68:AE69"/>
    <mergeCell ref="AE70:AE71"/>
    <mergeCell ref="AE72:AE73"/>
    <mergeCell ref="AE140:AE141"/>
    <mergeCell ref="AE74:AE75"/>
    <mergeCell ref="AE76:AE77"/>
    <mergeCell ref="AE78:AE79"/>
    <mergeCell ref="AE80:AE81"/>
    <mergeCell ref="AE82:AE83"/>
    <mergeCell ref="AE84:AE85"/>
    <mergeCell ref="AE86:AE87"/>
    <mergeCell ref="AE88:AE89"/>
    <mergeCell ref="AE90:AE91"/>
    <mergeCell ref="AE92:AE93"/>
    <mergeCell ref="AE94:AE95"/>
    <mergeCell ref="AE96:AE97"/>
    <mergeCell ref="AE98:AE99"/>
    <mergeCell ref="AE100:AE101"/>
    <mergeCell ref="AE102:AE103"/>
    <mergeCell ref="AE104:AE105"/>
    <mergeCell ref="AE106:AE107"/>
    <mergeCell ref="AG204:AG205"/>
    <mergeCell ref="AH204:AH205"/>
    <mergeCell ref="AI204:AI205"/>
    <mergeCell ref="AJ204:AJ205"/>
    <mergeCell ref="AG206:AG207"/>
    <mergeCell ref="AH206:AH207"/>
    <mergeCell ref="AI206:AI207"/>
    <mergeCell ref="AJ206:AJ207"/>
    <mergeCell ref="AE3:AE7"/>
    <mergeCell ref="AE8:AE9"/>
    <mergeCell ref="AE10:AE11"/>
    <mergeCell ref="AE12:AE13"/>
    <mergeCell ref="AE14:AE15"/>
    <mergeCell ref="AE16:AE17"/>
    <mergeCell ref="AE18:AE19"/>
    <mergeCell ref="AE20:AE21"/>
    <mergeCell ref="AE22:AE23"/>
    <mergeCell ref="AE24:AE25"/>
    <mergeCell ref="AE26:AE27"/>
    <mergeCell ref="AE28:AE29"/>
    <mergeCell ref="AE30:AE31"/>
    <mergeCell ref="AE32:AE33"/>
    <mergeCell ref="AE34:AE35"/>
    <mergeCell ref="AE36:AE37"/>
    <mergeCell ref="AE38:AE39"/>
    <mergeCell ref="AE40:AE41"/>
    <mergeCell ref="AE42:AE43"/>
    <mergeCell ref="AE44:AE45"/>
    <mergeCell ref="AE46:AE47"/>
    <mergeCell ref="AE48:AE49"/>
    <mergeCell ref="AE50:AE51"/>
    <mergeCell ref="AE52:AE53"/>
    <mergeCell ref="AG194:AG195"/>
    <mergeCell ref="AH194:AH195"/>
    <mergeCell ref="AI194:AI195"/>
    <mergeCell ref="AJ194:AJ195"/>
    <mergeCell ref="AG196:AG197"/>
    <mergeCell ref="AH196:AH197"/>
    <mergeCell ref="AI196:AI197"/>
    <mergeCell ref="AJ196:AJ197"/>
    <mergeCell ref="AG198:AG199"/>
    <mergeCell ref="AH198:AH199"/>
    <mergeCell ref="AI198:AI199"/>
    <mergeCell ref="AJ198:AJ199"/>
    <mergeCell ref="AG200:AG201"/>
    <mergeCell ref="AH200:AH201"/>
    <mergeCell ref="AI200:AI201"/>
    <mergeCell ref="AJ200:AJ201"/>
    <mergeCell ref="AG202:AG203"/>
    <mergeCell ref="AH202:AH203"/>
    <mergeCell ref="AI202:AI203"/>
    <mergeCell ref="AJ202:AJ203"/>
    <mergeCell ref="AG184:AG185"/>
    <mergeCell ref="AH184:AH185"/>
    <mergeCell ref="AI184:AI185"/>
    <mergeCell ref="AJ184:AJ185"/>
    <mergeCell ref="AG186:AG187"/>
    <mergeCell ref="AH186:AH187"/>
    <mergeCell ref="AI186:AI187"/>
    <mergeCell ref="AJ186:AJ187"/>
    <mergeCell ref="AG188:AG189"/>
    <mergeCell ref="AH188:AH189"/>
    <mergeCell ref="AI188:AI189"/>
    <mergeCell ref="AJ188:AJ189"/>
    <mergeCell ref="AG190:AG191"/>
    <mergeCell ref="AH190:AH191"/>
    <mergeCell ref="AI190:AI191"/>
    <mergeCell ref="AJ190:AJ191"/>
    <mergeCell ref="AG192:AG193"/>
    <mergeCell ref="AH192:AH193"/>
    <mergeCell ref="AI192:AI193"/>
    <mergeCell ref="AJ192:AJ193"/>
    <mergeCell ref="AG174:AG175"/>
    <mergeCell ref="AH174:AH175"/>
    <mergeCell ref="AI174:AI175"/>
    <mergeCell ref="AJ174:AJ175"/>
    <mergeCell ref="AG176:AG177"/>
    <mergeCell ref="AH176:AH177"/>
    <mergeCell ref="AI176:AI177"/>
    <mergeCell ref="AJ176:AJ177"/>
    <mergeCell ref="AG178:AG179"/>
    <mergeCell ref="AH178:AH179"/>
    <mergeCell ref="AI178:AI179"/>
    <mergeCell ref="AJ178:AJ179"/>
    <mergeCell ref="AG180:AG181"/>
    <mergeCell ref="AH180:AH181"/>
    <mergeCell ref="AI180:AI181"/>
    <mergeCell ref="AJ180:AJ181"/>
    <mergeCell ref="AG182:AG183"/>
    <mergeCell ref="AH182:AH183"/>
    <mergeCell ref="AI182:AI183"/>
    <mergeCell ref="AJ182:AJ183"/>
    <mergeCell ref="AG164:AG165"/>
    <mergeCell ref="AH164:AH165"/>
    <mergeCell ref="AI164:AI165"/>
    <mergeCell ref="AJ164:AJ165"/>
    <mergeCell ref="AG166:AG167"/>
    <mergeCell ref="AH166:AH167"/>
    <mergeCell ref="AI166:AI167"/>
    <mergeCell ref="AJ166:AJ167"/>
    <mergeCell ref="AG168:AG169"/>
    <mergeCell ref="AH168:AH169"/>
    <mergeCell ref="AI168:AI169"/>
    <mergeCell ref="AJ168:AJ169"/>
    <mergeCell ref="AG170:AG171"/>
    <mergeCell ref="AH170:AH171"/>
    <mergeCell ref="AI170:AI171"/>
    <mergeCell ref="AJ170:AJ171"/>
    <mergeCell ref="AG172:AG173"/>
    <mergeCell ref="AH172:AH173"/>
    <mergeCell ref="AI172:AI173"/>
    <mergeCell ref="AJ172:AJ173"/>
    <mergeCell ref="AG154:AG155"/>
    <mergeCell ref="AH154:AH155"/>
    <mergeCell ref="AI154:AI155"/>
    <mergeCell ref="AJ154:AJ155"/>
    <mergeCell ref="AG156:AG157"/>
    <mergeCell ref="AH156:AH157"/>
    <mergeCell ref="AI156:AI157"/>
    <mergeCell ref="AJ156:AJ157"/>
    <mergeCell ref="AG158:AG159"/>
    <mergeCell ref="AH158:AH159"/>
    <mergeCell ref="AI158:AI159"/>
    <mergeCell ref="AJ158:AJ159"/>
    <mergeCell ref="AG160:AG161"/>
    <mergeCell ref="AH160:AH161"/>
    <mergeCell ref="AI160:AI161"/>
    <mergeCell ref="AJ160:AJ161"/>
    <mergeCell ref="AG162:AG163"/>
    <mergeCell ref="AH162:AH163"/>
    <mergeCell ref="AI162:AI163"/>
    <mergeCell ref="AJ162:AJ163"/>
    <mergeCell ref="AG144:AG145"/>
    <mergeCell ref="AH144:AH145"/>
    <mergeCell ref="AI144:AI145"/>
    <mergeCell ref="AJ144:AJ145"/>
    <mergeCell ref="AG146:AG147"/>
    <mergeCell ref="AH146:AH147"/>
    <mergeCell ref="AI146:AI147"/>
    <mergeCell ref="AJ146:AJ147"/>
    <mergeCell ref="AG148:AG149"/>
    <mergeCell ref="AH148:AH149"/>
    <mergeCell ref="AI148:AI149"/>
    <mergeCell ref="AJ148:AJ149"/>
    <mergeCell ref="AG150:AG151"/>
    <mergeCell ref="AH150:AH151"/>
    <mergeCell ref="AI150:AI151"/>
    <mergeCell ref="AJ150:AJ151"/>
    <mergeCell ref="AG152:AG153"/>
    <mergeCell ref="AH152:AH153"/>
    <mergeCell ref="AI152:AI153"/>
    <mergeCell ref="AJ152:AJ153"/>
    <mergeCell ref="AG134:AG135"/>
    <mergeCell ref="AH134:AH135"/>
    <mergeCell ref="AI134:AI135"/>
    <mergeCell ref="AJ134:AJ135"/>
    <mergeCell ref="AG136:AG137"/>
    <mergeCell ref="AH136:AH137"/>
    <mergeCell ref="AI136:AI137"/>
    <mergeCell ref="AJ136:AJ137"/>
    <mergeCell ref="AG138:AG139"/>
    <mergeCell ref="AH138:AH139"/>
    <mergeCell ref="AI138:AI139"/>
    <mergeCell ref="AJ138:AJ139"/>
    <mergeCell ref="AG140:AG141"/>
    <mergeCell ref="AH140:AH141"/>
    <mergeCell ref="AI140:AI141"/>
    <mergeCell ref="AJ140:AJ141"/>
    <mergeCell ref="AG142:AG143"/>
    <mergeCell ref="AH142:AH143"/>
    <mergeCell ref="AI142:AI143"/>
    <mergeCell ref="AJ142:AJ143"/>
    <mergeCell ref="AG124:AG125"/>
    <mergeCell ref="AH124:AH125"/>
    <mergeCell ref="AI124:AI125"/>
    <mergeCell ref="AJ124:AJ125"/>
    <mergeCell ref="AG126:AG127"/>
    <mergeCell ref="AH126:AH127"/>
    <mergeCell ref="AI126:AI127"/>
    <mergeCell ref="AJ126:AJ127"/>
    <mergeCell ref="AG128:AG129"/>
    <mergeCell ref="AH128:AH129"/>
    <mergeCell ref="AI128:AI129"/>
    <mergeCell ref="AJ128:AJ129"/>
    <mergeCell ref="AG130:AG131"/>
    <mergeCell ref="AH130:AH131"/>
    <mergeCell ref="AI130:AI131"/>
    <mergeCell ref="AJ130:AJ131"/>
    <mergeCell ref="AG132:AG133"/>
    <mergeCell ref="AH132:AH133"/>
    <mergeCell ref="AI132:AI133"/>
    <mergeCell ref="AJ132:AJ133"/>
    <mergeCell ref="AG114:AG115"/>
    <mergeCell ref="AH114:AH115"/>
    <mergeCell ref="AI114:AI115"/>
    <mergeCell ref="AJ114:AJ115"/>
    <mergeCell ref="AG116:AG117"/>
    <mergeCell ref="AH116:AH117"/>
    <mergeCell ref="AI116:AI117"/>
    <mergeCell ref="AJ116:AJ117"/>
    <mergeCell ref="AG118:AG119"/>
    <mergeCell ref="AH118:AH119"/>
    <mergeCell ref="AI118:AI119"/>
    <mergeCell ref="AJ118:AJ119"/>
    <mergeCell ref="AG120:AG121"/>
    <mergeCell ref="AH120:AH121"/>
    <mergeCell ref="AI120:AI121"/>
    <mergeCell ref="AJ120:AJ121"/>
    <mergeCell ref="AG122:AG123"/>
    <mergeCell ref="AH122:AH123"/>
    <mergeCell ref="AI122:AI123"/>
    <mergeCell ref="AJ122:AJ123"/>
    <mergeCell ref="AG104:AG105"/>
    <mergeCell ref="AH104:AH105"/>
    <mergeCell ref="AI104:AI105"/>
    <mergeCell ref="AJ104:AJ105"/>
    <mergeCell ref="AG106:AG107"/>
    <mergeCell ref="AH106:AH107"/>
    <mergeCell ref="AI106:AI107"/>
    <mergeCell ref="AJ106:AJ107"/>
    <mergeCell ref="AG108:AG109"/>
    <mergeCell ref="AH108:AH109"/>
    <mergeCell ref="AI108:AI109"/>
    <mergeCell ref="AJ108:AJ109"/>
    <mergeCell ref="AG110:AG111"/>
    <mergeCell ref="AH110:AH111"/>
    <mergeCell ref="AI110:AI111"/>
    <mergeCell ref="AJ110:AJ111"/>
    <mergeCell ref="AG112:AG113"/>
    <mergeCell ref="AH112:AH113"/>
    <mergeCell ref="AI112:AI113"/>
    <mergeCell ref="AJ112:AJ113"/>
    <mergeCell ref="AG94:AG95"/>
    <mergeCell ref="AH94:AH95"/>
    <mergeCell ref="AI94:AI95"/>
    <mergeCell ref="AJ94:AJ95"/>
    <mergeCell ref="AG96:AG97"/>
    <mergeCell ref="AH96:AH97"/>
    <mergeCell ref="AI96:AI97"/>
    <mergeCell ref="AJ96:AJ97"/>
    <mergeCell ref="AG98:AG99"/>
    <mergeCell ref="AH98:AH99"/>
    <mergeCell ref="AI98:AI99"/>
    <mergeCell ref="AJ98:AJ99"/>
    <mergeCell ref="AG100:AG101"/>
    <mergeCell ref="AH100:AH101"/>
    <mergeCell ref="AI100:AI101"/>
    <mergeCell ref="AJ100:AJ101"/>
    <mergeCell ref="AG102:AG103"/>
    <mergeCell ref="AH102:AH103"/>
    <mergeCell ref="AI102:AI103"/>
    <mergeCell ref="AJ102:AJ103"/>
    <mergeCell ref="AG84:AG85"/>
    <mergeCell ref="AH84:AH85"/>
    <mergeCell ref="AI84:AI85"/>
    <mergeCell ref="AJ84:AJ85"/>
    <mergeCell ref="AG86:AG87"/>
    <mergeCell ref="AH86:AH87"/>
    <mergeCell ref="AI86:AI87"/>
    <mergeCell ref="AJ86:AJ87"/>
    <mergeCell ref="AG88:AG89"/>
    <mergeCell ref="AH88:AH89"/>
    <mergeCell ref="AI88:AI89"/>
    <mergeCell ref="AJ88:AJ89"/>
    <mergeCell ref="AG90:AG91"/>
    <mergeCell ref="AH90:AH91"/>
    <mergeCell ref="AI90:AI91"/>
    <mergeCell ref="AJ90:AJ91"/>
    <mergeCell ref="AG92:AG93"/>
    <mergeCell ref="AH92:AH93"/>
    <mergeCell ref="AI92:AI93"/>
    <mergeCell ref="AJ92:AJ93"/>
    <mergeCell ref="AG74:AG75"/>
    <mergeCell ref="AH74:AH75"/>
    <mergeCell ref="AI74:AI75"/>
    <mergeCell ref="AJ74:AJ75"/>
    <mergeCell ref="AG76:AG77"/>
    <mergeCell ref="AH76:AH77"/>
    <mergeCell ref="AI76:AI77"/>
    <mergeCell ref="AJ76:AJ77"/>
    <mergeCell ref="AG78:AG79"/>
    <mergeCell ref="AH78:AH79"/>
    <mergeCell ref="AI78:AI79"/>
    <mergeCell ref="AJ78:AJ79"/>
    <mergeCell ref="AG80:AG81"/>
    <mergeCell ref="AH80:AH81"/>
    <mergeCell ref="AI80:AI81"/>
    <mergeCell ref="AJ80:AJ81"/>
    <mergeCell ref="AG82:AG83"/>
    <mergeCell ref="AH82:AH83"/>
    <mergeCell ref="AI82:AI83"/>
    <mergeCell ref="AJ82:AJ83"/>
    <mergeCell ref="AG64:AG65"/>
    <mergeCell ref="AH64:AH65"/>
    <mergeCell ref="AI64:AI65"/>
    <mergeCell ref="AJ64:AJ65"/>
    <mergeCell ref="AG66:AG67"/>
    <mergeCell ref="AH66:AH67"/>
    <mergeCell ref="AI66:AI67"/>
    <mergeCell ref="AJ66:AJ67"/>
    <mergeCell ref="AG68:AG69"/>
    <mergeCell ref="AH68:AH69"/>
    <mergeCell ref="AI68:AI69"/>
    <mergeCell ref="AJ68:AJ69"/>
    <mergeCell ref="AG70:AG71"/>
    <mergeCell ref="AH70:AH71"/>
    <mergeCell ref="AI70:AI71"/>
    <mergeCell ref="AJ70:AJ71"/>
    <mergeCell ref="AG72:AG73"/>
    <mergeCell ref="AH72:AH73"/>
    <mergeCell ref="AI72:AI73"/>
    <mergeCell ref="AJ72:AJ73"/>
    <mergeCell ref="AG54:AG55"/>
    <mergeCell ref="AH54:AH55"/>
    <mergeCell ref="AI54:AI55"/>
    <mergeCell ref="AJ54:AJ55"/>
    <mergeCell ref="AG56:AG57"/>
    <mergeCell ref="AH56:AH57"/>
    <mergeCell ref="AI56:AI57"/>
    <mergeCell ref="AJ56:AJ57"/>
    <mergeCell ref="AG58:AG59"/>
    <mergeCell ref="AH58:AH59"/>
    <mergeCell ref="AI58:AI59"/>
    <mergeCell ref="AJ58:AJ59"/>
    <mergeCell ref="AG60:AG61"/>
    <mergeCell ref="AH60:AH61"/>
    <mergeCell ref="AI60:AI61"/>
    <mergeCell ref="AJ60:AJ61"/>
    <mergeCell ref="AG62:AG63"/>
    <mergeCell ref="AH62:AH63"/>
    <mergeCell ref="AI62:AI63"/>
    <mergeCell ref="AJ62:AJ63"/>
    <mergeCell ref="AG44:AG45"/>
    <mergeCell ref="AH44:AH45"/>
    <mergeCell ref="AI44:AI45"/>
    <mergeCell ref="AJ44:AJ45"/>
    <mergeCell ref="AG46:AG47"/>
    <mergeCell ref="AH46:AH47"/>
    <mergeCell ref="AI46:AI47"/>
    <mergeCell ref="AJ46:AJ47"/>
    <mergeCell ref="AG48:AG49"/>
    <mergeCell ref="AH48:AH49"/>
    <mergeCell ref="AI48:AI49"/>
    <mergeCell ref="AJ48:AJ49"/>
    <mergeCell ref="AG50:AG51"/>
    <mergeCell ref="AH50:AH51"/>
    <mergeCell ref="AI50:AI51"/>
    <mergeCell ref="AJ50:AJ51"/>
    <mergeCell ref="AG52:AG53"/>
    <mergeCell ref="AH52:AH53"/>
    <mergeCell ref="AI52:AI53"/>
    <mergeCell ref="AJ52:AJ53"/>
    <mergeCell ref="AG34:AG35"/>
    <mergeCell ref="AH34:AH35"/>
    <mergeCell ref="AI34:AI35"/>
    <mergeCell ref="AJ34:AJ35"/>
    <mergeCell ref="AG36:AG37"/>
    <mergeCell ref="AH36:AH37"/>
    <mergeCell ref="AI36:AI37"/>
    <mergeCell ref="AJ36:AJ37"/>
    <mergeCell ref="AG38:AG39"/>
    <mergeCell ref="AH38:AH39"/>
    <mergeCell ref="AI38:AI39"/>
    <mergeCell ref="AJ38:AJ39"/>
    <mergeCell ref="AG40:AG41"/>
    <mergeCell ref="AH40:AH41"/>
    <mergeCell ref="AI40:AI41"/>
    <mergeCell ref="AJ40:AJ41"/>
    <mergeCell ref="AG42:AG43"/>
    <mergeCell ref="AH42:AH43"/>
    <mergeCell ref="AI42:AI43"/>
    <mergeCell ref="AJ42:AJ43"/>
    <mergeCell ref="AG24:AG25"/>
    <mergeCell ref="AH24:AH25"/>
    <mergeCell ref="AI24:AI25"/>
    <mergeCell ref="AJ24:AJ25"/>
    <mergeCell ref="AG26:AG27"/>
    <mergeCell ref="AH26:AH27"/>
    <mergeCell ref="AI26:AI27"/>
    <mergeCell ref="AJ26:AJ27"/>
    <mergeCell ref="AG28:AG29"/>
    <mergeCell ref="AH28:AH29"/>
    <mergeCell ref="AI28:AI29"/>
    <mergeCell ref="AJ28:AJ29"/>
    <mergeCell ref="AG30:AG31"/>
    <mergeCell ref="AH30:AH31"/>
    <mergeCell ref="AI30:AI31"/>
    <mergeCell ref="AJ30:AJ31"/>
    <mergeCell ref="AG32:AG33"/>
    <mergeCell ref="AH32:AH33"/>
    <mergeCell ref="AI32:AI33"/>
    <mergeCell ref="AJ32:AJ33"/>
    <mergeCell ref="AG14:AG15"/>
    <mergeCell ref="AH14:AH15"/>
    <mergeCell ref="AI14:AI15"/>
    <mergeCell ref="AJ14:AJ15"/>
    <mergeCell ref="AG16:AG17"/>
    <mergeCell ref="AH16:AH17"/>
    <mergeCell ref="AI16:AI17"/>
    <mergeCell ref="AJ16:AJ17"/>
    <mergeCell ref="AG18:AG19"/>
    <mergeCell ref="AH18:AH19"/>
    <mergeCell ref="AI18:AI19"/>
    <mergeCell ref="AJ18:AJ19"/>
    <mergeCell ref="AG20:AG21"/>
    <mergeCell ref="AH20:AH21"/>
    <mergeCell ref="AI20:AI21"/>
    <mergeCell ref="AJ20:AJ21"/>
    <mergeCell ref="AG22:AG23"/>
    <mergeCell ref="AH22:AH23"/>
    <mergeCell ref="AI22:AI23"/>
    <mergeCell ref="AJ22:AJ23"/>
    <mergeCell ref="AG6:AG7"/>
    <mergeCell ref="AH6:AH7"/>
    <mergeCell ref="AI6:AI7"/>
    <mergeCell ref="AJ6:AJ7"/>
    <mergeCell ref="AG3:AJ5"/>
    <mergeCell ref="AG8:AG9"/>
    <mergeCell ref="AH8:AH9"/>
    <mergeCell ref="AI8:AI9"/>
    <mergeCell ref="AJ8:AJ9"/>
    <mergeCell ref="AG10:AG11"/>
    <mergeCell ref="AH10:AH11"/>
    <mergeCell ref="AI10:AI11"/>
    <mergeCell ref="AJ10:AJ11"/>
    <mergeCell ref="AG12:AG13"/>
    <mergeCell ref="AH12:AH13"/>
    <mergeCell ref="AI12:AI13"/>
    <mergeCell ref="AJ12:AJ13"/>
    <mergeCell ref="AF174:AF175"/>
    <mergeCell ref="AF176:AF177"/>
    <mergeCell ref="AF178:AF179"/>
    <mergeCell ref="AF180:AF181"/>
    <mergeCell ref="AF182:AF183"/>
    <mergeCell ref="AF184:AF185"/>
    <mergeCell ref="AF186:AF187"/>
    <mergeCell ref="AF188:AF189"/>
    <mergeCell ref="AF190:AF191"/>
    <mergeCell ref="AF192:AF193"/>
    <mergeCell ref="AF194:AF195"/>
    <mergeCell ref="AF196:AF197"/>
    <mergeCell ref="AF198:AF199"/>
    <mergeCell ref="AF200:AF201"/>
    <mergeCell ref="AF202:AF203"/>
    <mergeCell ref="AF204:AF205"/>
    <mergeCell ref="AF206:AF207"/>
    <mergeCell ref="AF140:AF141"/>
    <mergeCell ref="AF142:AF143"/>
    <mergeCell ref="AF144:AF145"/>
    <mergeCell ref="AF146:AF147"/>
    <mergeCell ref="AF148:AF149"/>
    <mergeCell ref="AF150:AF151"/>
    <mergeCell ref="AF152:AF153"/>
    <mergeCell ref="AF154:AF155"/>
    <mergeCell ref="AF156:AF157"/>
    <mergeCell ref="AF158:AF159"/>
    <mergeCell ref="AF160:AF161"/>
    <mergeCell ref="AF162:AF163"/>
    <mergeCell ref="AF164:AF165"/>
    <mergeCell ref="AF166:AF167"/>
    <mergeCell ref="AF168:AF169"/>
    <mergeCell ref="AF170:AF171"/>
    <mergeCell ref="AF172:AF173"/>
    <mergeCell ref="AF106:AF107"/>
    <mergeCell ref="AF108:AF109"/>
    <mergeCell ref="AF110:AF111"/>
    <mergeCell ref="AF112:AF113"/>
    <mergeCell ref="AF114:AF115"/>
    <mergeCell ref="AF116:AF117"/>
    <mergeCell ref="AF118:AF119"/>
    <mergeCell ref="AF120:AF121"/>
    <mergeCell ref="AF122:AF123"/>
    <mergeCell ref="AF124:AF125"/>
    <mergeCell ref="AF126:AF127"/>
    <mergeCell ref="AF128:AF129"/>
    <mergeCell ref="AF130:AF131"/>
    <mergeCell ref="AF132:AF133"/>
    <mergeCell ref="AF134:AF135"/>
    <mergeCell ref="AF136:AF137"/>
    <mergeCell ref="AF138:AF139"/>
    <mergeCell ref="AF72:AF73"/>
    <mergeCell ref="AF74:AF75"/>
    <mergeCell ref="AF76:AF77"/>
    <mergeCell ref="AF78:AF79"/>
    <mergeCell ref="AF80:AF81"/>
    <mergeCell ref="AF82:AF83"/>
    <mergeCell ref="AF84:AF85"/>
    <mergeCell ref="AF86:AF87"/>
    <mergeCell ref="AF88:AF89"/>
    <mergeCell ref="AF90:AF91"/>
    <mergeCell ref="AF92:AF93"/>
    <mergeCell ref="AF94:AF95"/>
    <mergeCell ref="AF96:AF97"/>
    <mergeCell ref="AF98:AF99"/>
    <mergeCell ref="AF100:AF101"/>
    <mergeCell ref="AF102:AF103"/>
    <mergeCell ref="AF104:AF105"/>
    <mergeCell ref="AF38:AF39"/>
    <mergeCell ref="AF40:AF41"/>
    <mergeCell ref="AF42:AF43"/>
    <mergeCell ref="AF44:AF45"/>
    <mergeCell ref="AF46:AF47"/>
    <mergeCell ref="AF48:AF49"/>
    <mergeCell ref="AF50:AF51"/>
    <mergeCell ref="AF52:AF53"/>
    <mergeCell ref="AF54:AF55"/>
    <mergeCell ref="AF56:AF57"/>
    <mergeCell ref="AF58:AF59"/>
    <mergeCell ref="AF60:AF61"/>
    <mergeCell ref="AF62:AF63"/>
    <mergeCell ref="AF64:AF65"/>
    <mergeCell ref="AF66:AF67"/>
    <mergeCell ref="AF68:AF69"/>
    <mergeCell ref="AF70:AF71"/>
    <mergeCell ref="AF3:AF7"/>
    <mergeCell ref="AF8:AF9"/>
    <mergeCell ref="AF10:AF11"/>
    <mergeCell ref="AF12:AF13"/>
    <mergeCell ref="AF14:AF15"/>
    <mergeCell ref="AF16:AF17"/>
    <mergeCell ref="AF18:AF19"/>
    <mergeCell ref="AF20:AF21"/>
    <mergeCell ref="AF22:AF23"/>
    <mergeCell ref="AF24:AF25"/>
    <mergeCell ref="AF26:AF27"/>
    <mergeCell ref="AF28:AF29"/>
    <mergeCell ref="AF30:AF31"/>
    <mergeCell ref="AF32:AF33"/>
    <mergeCell ref="AF34:AF35"/>
    <mergeCell ref="AF36:AF37"/>
    <mergeCell ref="AD176:AD177"/>
    <mergeCell ref="AD174:AD175"/>
    <mergeCell ref="AD108:AD109"/>
    <mergeCell ref="AD110:AD111"/>
    <mergeCell ref="AD112:AD113"/>
    <mergeCell ref="AD114:AD115"/>
    <mergeCell ref="AD116:AD117"/>
    <mergeCell ref="AD118:AD119"/>
    <mergeCell ref="AD120:AD121"/>
    <mergeCell ref="AD122:AD123"/>
    <mergeCell ref="AD124:AD125"/>
    <mergeCell ref="AD126:AD127"/>
    <mergeCell ref="AD128:AD129"/>
    <mergeCell ref="AD130:AD131"/>
    <mergeCell ref="AD132:AD133"/>
    <mergeCell ref="AD134:AD135"/>
    <mergeCell ref="AD178:AD179"/>
    <mergeCell ref="AD180:AD181"/>
    <mergeCell ref="AD182:AD183"/>
    <mergeCell ref="AD184:AD185"/>
    <mergeCell ref="AD186:AD187"/>
    <mergeCell ref="AD188:AD189"/>
    <mergeCell ref="AD190:AD191"/>
    <mergeCell ref="AD192:AD193"/>
    <mergeCell ref="AD194:AD195"/>
    <mergeCell ref="AD196:AD197"/>
    <mergeCell ref="AD198:AD199"/>
    <mergeCell ref="AD200:AD201"/>
    <mergeCell ref="AD202:AD203"/>
    <mergeCell ref="AD204:AD205"/>
    <mergeCell ref="AD206:AD207"/>
    <mergeCell ref="AD3:AD7"/>
    <mergeCell ref="AD142:AD143"/>
    <mergeCell ref="AD144:AD145"/>
    <mergeCell ref="AD146:AD147"/>
    <mergeCell ref="AD148:AD149"/>
    <mergeCell ref="AD150:AD151"/>
    <mergeCell ref="AD152:AD153"/>
    <mergeCell ref="AD154:AD155"/>
    <mergeCell ref="AD156:AD157"/>
    <mergeCell ref="AD158:AD159"/>
    <mergeCell ref="AD160:AD161"/>
    <mergeCell ref="AD162:AD163"/>
    <mergeCell ref="AD164:AD165"/>
    <mergeCell ref="AD166:AD167"/>
    <mergeCell ref="AD168:AD169"/>
    <mergeCell ref="AD170:AD171"/>
    <mergeCell ref="AD172:AD173"/>
    <mergeCell ref="AD136:AD137"/>
    <mergeCell ref="AD138:AD139"/>
    <mergeCell ref="AD140:AD141"/>
    <mergeCell ref="AD74:AD75"/>
    <mergeCell ref="AD76:AD77"/>
    <mergeCell ref="AD78:AD79"/>
    <mergeCell ref="AD80:AD81"/>
    <mergeCell ref="AD82:AD83"/>
    <mergeCell ref="AD84:AD85"/>
    <mergeCell ref="AD86:AD87"/>
    <mergeCell ref="AD88:AD89"/>
    <mergeCell ref="AD90:AD91"/>
    <mergeCell ref="AD92:AD93"/>
    <mergeCell ref="AD94:AD95"/>
    <mergeCell ref="AD96:AD97"/>
    <mergeCell ref="AD98:AD99"/>
    <mergeCell ref="AD100:AD101"/>
    <mergeCell ref="AD102:AD103"/>
    <mergeCell ref="AD104:AD105"/>
    <mergeCell ref="AD106:AD107"/>
    <mergeCell ref="AD40:AD41"/>
    <mergeCell ref="AD42:AD43"/>
    <mergeCell ref="AD44:AD45"/>
    <mergeCell ref="AD46:AD47"/>
    <mergeCell ref="AD48:AD49"/>
    <mergeCell ref="AD50:AD51"/>
    <mergeCell ref="AD52:AD53"/>
    <mergeCell ref="AD54:AD55"/>
    <mergeCell ref="AD56:AD57"/>
    <mergeCell ref="AD58:AD59"/>
    <mergeCell ref="AD60:AD61"/>
    <mergeCell ref="AD62:AD63"/>
    <mergeCell ref="AD64:AD65"/>
    <mergeCell ref="AD66:AD67"/>
    <mergeCell ref="AD68:AD69"/>
    <mergeCell ref="AD70:AD71"/>
    <mergeCell ref="AD72:AD73"/>
    <mergeCell ref="AD8:AD9"/>
    <mergeCell ref="AD10:AD11"/>
    <mergeCell ref="AD12:AD13"/>
    <mergeCell ref="AD14:AD15"/>
    <mergeCell ref="AD16:AD17"/>
    <mergeCell ref="AD18:AD19"/>
    <mergeCell ref="AD20:AD21"/>
    <mergeCell ref="AD22:AD23"/>
    <mergeCell ref="AD24:AD25"/>
    <mergeCell ref="AD26:AD27"/>
    <mergeCell ref="AD28:AD29"/>
    <mergeCell ref="AD30:AD31"/>
    <mergeCell ref="AD32:AD33"/>
    <mergeCell ref="AD34:AD35"/>
    <mergeCell ref="AD36:AD37"/>
    <mergeCell ref="AD38:AD39"/>
    <mergeCell ref="AC206:AC207"/>
    <mergeCell ref="AC198:AC199"/>
    <mergeCell ref="AC174:AC175"/>
    <mergeCell ref="AC170:AC171"/>
    <mergeCell ref="AC166:AC167"/>
    <mergeCell ref="AC162:AC163"/>
    <mergeCell ref="AC158:AC159"/>
    <mergeCell ref="AC154:AC155"/>
    <mergeCell ref="AC150:AC151"/>
    <mergeCell ref="AC146:AC147"/>
    <mergeCell ref="AC142:AC143"/>
    <mergeCell ref="AC138:AC139"/>
    <mergeCell ref="AC134:AC135"/>
    <mergeCell ref="AC130:AC131"/>
    <mergeCell ref="AC126:AC127"/>
    <mergeCell ref="AC122:AC123"/>
    <mergeCell ref="V206:V207"/>
    <mergeCell ref="AA206:AA207"/>
    <mergeCell ref="AB206:AB207"/>
    <mergeCell ref="I206:I207"/>
    <mergeCell ref="J206:J207"/>
    <mergeCell ref="O206:O207"/>
    <mergeCell ref="P206:P207"/>
    <mergeCell ref="U206:U207"/>
    <mergeCell ref="AC202:AC203"/>
    <mergeCell ref="I204:I205"/>
    <mergeCell ref="J204:J205"/>
    <mergeCell ref="O204:O205"/>
    <mergeCell ref="P204:P205"/>
    <mergeCell ref="U204:U205"/>
    <mergeCell ref="V204:V205"/>
    <mergeCell ref="AA204:AA205"/>
    <mergeCell ref="AB204:AB205"/>
    <mergeCell ref="AC204:AC205"/>
    <mergeCell ref="V202:V203"/>
    <mergeCell ref="AA202:AA203"/>
    <mergeCell ref="AB202:AB203"/>
    <mergeCell ref="I202:I203"/>
    <mergeCell ref="J202:J203"/>
    <mergeCell ref="O202:O203"/>
    <mergeCell ref="P202:P203"/>
    <mergeCell ref="U202:U203"/>
    <mergeCell ref="I200:I201"/>
    <mergeCell ref="J200:J201"/>
    <mergeCell ref="O200:O201"/>
    <mergeCell ref="P200:P201"/>
    <mergeCell ref="U200:U201"/>
    <mergeCell ref="V200:V201"/>
    <mergeCell ref="AA200:AA201"/>
    <mergeCell ref="AB200:AB201"/>
    <mergeCell ref="AC200:AC201"/>
    <mergeCell ref="V198:V199"/>
    <mergeCell ref="AA198:AA199"/>
    <mergeCell ref="AB198:AB199"/>
    <mergeCell ref="I198:I199"/>
    <mergeCell ref="J198:J199"/>
    <mergeCell ref="O198:O199"/>
    <mergeCell ref="P198:P199"/>
    <mergeCell ref="U198:U199"/>
    <mergeCell ref="AC194:AC195"/>
    <mergeCell ref="I196:I197"/>
    <mergeCell ref="J196:J197"/>
    <mergeCell ref="O196:O197"/>
    <mergeCell ref="P196:P197"/>
    <mergeCell ref="U196:U197"/>
    <mergeCell ref="V196:V197"/>
    <mergeCell ref="AA196:AA197"/>
    <mergeCell ref="AB196:AB197"/>
    <mergeCell ref="AC196:AC197"/>
    <mergeCell ref="V194:V195"/>
    <mergeCell ref="AA194:AA195"/>
    <mergeCell ref="AB194:AB195"/>
    <mergeCell ref="I194:I195"/>
    <mergeCell ref="J194:J195"/>
    <mergeCell ref="O194:O195"/>
    <mergeCell ref="P194:P195"/>
    <mergeCell ref="U194:U195"/>
    <mergeCell ref="AC190:AC191"/>
    <mergeCell ref="I192:I193"/>
    <mergeCell ref="J192:J193"/>
    <mergeCell ref="O192:O193"/>
    <mergeCell ref="P192:P193"/>
    <mergeCell ref="U192:U193"/>
    <mergeCell ref="V192:V193"/>
    <mergeCell ref="AA192:AA193"/>
    <mergeCell ref="AB192:AB193"/>
    <mergeCell ref="AC192:AC193"/>
    <mergeCell ref="V190:V191"/>
    <mergeCell ref="AA190:AA191"/>
    <mergeCell ref="AB190:AB191"/>
    <mergeCell ref="I190:I191"/>
    <mergeCell ref="J190:J191"/>
    <mergeCell ref="O190:O191"/>
    <mergeCell ref="P190:P191"/>
    <mergeCell ref="U190:U191"/>
    <mergeCell ref="AC186:AC187"/>
    <mergeCell ref="I188:I189"/>
    <mergeCell ref="J188:J189"/>
    <mergeCell ref="O188:O189"/>
    <mergeCell ref="P188:P189"/>
    <mergeCell ref="U188:U189"/>
    <mergeCell ref="V188:V189"/>
    <mergeCell ref="AA188:AA189"/>
    <mergeCell ref="AB188:AB189"/>
    <mergeCell ref="AC188:AC189"/>
    <mergeCell ref="V186:V187"/>
    <mergeCell ref="AA186:AA187"/>
    <mergeCell ref="AB186:AB187"/>
    <mergeCell ref="I186:I187"/>
    <mergeCell ref="J186:J187"/>
    <mergeCell ref="O186:O187"/>
    <mergeCell ref="P186:P187"/>
    <mergeCell ref="U186:U187"/>
    <mergeCell ref="AC182:AC183"/>
    <mergeCell ref="I184:I185"/>
    <mergeCell ref="J184:J185"/>
    <mergeCell ref="O184:O185"/>
    <mergeCell ref="P184:P185"/>
    <mergeCell ref="U184:U185"/>
    <mergeCell ref="V184:V185"/>
    <mergeCell ref="AA184:AA185"/>
    <mergeCell ref="AB184:AB185"/>
    <mergeCell ref="AC184:AC185"/>
    <mergeCell ref="V182:V183"/>
    <mergeCell ref="AA182:AA183"/>
    <mergeCell ref="AB182:AB183"/>
    <mergeCell ref="I182:I183"/>
    <mergeCell ref="J182:J183"/>
    <mergeCell ref="O182:O183"/>
    <mergeCell ref="P182:P183"/>
    <mergeCell ref="U182:U183"/>
    <mergeCell ref="AC178:AC179"/>
    <mergeCell ref="I180:I181"/>
    <mergeCell ref="J180:J181"/>
    <mergeCell ref="O180:O181"/>
    <mergeCell ref="P180:P181"/>
    <mergeCell ref="U180:U181"/>
    <mergeCell ref="V180:V181"/>
    <mergeCell ref="AA180:AA181"/>
    <mergeCell ref="AB180:AB181"/>
    <mergeCell ref="AC180:AC181"/>
    <mergeCell ref="V178:V179"/>
    <mergeCell ref="AA178:AA179"/>
    <mergeCell ref="AB178:AB179"/>
    <mergeCell ref="I178:I179"/>
    <mergeCell ref="J178:J179"/>
    <mergeCell ref="O178:O179"/>
    <mergeCell ref="P178:P179"/>
    <mergeCell ref="U178:U179"/>
    <mergeCell ref="I176:I177"/>
    <mergeCell ref="J176:J177"/>
    <mergeCell ref="O176:O177"/>
    <mergeCell ref="P176:P177"/>
    <mergeCell ref="U176:U177"/>
    <mergeCell ref="V176:V177"/>
    <mergeCell ref="AA176:AA177"/>
    <mergeCell ref="AB176:AB177"/>
    <mergeCell ref="AC176:AC177"/>
    <mergeCell ref="V174:V175"/>
    <mergeCell ref="AA174:AA175"/>
    <mergeCell ref="AB174:AB175"/>
    <mergeCell ref="I174:I175"/>
    <mergeCell ref="J174:J175"/>
    <mergeCell ref="O174:O175"/>
    <mergeCell ref="P174:P175"/>
    <mergeCell ref="U174:U175"/>
    <mergeCell ref="I172:I173"/>
    <mergeCell ref="J172:J173"/>
    <mergeCell ref="O172:O173"/>
    <mergeCell ref="P172:P173"/>
    <mergeCell ref="U172:U173"/>
    <mergeCell ref="V172:V173"/>
    <mergeCell ref="AA172:AA173"/>
    <mergeCell ref="AB172:AB173"/>
    <mergeCell ref="AC172:AC173"/>
    <mergeCell ref="V170:V171"/>
    <mergeCell ref="AA170:AA171"/>
    <mergeCell ref="AB170:AB171"/>
    <mergeCell ref="I170:I171"/>
    <mergeCell ref="J170:J171"/>
    <mergeCell ref="O170:O171"/>
    <mergeCell ref="P170:P171"/>
    <mergeCell ref="U170:U171"/>
    <mergeCell ref="I168:I169"/>
    <mergeCell ref="J168:J169"/>
    <mergeCell ref="O168:O169"/>
    <mergeCell ref="P168:P169"/>
    <mergeCell ref="U168:U169"/>
    <mergeCell ref="V168:V169"/>
    <mergeCell ref="AA168:AA169"/>
    <mergeCell ref="AB168:AB169"/>
    <mergeCell ref="AC168:AC169"/>
    <mergeCell ref="V166:V167"/>
    <mergeCell ref="AA166:AA167"/>
    <mergeCell ref="AB166:AB167"/>
    <mergeCell ref="I166:I167"/>
    <mergeCell ref="J166:J167"/>
    <mergeCell ref="O166:O167"/>
    <mergeCell ref="P166:P167"/>
    <mergeCell ref="U166:U167"/>
    <mergeCell ref="I164:I165"/>
    <mergeCell ref="J164:J165"/>
    <mergeCell ref="O164:O165"/>
    <mergeCell ref="P164:P165"/>
    <mergeCell ref="U164:U165"/>
    <mergeCell ref="V164:V165"/>
    <mergeCell ref="AA164:AA165"/>
    <mergeCell ref="AB164:AB165"/>
    <mergeCell ref="AC164:AC165"/>
    <mergeCell ref="V162:V163"/>
    <mergeCell ref="AA162:AA163"/>
    <mergeCell ref="AB162:AB163"/>
    <mergeCell ref="I162:I163"/>
    <mergeCell ref="J162:J163"/>
    <mergeCell ref="O162:O163"/>
    <mergeCell ref="P162:P163"/>
    <mergeCell ref="U162:U163"/>
    <mergeCell ref="I160:I161"/>
    <mergeCell ref="J160:J161"/>
    <mergeCell ref="O160:O161"/>
    <mergeCell ref="P160:P161"/>
    <mergeCell ref="U160:U161"/>
    <mergeCell ref="V160:V161"/>
    <mergeCell ref="AA160:AA161"/>
    <mergeCell ref="AB160:AB161"/>
    <mergeCell ref="AC160:AC161"/>
    <mergeCell ref="V158:V159"/>
    <mergeCell ref="AA158:AA159"/>
    <mergeCell ref="AB158:AB159"/>
    <mergeCell ref="I158:I159"/>
    <mergeCell ref="J158:J159"/>
    <mergeCell ref="O158:O159"/>
    <mergeCell ref="P158:P159"/>
    <mergeCell ref="U158:U159"/>
    <mergeCell ref="I156:I157"/>
    <mergeCell ref="J156:J157"/>
    <mergeCell ref="O156:O157"/>
    <mergeCell ref="P156:P157"/>
    <mergeCell ref="U156:U157"/>
    <mergeCell ref="V156:V157"/>
    <mergeCell ref="AA156:AA157"/>
    <mergeCell ref="AB156:AB157"/>
    <mergeCell ref="AC156:AC157"/>
    <mergeCell ref="V154:V155"/>
    <mergeCell ref="AA154:AA155"/>
    <mergeCell ref="AB154:AB155"/>
    <mergeCell ref="I154:I155"/>
    <mergeCell ref="J154:J155"/>
    <mergeCell ref="O154:O155"/>
    <mergeCell ref="P154:P155"/>
    <mergeCell ref="U154:U155"/>
    <mergeCell ref="I152:I153"/>
    <mergeCell ref="J152:J153"/>
    <mergeCell ref="O152:O153"/>
    <mergeCell ref="P152:P153"/>
    <mergeCell ref="U152:U153"/>
    <mergeCell ref="V152:V153"/>
    <mergeCell ref="AA152:AA153"/>
    <mergeCell ref="AB152:AB153"/>
    <mergeCell ref="AC152:AC153"/>
    <mergeCell ref="V150:V151"/>
    <mergeCell ref="AA150:AA151"/>
    <mergeCell ref="AB150:AB151"/>
    <mergeCell ref="I150:I151"/>
    <mergeCell ref="J150:J151"/>
    <mergeCell ref="O150:O151"/>
    <mergeCell ref="P150:P151"/>
    <mergeCell ref="U150:U151"/>
    <mergeCell ref="I148:I149"/>
    <mergeCell ref="J148:J149"/>
    <mergeCell ref="O148:O149"/>
    <mergeCell ref="P148:P149"/>
    <mergeCell ref="U148:U149"/>
    <mergeCell ref="V148:V149"/>
    <mergeCell ref="AA148:AA149"/>
    <mergeCell ref="AB148:AB149"/>
    <mergeCell ref="AC148:AC149"/>
    <mergeCell ref="V146:V147"/>
    <mergeCell ref="AA146:AA147"/>
    <mergeCell ref="AB146:AB147"/>
    <mergeCell ref="I146:I147"/>
    <mergeCell ref="J146:J147"/>
    <mergeCell ref="O146:O147"/>
    <mergeCell ref="P146:P147"/>
    <mergeCell ref="U146:U147"/>
    <mergeCell ref="I144:I145"/>
    <mergeCell ref="J144:J145"/>
    <mergeCell ref="O144:O145"/>
    <mergeCell ref="P144:P145"/>
    <mergeCell ref="U144:U145"/>
    <mergeCell ref="V144:V145"/>
    <mergeCell ref="AA144:AA145"/>
    <mergeCell ref="AB144:AB145"/>
    <mergeCell ref="AC144:AC145"/>
    <mergeCell ref="V142:V143"/>
    <mergeCell ref="AA142:AA143"/>
    <mergeCell ref="AB142:AB143"/>
    <mergeCell ref="I142:I143"/>
    <mergeCell ref="J142:J143"/>
    <mergeCell ref="O142:O143"/>
    <mergeCell ref="P142:P143"/>
    <mergeCell ref="U142:U143"/>
    <mergeCell ref="I140:I141"/>
    <mergeCell ref="J140:J141"/>
    <mergeCell ref="O140:O141"/>
    <mergeCell ref="P140:P141"/>
    <mergeCell ref="U140:U141"/>
    <mergeCell ref="V140:V141"/>
    <mergeCell ref="AA140:AA141"/>
    <mergeCell ref="AB140:AB141"/>
    <mergeCell ref="AC140:AC141"/>
    <mergeCell ref="V138:V139"/>
    <mergeCell ref="AA138:AA139"/>
    <mergeCell ref="AB138:AB139"/>
    <mergeCell ref="I138:I139"/>
    <mergeCell ref="J138:J139"/>
    <mergeCell ref="O138:O139"/>
    <mergeCell ref="P138:P139"/>
    <mergeCell ref="U138:U139"/>
    <mergeCell ref="I136:I137"/>
    <mergeCell ref="J136:J137"/>
    <mergeCell ref="O136:O137"/>
    <mergeCell ref="P136:P137"/>
    <mergeCell ref="U136:U137"/>
    <mergeCell ref="V136:V137"/>
    <mergeCell ref="AA136:AA137"/>
    <mergeCell ref="AB136:AB137"/>
    <mergeCell ref="AC136:AC137"/>
    <mergeCell ref="V134:V135"/>
    <mergeCell ref="AA134:AA135"/>
    <mergeCell ref="AB134:AB135"/>
    <mergeCell ref="I134:I135"/>
    <mergeCell ref="J134:J135"/>
    <mergeCell ref="O134:O135"/>
    <mergeCell ref="P134:P135"/>
    <mergeCell ref="U134:U135"/>
    <mergeCell ref="I132:I133"/>
    <mergeCell ref="J132:J133"/>
    <mergeCell ref="O132:O133"/>
    <mergeCell ref="P132:P133"/>
    <mergeCell ref="U132:U133"/>
    <mergeCell ref="V132:V133"/>
    <mergeCell ref="AA132:AA133"/>
    <mergeCell ref="AB132:AB133"/>
    <mergeCell ref="AC132:AC133"/>
    <mergeCell ref="V130:V131"/>
    <mergeCell ref="AA130:AA131"/>
    <mergeCell ref="AB130:AB131"/>
    <mergeCell ref="I130:I131"/>
    <mergeCell ref="J130:J131"/>
    <mergeCell ref="O130:O131"/>
    <mergeCell ref="P130:P131"/>
    <mergeCell ref="U130:U131"/>
    <mergeCell ref="AC124:AC125"/>
    <mergeCell ref="V122:V123"/>
    <mergeCell ref="AA122:AA123"/>
    <mergeCell ref="AB122:AB123"/>
    <mergeCell ref="I122:I123"/>
    <mergeCell ref="J122:J123"/>
    <mergeCell ref="O122:O123"/>
    <mergeCell ref="P122:P123"/>
    <mergeCell ref="U122:U123"/>
    <mergeCell ref="P128:P129"/>
    <mergeCell ref="U128:U129"/>
    <mergeCell ref="V128:V129"/>
    <mergeCell ref="AA128:AA129"/>
    <mergeCell ref="AB128:AB129"/>
    <mergeCell ref="AC128:AC129"/>
    <mergeCell ref="V126:V127"/>
    <mergeCell ref="AA126:AA127"/>
    <mergeCell ref="AB126:AB127"/>
    <mergeCell ref="I126:I127"/>
    <mergeCell ref="J126:J127"/>
    <mergeCell ref="O126:O127"/>
    <mergeCell ref="P126:P127"/>
    <mergeCell ref="U126:U127"/>
    <mergeCell ref="I128:I129"/>
    <mergeCell ref="J128:J129"/>
    <mergeCell ref="O128:O129"/>
    <mergeCell ref="AC118:AC119"/>
    <mergeCell ref="I120:I121"/>
    <mergeCell ref="J120:J121"/>
    <mergeCell ref="O120:O121"/>
    <mergeCell ref="P120:P121"/>
    <mergeCell ref="U120:U121"/>
    <mergeCell ref="V120:V121"/>
    <mergeCell ref="AA120:AA121"/>
    <mergeCell ref="AB120:AB121"/>
    <mergeCell ref="AC120:AC121"/>
    <mergeCell ref="V118:V119"/>
    <mergeCell ref="AA118:AA119"/>
    <mergeCell ref="AB118:AB119"/>
    <mergeCell ref="I118:I119"/>
    <mergeCell ref="J118:J119"/>
    <mergeCell ref="O118:O119"/>
    <mergeCell ref="P118:P119"/>
    <mergeCell ref="U118:U119"/>
    <mergeCell ref="AC114:AC115"/>
    <mergeCell ref="I116:I117"/>
    <mergeCell ref="J116:J117"/>
    <mergeCell ref="O116:O117"/>
    <mergeCell ref="P116:P117"/>
    <mergeCell ref="U116:U117"/>
    <mergeCell ref="V116:V117"/>
    <mergeCell ref="AA116:AA117"/>
    <mergeCell ref="AB116:AB117"/>
    <mergeCell ref="AC116:AC117"/>
    <mergeCell ref="V114:V115"/>
    <mergeCell ref="AA114:AA115"/>
    <mergeCell ref="AB114:AB115"/>
    <mergeCell ref="I114:I115"/>
    <mergeCell ref="J114:J115"/>
    <mergeCell ref="O114:O115"/>
    <mergeCell ref="P114:P115"/>
    <mergeCell ref="U114:U115"/>
    <mergeCell ref="AC110:AC111"/>
    <mergeCell ref="I112:I113"/>
    <mergeCell ref="J112:J113"/>
    <mergeCell ref="O112:O113"/>
    <mergeCell ref="P112:P113"/>
    <mergeCell ref="U112:U113"/>
    <mergeCell ref="V112:V113"/>
    <mergeCell ref="AA112:AA113"/>
    <mergeCell ref="AB112:AB113"/>
    <mergeCell ref="AC112:AC113"/>
    <mergeCell ref="V110:V111"/>
    <mergeCell ref="AA110:AA111"/>
    <mergeCell ref="AB110:AB111"/>
    <mergeCell ref="I110:I111"/>
    <mergeCell ref="J110:J111"/>
    <mergeCell ref="O110:O111"/>
    <mergeCell ref="P110:P111"/>
    <mergeCell ref="U110:U111"/>
    <mergeCell ref="AC102:AC103"/>
    <mergeCell ref="V102:V103"/>
    <mergeCell ref="AA102:AA103"/>
    <mergeCell ref="AB102:AB103"/>
    <mergeCell ref="I102:I103"/>
    <mergeCell ref="J102:J103"/>
    <mergeCell ref="O102:O103"/>
    <mergeCell ref="P102:P103"/>
    <mergeCell ref="U102:U103"/>
    <mergeCell ref="AC106:AC107"/>
    <mergeCell ref="I108:I109"/>
    <mergeCell ref="J108:J109"/>
    <mergeCell ref="O108:O109"/>
    <mergeCell ref="P108:P109"/>
    <mergeCell ref="U108:U109"/>
    <mergeCell ref="V108:V109"/>
    <mergeCell ref="AA108:AA109"/>
    <mergeCell ref="AB108:AB109"/>
    <mergeCell ref="AC108:AC109"/>
    <mergeCell ref="V106:V107"/>
    <mergeCell ref="AA106:AA107"/>
    <mergeCell ref="AB106:AB107"/>
    <mergeCell ref="AC98:AC99"/>
    <mergeCell ref="I100:I101"/>
    <mergeCell ref="J100:J101"/>
    <mergeCell ref="O100:O101"/>
    <mergeCell ref="P100:P101"/>
    <mergeCell ref="U100:U101"/>
    <mergeCell ref="V100:V101"/>
    <mergeCell ref="AA100:AA101"/>
    <mergeCell ref="AB100:AB101"/>
    <mergeCell ref="AC100:AC101"/>
    <mergeCell ref="V98:V99"/>
    <mergeCell ref="AA98:AA99"/>
    <mergeCell ref="AB98:AB99"/>
    <mergeCell ref="I98:I99"/>
    <mergeCell ref="J98:J99"/>
    <mergeCell ref="O98:O99"/>
    <mergeCell ref="P98:P99"/>
    <mergeCell ref="U98:U99"/>
    <mergeCell ref="AC94:AC95"/>
    <mergeCell ref="I96:I97"/>
    <mergeCell ref="J96:J97"/>
    <mergeCell ref="O96:O97"/>
    <mergeCell ref="P96:P97"/>
    <mergeCell ref="U96:U97"/>
    <mergeCell ref="V96:V97"/>
    <mergeCell ref="AA96:AA97"/>
    <mergeCell ref="AB96:AB97"/>
    <mergeCell ref="AC96:AC97"/>
    <mergeCell ref="V94:V95"/>
    <mergeCell ref="AA94:AA95"/>
    <mergeCell ref="AB94:AB95"/>
    <mergeCell ref="I94:I95"/>
    <mergeCell ref="J94:J95"/>
    <mergeCell ref="O94:O95"/>
    <mergeCell ref="P94:P95"/>
    <mergeCell ref="U94:U95"/>
    <mergeCell ref="AC90:AC91"/>
    <mergeCell ref="I92:I93"/>
    <mergeCell ref="J92:J93"/>
    <mergeCell ref="O92:O93"/>
    <mergeCell ref="P92:P93"/>
    <mergeCell ref="U92:U93"/>
    <mergeCell ref="V92:V93"/>
    <mergeCell ref="AA92:AA93"/>
    <mergeCell ref="AB92:AB93"/>
    <mergeCell ref="AC92:AC93"/>
    <mergeCell ref="V90:V91"/>
    <mergeCell ref="AA90:AA91"/>
    <mergeCell ref="AB90:AB91"/>
    <mergeCell ref="I90:I91"/>
    <mergeCell ref="J90:J91"/>
    <mergeCell ref="O90:O91"/>
    <mergeCell ref="P90:P91"/>
    <mergeCell ref="U90:U91"/>
    <mergeCell ref="AC86:AC87"/>
    <mergeCell ref="I88:I89"/>
    <mergeCell ref="J88:J89"/>
    <mergeCell ref="O88:O89"/>
    <mergeCell ref="P88:P89"/>
    <mergeCell ref="U88:U89"/>
    <mergeCell ref="V88:V89"/>
    <mergeCell ref="AA88:AA89"/>
    <mergeCell ref="AB88:AB89"/>
    <mergeCell ref="AC88:AC89"/>
    <mergeCell ref="V86:V87"/>
    <mergeCell ref="AA86:AA87"/>
    <mergeCell ref="AB86:AB87"/>
    <mergeCell ref="I86:I87"/>
    <mergeCell ref="J86:J87"/>
    <mergeCell ref="O86:O87"/>
    <mergeCell ref="P86:P87"/>
    <mergeCell ref="U86:U87"/>
    <mergeCell ref="AC82:AC83"/>
    <mergeCell ref="I84:I85"/>
    <mergeCell ref="J84:J85"/>
    <mergeCell ref="O84:O85"/>
    <mergeCell ref="P84:P85"/>
    <mergeCell ref="U84:U85"/>
    <mergeCell ref="V84:V85"/>
    <mergeCell ref="AA84:AA85"/>
    <mergeCell ref="AB84:AB85"/>
    <mergeCell ref="AC84:AC85"/>
    <mergeCell ref="V82:V83"/>
    <mergeCell ref="AA82:AA83"/>
    <mergeCell ref="AB82:AB83"/>
    <mergeCell ref="I82:I83"/>
    <mergeCell ref="J82:J83"/>
    <mergeCell ref="O82:O83"/>
    <mergeCell ref="P82:P83"/>
    <mergeCell ref="U82:U83"/>
    <mergeCell ref="AC78:AC79"/>
    <mergeCell ref="I80:I81"/>
    <mergeCell ref="J80:J81"/>
    <mergeCell ref="O80:O81"/>
    <mergeCell ref="P80:P81"/>
    <mergeCell ref="U80:U81"/>
    <mergeCell ref="V80:V81"/>
    <mergeCell ref="AA80:AA81"/>
    <mergeCell ref="AB80:AB81"/>
    <mergeCell ref="AC80:AC81"/>
    <mergeCell ref="V78:V79"/>
    <mergeCell ref="AA78:AA79"/>
    <mergeCell ref="AB78:AB79"/>
    <mergeCell ref="I78:I79"/>
    <mergeCell ref="J78:J79"/>
    <mergeCell ref="O78:O79"/>
    <mergeCell ref="P78:P79"/>
    <mergeCell ref="U78:U79"/>
    <mergeCell ref="AC74:AC75"/>
    <mergeCell ref="I76:I77"/>
    <mergeCell ref="J76:J77"/>
    <mergeCell ref="O76:O77"/>
    <mergeCell ref="P76:P77"/>
    <mergeCell ref="U76:U77"/>
    <mergeCell ref="V76:V77"/>
    <mergeCell ref="AA76:AA77"/>
    <mergeCell ref="AB76:AB77"/>
    <mergeCell ref="AC76:AC77"/>
    <mergeCell ref="V74:V75"/>
    <mergeCell ref="AA74:AA75"/>
    <mergeCell ref="AB74:AB75"/>
    <mergeCell ref="I74:I75"/>
    <mergeCell ref="J74:J75"/>
    <mergeCell ref="O74:O75"/>
    <mergeCell ref="P74:P75"/>
    <mergeCell ref="U74:U75"/>
    <mergeCell ref="AC70:AC71"/>
    <mergeCell ref="I72:I73"/>
    <mergeCell ref="J72:J73"/>
    <mergeCell ref="O72:O73"/>
    <mergeCell ref="P72:P73"/>
    <mergeCell ref="U72:U73"/>
    <mergeCell ref="V72:V73"/>
    <mergeCell ref="AA72:AA73"/>
    <mergeCell ref="AB72:AB73"/>
    <mergeCell ref="AC72:AC73"/>
    <mergeCell ref="V70:V71"/>
    <mergeCell ref="AA70:AA71"/>
    <mergeCell ref="AB70:AB71"/>
    <mergeCell ref="I70:I71"/>
    <mergeCell ref="J70:J71"/>
    <mergeCell ref="O70:O71"/>
    <mergeCell ref="P70:P71"/>
    <mergeCell ref="U70:U71"/>
    <mergeCell ref="AC66:AC67"/>
    <mergeCell ref="I68:I69"/>
    <mergeCell ref="J68:J69"/>
    <mergeCell ref="O68:O69"/>
    <mergeCell ref="P68:P69"/>
    <mergeCell ref="U68:U69"/>
    <mergeCell ref="V68:V69"/>
    <mergeCell ref="AA68:AA69"/>
    <mergeCell ref="AB68:AB69"/>
    <mergeCell ref="AC68:AC69"/>
    <mergeCell ref="V66:V67"/>
    <mergeCell ref="AA66:AA67"/>
    <mergeCell ref="AB66:AB67"/>
    <mergeCell ref="I66:I67"/>
    <mergeCell ref="J66:J67"/>
    <mergeCell ref="O66:O67"/>
    <mergeCell ref="P66:P67"/>
    <mergeCell ref="U66:U67"/>
    <mergeCell ref="AC62:AC63"/>
    <mergeCell ref="I64:I65"/>
    <mergeCell ref="J64:J65"/>
    <mergeCell ref="O64:O65"/>
    <mergeCell ref="P64:P65"/>
    <mergeCell ref="U64:U65"/>
    <mergeCell ref="V64:V65"/>
    <mergeCell ref="AA64:AA65"/>
    <mergeCell ref="AB64:AB65"/>
    <mergeCell ref="AC64:AC65"/>
    <mergeCell ref="V62:V63"/>
    <mergeCell ref="AA62:AA63"/>
    <mergeCell ref="AB62:AB63"/>
    <mergeCell ref="I62:I63"/>
    <mergeCell ref="J62:J63"/>
    <mergeCell ref="O62:O63"/>
    <mergeCell ref="P62:P63"/>
    <mergeCell ref="U62:U63"/>
    <mergeCell ref="AC58:AC59"/>
    <mergeCell ref="I60:I61"/>
    <mergeCell ref="J60:J61"/>
    <mergeCell ref="O60:O61"/>
    <mergeCell ref="P60:P61"/>
    <mergeCell ref="U60:U61"/>
    <mergeCell ref="V60:V61"/>
    <mergeCell ref="AA60:AA61"/>
    <mergeCell ref="AB60:AB61"/>
    <mergeCell ref="AC60:AC61"/>
    <mergeCell ref="V58:V59"/>
    <mergeCell ref="AA58:AA59"/>
    <mergeCell ref="AB58:AB59"/>
    <mergeCell ref="I58:I59"/>
    <mergeCell ref="J58:J59"/>
    <mergeCell ref="O58:O59"/>
    <mergeCell ref="P58:P59"/>
    <mergeCell ref="U58:U59"/>
    <mergeCell ref="AC54:AC55"/>
    <mergeCell ref="I56:I57"/>
    <mergeCell ref="J56:J57"/>
    <mergeCell ref="O56:O57"/>
    <mergeCell ref="P56:P57"/>
    <mergeCell ref="U56:U57"/>
    <mergeCell ref="V56:V57"/>
    <mergeCell ref="AA56:AA57"/>
    <mergeCell ref="AB56:AB57"/>
    <mergeCell ref="AC56:AC57"/>
    <mergeCell ref="V54:V55"/>
    <mergeCell ref="AA54:AA55"/>
    <mergeCell ref="AB54:AB55"/>
    <mergeCell ref="I54:I55"/>
    <mergeCell ref="J54:J55"/>
    <mergeCell ref="O54:O55"/>
    <mergeCell ref="P54:P55"/>
    <mergeCell ref="U54:U55"/>
    <mergeCell ref="AC50:AC51"/>
    <mergeCell ref="I52:I53"/>
    <mergeCell ref="J52:J53"/>
    <mergeCell ref="O52:O53"/>
    <mergeCell ref="P52:P53"/>
    <mergeCell ref="U52:U53"/>
    <mergeCell ref="V52:V53"/>
    <mergeCell ref="AA52:AA53"/>
    <mergeCell ref="AB52:AB53"/>
    <mergeCell ref="AC52:AC53"/>
    <mergeCell ref="V50:V51"/>
    <mergeCell ref="AA50:AA51"/>
    <mergeCell ref="AB50:AB51"/>
    <mergeCell ref="I50:I51"/>
    <mergeCell ref="J50:J51"/>
    <mergeCell ref="O50:O51"/>
    <mergeCell ref="P50:P51"/>
    <mergeCell ref="U50:U51"/>
    <mergeCell ref="AC46:AC47"/>
    <mergeCell ref="I48:I49"/>
    <mergeCell ref="J48:J49"/>
    <mergeCell ref="O48:O49"/>
    <mergeCell ref="P48:P49"/>
    <mergeCell ref="U48:U49"/>
    <mergeCell ref="V48:V49"/>
    <mergeCell ref="AA48:AA49"/>
    <mergeCell ref="AB48:AB49"/>
    <mergeCell ref="AC48:AC49"/>
    <mergeCell ref="V46:V47"/>
    <mergeCell ref="AA46:AA47"/>
    <mergeCell ref="AB46:AB47"/>
    <mergeCell ref="I46:I47"/>
    <mergeCell ref="J46:J47"/>
    <mergeCell ref="O46:O47"/>
    <mergeCell ref="P46:P47"/>
    <mergeCell ref="U46:U47"/>
    <mergeCell ref="AC42:AC43"/>
    <mergeCell ref="I44:I45"/>
    <mergeCell ref="J44:J45"/>
    <mergeCell ref="O44:O45"/>
    <mergeCell ref="P44:P45"/>
    <mergeCell ref="U44:U45"/>
    <mergeCell ref="V44:V45"/>
    <mergeCell ref="AA44:AA45"/>
    <mergeCell ref="AB44:AB45"/>
    <mergeCell ref="AC44:AC45"/>
    <mergeCell ref="V42:V43"/>
    <mergeCell ref="AA42:AA43"/>
    <mergeCell ref="AB42:AB43"/>
    <mergeCell ref="I42:I43"/>
    <mergeCell ref="J42:J43"/>
    <mergeCell ref="O42:O43"/>
    <mergeCell ref="P42:P43"/>
    <mergeCell ref="U42:U43"/>
    <mergeCell ref="AC38:AC39"/>
    <mergeCell ref="I40:I41"/>
    <mergeCell ref="J40:J41"/>
    <mergeCell ref="O40:O41"/>
    <mergeCell ref="P40:P41"/>
    <mergeCell ref="U40:U41"/>
    <mergeCell ref="V40:V41"/>
    <mergeCell ref="AA40:AA41"/>
    <mergeCell ref="AB40:AB41"/>
    <mergeCell ref="AC40:AC41"/>
    <mergeCell ref="V38:V39"/>
    <mergeCell ref="AA38:AA39"/>
    <mergeCell ref="AB38:AB39"/>
    <mergeCell ref="I38:I39"/>
    <mergeCell ref="J38:J39"/>
    <mergeCell ref="O38:O39"/>
    <mergeCell ref="P38:P39"/>
    <mergeCell ref="U38:U39"/>
    <mergeCell ref="AC34:AC35"/>
    <mergeCell ref="I36:I37"/>
    <mergeCell ref="J36:J37"/>
    <mergeCell ref="O36:O37"/>
    <mergeCell ref="P36:P37"/>
    <mergeCell ref="U36:U37"/>
    <mergeCell ref="V36:V37"/>
    <mergeCell ref="AA36:AA37"/>
    <mergeCell ref="AB36:AB37"/>
    <mergeCell ref="AC36:AC37"/>
    <mergeCell ref="V34:V35"/>
    <mergeCell ref="AA34:AA35"/>
    <mergeCell ref="AB34:AB35"/>
    <mergeCell ref="I34:I35"/>
    <mergeCell ref="J34:J35"/>
    <mergeCell ref="O34:O35"/>
    <mergeCell ref="P34:P35"/>
    <mergeCell ref="U34:U35"/>
    <mergeCell ref="AC30:AC31"/>
    <mergeCell ref="I32:I33"/>
    <mergeCell ref="J32:J33"/>
    <mergeCell ref="O32:O33"/>
    <mergeCell ref="P32:P33"/>
    <mergeCell ref="U32:U33"/>
    <mergeCell ref="V32:V33"/>
    <mergeCell ref="AA32:AA33"/>
    <mergeCell ref="AB32:AB33"/>
    <mergeCell ref="AC32:AC33"/>
    <mergeCell ref="V30:V31"/>
    <mergeCell ref="AA30:AA31"/>
    <mergeCell ref="AB30:AB31"/>
    <mergeCell ref="I30:I31"/>
    <mergeCell ref="J30:J31"/>
    <mergeCell ref="O30:O31"/>
    <mergeCell ref="P30:P31"/>
    <mergeCell ref="U30:U31"/>
    <mergeCell ref="AC26:AC27"/>
    <mergeCell ref="I28:I29"/>
    <mergeCell ref="J28:J29"/>
    <mergeCell ref="O28:O29"/>
    <mergeCell ref="P28:P29"/>
    <mergeCell ref="U28:U29"/>
    <mergeCell ref="V28:V29"/>
    <mergeCell ref="AA28:AA29"/>
    <mergeCell ref="AB28:AB29"/>
    <mergeCell ref="AC28:AC29"/>
    <mergeCell ref="V26:V27"/>
    <mergeCell ref="AA26:AA27"/>
    <mergeCell ref="AB26:AB27"/>
    <mergeCell ref="I26:I27"/>
    <mergeCell ref="J26:J27"/>
    <mergeCell ref="O26:O27"/>
    <mergeCell ref="P26:P27"/>
    <mergeCell ref="U26:U27"/>
    <mergeCell ref="AC22:AC23"/>
    <mergeCell ref="I24:I25"/>
    <mergeCell ref="J24:J25"/>
    <mergeCell ref="O24:O25"/>
    <mergeCell ref="P24:P25"/>
    <mergeCell ref="U24:U25"/>
    <mergeCell ref="V24:V25"/>
    <mergeCell ref="AA24:AA25"/>
    <mergeCell ref="AB24:AB25"/>
    <mergeCell ref="AC24:AC25"/>
    <mergeCell ref="V22:V23"/>
    <mergeCell ref="AA22:AA23"/>
    <mergeCell ref="AB22:AB23"/>
    <mergeCell ref="I22:I23"/>
    <mergeCell ref="J22:J23"/>
    <mergeCell ref="O22:O23"/>
    <mergeCell ref="P22:P23"/>
    <mergeCell ref="U22:U23"/>
    <mergeCell ref="AA14:AA15"/>
    <mergeCell ref="AB14:AB15"/>
    <mergeCell ref="A14:A15"/>
    <mergeCell ref="I14:I15"/>
    <mergeCell ref="J14:J15"/>
    <mergeCell ref="O14:O15"/>
    <mergeCell ref="P14:P15"/>
    <mergeCell ref="B14:B15"/>
    <mergeCell ref="C14:C15"/>
    <mergeCell ref="AC18:AC19"/>
    <mergeCell ref="I20:I21"/>
    <mergeCell ref="J20:J21"/>
    <mergeCell ref="O20:O21"/>
    <mergeCell ref="P20:P21"/>
    <mergeCell ref="U20:U21"/>
    <mergeCell ref="V20:V21"/>
    <mergeCell ref="AA20:AA21"/>
    <mergeCell ref="AB20:AB21"/>
    <mergeCell ref="AC20:AC21"/>
    <mergeCell ref="V18:V19"/>
    <mergeCell ref="AA18:AA19"/>
    <mergeCell ref="AB18:AB19"/>
    <mergeCell ref="I18:I19"/>
    <mergeCell ref="J18:J19"/>
    <mergeCell ref="O18:O19"/>
    <mergeCell ref="P18:P19"/>
    <mergeCell ref="U18:U19"/>
    <mergeCell ref="A190:A191"/>
    <mergeCell ref="B190:B191"/>
    <mergeCell ref="C190:C191"/>
    <mergeCell ref="A192:A193"/>
    <mergeCell ref="B192:B193"/>
    <mergeCell ref="C192:C193"/>
    <mergeCell ref="A186:A187"/>
    <mergeCell ref="B186:B187"/>
    <mergeCell ref="C186:C187"/>
    <mergeCell ref="A188:A189"/>
    <mergeCell ref="AC10:AC11"/>
    <mergeCell ref="A12:A13"/>
    <mergeCell ref="I12:I13"/>
    <mergeCell ref="J12:J13"/>
    <mergeCell ref="O12:O13"/>
    <mergeCell ref="P12:P13"/>
    <mergeCell ref="U12:U13"/>
    <mergeCell ref="V12:V13"/>
    <mergeCell ref="AA12:AA13"/>
    <mergeCell ref="AB12:AB13"/>
    <mergeCell ref="AC12:AC13"/>
    <mergeCell ref="U10:U11"/>
    <mergeCell ref="V10:V11"/>
    <mergeCell ref="AA10:AA11"/>
    <mergeCell ref="AB10:AB11"/>
    <mergeCell ref="A10:A11"/>
    <mergeCell ref="I10:I11"/>
    <mergeCell ref="J10:J11"/>
    <mergeCell ref="O10:O11"/>
    <mergeCell ref="AC14:AC15"/>
    <mergeCell ref="A16:A17"/>
    <mergeCell ref="B16:B17"/>
    <mergeCell ref="A206:A207"/>
    <mergeCell ref="B206:B207"/>
    <mergeCell ref="C206:C207"/>
    <mergeCell ref="A202:A203"/>
    <mergeCell ref="B202:B203"/>
    <mergeCell ref="C202:C203"/>
    <mergeCell ref="A204:A205"/>
    <mergeCell ref="B204:B205"/>
    <mergeCell ref="C204:C205"/>
    <mergeCell ref="A198:A199"/>
    <mergeCell ref="B198:B199"/>
    <mergeCell ref="C198:C199"/>
    <mergeCell ref="A200:A201"/>
    <mergeCell ref="B200:B201"/>
    <mergeCell ref="C200:C201"/>
    <mergeCell ref="A194:A195"/>
    <mergeCell ref="B194:B195"/>
    <mergeCell ref="C194:C195"/>
    <mergeCell ref="A196:A197"/>
    <mergeCell ref="B196:B197"/>
    <mergeCell ref="C196:C197"/>
    <mergeCell ref="B188:B189"/>
    <mergeCell ref="C188:C189"/>
    <mergeCell ref="A182:A183"/>
    <mergeCell ref="B182:B183"/>
    <mergeCell ref="C182:C183"/>
    <mergeCell ref="A184:A185"/>
    <mergeCell ref="B184:B185"/>
    <mergeCell ref="C184:C185"/>
    <mergeCell ref="A178:A179"/>
    <mergeCell ref="B178:B179"/>
    <mergeCell ref="C178:C179"/>
    <mergeCell ref="A180:A181"/>
    <mergeCell ref="B180:B181"/>
    <mergeCell ref="C180:C181"/>
    <mergeCell ref="A174:A175"/>
    <mergeCell ref="B174:B175"/>
    <mergeCell ref="C174:C175"/>
    <mergeCell ref="A176:A177"/>
    <mergeCell ref="B176:B177"/>
    <mergeCell ref="C176:C177"/>
    <mergeCell ref="A170:A171"/>
    <mergeCell ref="B170:B171"/>
    <mergeCell ref="C170:C171"/>
    <mergeCell ref="A172:A173"/>
    <mergeCell ref="B172:B173"/>
    <mergeCell ref="C172:C173"/>
    <mergeCell ref="A166:A167"/>
    <mergeCell ref="B166:B167"/>
    <mergeCell ref="C166:C167"/>
    <mergeCell ref="A168:A169"/>
    <mergeCell ref="B168:B169"/>
    <mergeCell ref="C168:C169"/>
    <mergeCell ref="A162:A163"/>
    <mergeCell ref="B162:B163"/>
    <mergeCell ref="C162:C163"/>
    <mergeCell ref="A164:A165"/>
    <mergeCell ref="B164:B165"/>
    <mergeCell ref="C164:C165"/>
    <mergeCell ref="A158:A159"/>
    <mergeCell ref="B158:B159"/>
    <mergeCell ref="C158:C159"/>
    <mergeCell ref="A160:A161"/>
    <mergeCell ref="B160:B161"/>
    <mergeCell ref="C160:C161"/>
    <mergeCell ref="A154:A155"/>
    <mergeCell ref="B154:B155"/>
    <mergeCell ref="C154:C155"/>
    <mergeCell ref="A156:A157"/>
    <mergeCell ref="B156:B157"/>
    <mergeCell ref="C156:C157"/>
    <mergeCell ref="A150:A151"/>
    <mergeCell ref="B150:B151"/>
    <mergeCell ref="C150:C151"/>
    <mergeCell ref="A152:A153"/>
    <mergeCell ref="B152:B153"/>
    <mergeCell ref="C152:C153"/>
    <mergeCell ref="A146:A147"/>
    <mergeCell ref="B146:B147"/>
    <mergeCell ref="C146:C147"/>
    <mergeCell ref="A148:A149"/>
    <mergeCell ref="B148:B149"/>
    <mergeCell ref="C148:C149"/>
    <mergeCell ref="A142:A143"/>
    <mergeCell ref="B142:B143"/>
    <mergeCell ref="C142:C143"/>
    <mergeCell ref="A144:A145"/>
    <mergeCell ref="B144:B145"/>
    <mergeCell ref="C144:C145"/>
    <mergeCell ref="A138:A139"/>
    <mergeCell ref="B138:B139"/>
    <mergeCell ref="C138:C139"/>
    <mergeCell ref="A140:A141"/>
    <mergeCell ref="B140:B141"/>
    <mergeCell ref="C140:C141"/>
    <mergeCell ref="A134:A135"/>
    <mergeCell ref="B134:B135"/>
    <mergeCell ref="C134:C135"/>
    <mergeCell ref="A136:A137"/>
    <mergeCell ref="B136:B137"/>
    <mergeCell ref="C136:C137"/>
    <mergeCell ref="A130:A131"/>
    <mergeCell ref="B130:B131"/>
    <mergeCell ref="C130:C131"/>
    <mergeCell ref="A132:A133"/>
    <mergeCell ref="B132:B133"/>
    <mergeCell ref="C132:C133"/>
    <mergeCell ref="A126:A127"/>
    <mergeCell ref="B126:B127"/>
    <mergeCell ref="C126:C127"/>
    <mergeCell ref="A128:A129"/>
    <mergeCell ref="B128:B129"/>
    <mergeCell ref="C128:C129"/>
    <mergeCell ref="A122:A123"/>
    <mergeCell ref="B122:B123"/>
    <mergeCell ref="C122:C123"/>
    <mergeCell ref="A124:A125"/>
    <mergeCell ref="B124:B125"/>
    <mergeCell ref="C124:C125"/>
    <mergeCell ref="A118:A119"/>
    <mergeCell ref="B118:B119"/>
    <mergeCell ref="C118:C119"/>
    <mergeCell ref="A120:A121"/>
    <mergeCell ref="B120:B121"/>
    <mergeCell ref="C120:C121"/>
    <mergeCell ref="A114:A115"/>
    <mergeCell ref="B114:B115"/>
    <mergeCell ref="C114:C115"/>
    <mergeCell ref="A116:A117"/>
    <mergeCell ref="B116:B117"/>
    <mergeCell ref="C116:C117"/>
    <mergeCell ref="A110:A111"/>
    <mergeCell ref="B110:B111"/>
    <mergeCell ref="C110:C111"/>
    <mergeCell ref="A112:A113"/>
    <mergeCell ref="B112:B113"/>
    <mergeCell ref="C112:C113"/>
    <mergeCell ref="A106:A107"/>
    <mergeCell ref="B106:B107"/>
    <mergeCell ref="C106:C107"/>
    <mergeCell ref="A108:A109"/>
    <mergeCell ref="B108:B109"/>
    <mergeCell ref="C108:C109"/>
    <mergeCell ref="A102:A103"/>
    <mergeCell ref="B102:B103"/>
    <mergeCell ref="C102:C103"/>
    <mergeCell ref="A104:A105"/>
    <mergeCell ref="B104:B105"/>
    <mergeCell ref="C104:C105"/>
    <mergeCell ref="A98:A99"/>
    <mergeCell ref="B98:B99"/>
    <mergeCell ref="C98:C99"/>
    <mergeCell ref="A100:A101"/>
    <mergeCell ref="B100:B101"/>
    <mergeCell ref="C100:C101"/>
    <mergeCell ref="A94:A95"/>
    <mergeCell ref="B94:B95"/>
    <mergeCell ref="C94:C95"/>
    <mergeCell ref="A96:A97"/>
    <mergeCell ref="B96:B97"/>
    <mergeCell ref="C96:C97"/>
    <mergeCell ref="A90:A91"/>
    <mergeCell ref="B90:B91"/>
    <mergeCell ref="C90:C91"/>
    <mergeCell ref="A92:A93"/>
    <mergeCell ref="B92:B93"/>
    <mergeCell ref="C92:C93"/>
    <mergeCell ref="A86:A87"/>
    <mergeCell ref="B86:B87"/>
    <mergeCell ref="C86:C87"/>
    <mergeCell ref="A88:A89"/>
    <mergeCell ref="B88:B89"/>
    <mergeCell ref="C88:C89"/>
    <mergeCell ref="A82:A83"/>
    <mergeCell ref="B82:B83"/>
    <mergeCell ref="C82:C83"/>
    <mergeCell ref="A84:A85"/>
    <mergeCell ref="B84:B85"/>
    <mergeCell ref="C84:C85"/>
    <mergeCell ref="A78:A79"/>
    <mergeCell ref="B78:B79"/>
    <mergeCell ref="C78:C79"/>
    <mergeCell ref="A80:A81"/>
    <mergeCell ref="B80:B81"/>
    <mergeCell ref="C80:C81"/>
    <mergeCell ref="A74:A75"/>
    <mergeCell ref="B74:B75"/>
    <mergeCell ref="C74:C75"/>
    <mergeCell ref="A76:A77"/>
    <mergeCell ref="B76:B77"/>
    <mergeCell ref="C76:C77"/>
    <mergeCell ref="A70:A71"/>
    <mergeCell ref="B70:B71"/>
    <mergeCell ref="C70:C71"/>
    <mergeCell ref="A72:A73"/>
    <mergeCell ref="B72:B73"/>
    <mergeCell ref="C72:C73"/>
    <mergeCell ref="A66:A67"/>
    <mergeCell ref="B66:B67"/>
    <mergeCell ref="C66:C67"/>
    <mergeCell ref="A68:A69"/>
    <mergeCell ref="B68:B69"/>
    <mergeCell ref="C68:C69"/>
    <mergeCell ref="A62:A63"/>
    <mergeCell ref="B62:B63"/>
    <mergeCell ref="C62:C63"/>
    <mergeCell ref="A64:A65"/>
    <mergeCell ref="B64:B65"/>
    <mergeCell ref="C64:C65"/>
    <mergeCell ref="A58:A59"/>
    <mergeCell ref="B58:B59"/>
    <mergeCell ref="C58:C59"/>
    <mergeCell ref="A60:A61"/>
    <mergeCell ref="B60:B61"/>
    <mergeCell ref="C60:C61"/>
    <mergeCell ref="A54:A55"/>
    <mergeCell ref="B54:B55"/>
    <mergeCell ref="C54:C55"/>
    <mergeCell ref="A56:A57"/>
    <mergeCell ref="B56:B57"/>
    <mergeCell ref="C56:C57"/>
    <mergeCell ref="A50:A51"/>
    <mergeCell ref="B50:B51"/>
    <mergeCell ref="C50:C51"/>
    <mergeCell ref="A52:A53"/>
    <mergeCell ref="B52:B53"/>
    <mergeCell ref="C52:C53"/>
    <mergeCell ref="A46:A47"/>
    <mergeCell ref="B46:B47"/>
    <mergeCell ref="C46:C47"/>
    <mergeCell ref="A48:A49"/>
    <mergeCell ref="B48:B49"/>
    <mergeCell ref="C48:C49"/>
    <mergeCell ref="A42:A43"/>
    <mergeCell ref="B42:B43"/>
    <mergeCell ref="C42:C43"/>
    <mergeCell ref="A44:A45"/>
    <mergeCell ref="B44:B45"/>
    <mergeCell ref="C44:C4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B5:B7"/>
    <mergeCell ref="A5:A7"/>
    <mergeCell ref="J5:J7"/>
    <mergeCell ref="P5:P7"/>
    <mergeCell ref="P10:P11"/>
    <mergeCell ref="A26:A27"/>
    <mergeCell ref="B26:B27"/>
    <mergeCell ref="C26:C27"/>
    <mergeCell ref="A28:A29"/>
    <mergeCell ref="B28:B29"/>
    <mergeCell ref="C28:C29"/>
    <mergeCell ref="A22:A23"/>
    <mergeCell ref="B22:B23"/>
    <mergeCell ref="C22:C23"/>
    <mergeCell ref="A24:A25"/>
    <mergeCell ref="B24:B25"/>
    <mergeCell ref="C24:C25"/>
    <mergeCell ref="A18:A19"/>
    <mergeCell ref="B18:B19"/>
    <mergeCell ref="C18:C19"/>
    <mergeCell ref="A20:A21"/>
    <mergeCell ref="B20:B21"/>
    <mergeCell ref="C20:C21"/>
    <mergeCell ref="C16:C17"/>
    <mergeCell ref="I16:I17"/>
    <mergeCell ref="J16:J17"/>
    <mergeCell ref="O16:O17"/>
    <mergeCell ref="P16:P17"/>
    <mergeCell ref="E4:I4"/>
    <mergeCell ref="K4:O4"/>
    <mergeCell ref="Q4:U4"/>
    <mergeCell ref="W4:AA4"/>
    <mergeCell ref="E3:J3"/>
    <mergeCell ref="K3:P3"/>
    <mergeCell ref="Q3:V3"/>
    <mergeCell ref="W3:AB3"/>
    <mergeCell ref="I106:I107"/>
    <mergeCell ref="J106:J107"/>
    <mergeCell ref="O106:O107"/>
    <mergeCell ref="P106:P107"/>
    <mergeCell ref="U106:U107"/>
    <mergeCell ref="AC8:AC9"/>
    <mergeCell ref="AC5:AC7"/>
    <mergeCell ref="V5:V7"/>
    <mergeCell ref="AB5:AB7"/>
    <mergeCell ref="J8:J9"/>
    <mergeCell ref="P8:P9"/>
    <mergeCell ref="V8:V9"/>
    <mergeCell ref="AB8:AB9"/>
    <mergeCell ref="I8:I9"/>
    <mergeCell ref="O8:O9"/>
    <mergeCell ref="U8:U9"/>
    <mergeCell ref="AA8:AA9"/>
    <mergeCell ref="U16:U17"/>
    <mergeCell ref="V16:V17"/>
    <mergeCell ref="AA16:AA17"/>
    <mergeCell ref="AB16:AB17"/>
    <mergeCell ref="AC16:AC17"/>
    <mergeCell ref="U14:U15"/>
    <mergeCell ref="V14:V15"/>
    <mergeCell ref="A2:C2"/>
    <mergeCell ref="I104:I105"/>
    <mergeCell ref="J104:J105"/>
    <mergeCell ref="O104:O105"/>
    <mergeCell ref="P104:P105"/>
    <mergeCell ref="U104:U105"/>
    <mergeCell ref="V104:V105"/>
    <mergeCell ref="AA104:AA105"/>
    <mergeCell ref="AB104:AB105"/>
    <mergeCell ref="AC104:AC105"/>
    <mergeCell ref="X1:AB1"/>
    <mergeCell ref="V1:W1"/>
    <mergeCell ref="C1:E1"/>
    <mergeCell ref="F1:J1"/>
    <mergeCell ref="M1:N1"/>
    <mergeCell ref="I124:I125"/>
    <mergeCell ref="J124:J125"/>
    <mergeCell ref="O124:O125"/>
    <mergeCell ref="P124:P125"/>
    <mergeCell ref="U124:U125"/>
    <mergeCell ref="V124:V125"/>
    <mergeCell ref="AA124:AA125"/>
    <mergeCell ref="AB124:AB125"/>
    <mergeCell ref="O1:T1"/>
    <mergeCell ref="A8:A9"/>
    <mergeCell ref="B10:B11"/>
    <mergeCell ref="C10:C11"/>
    <mergeCell ref="B12:B13"/>
    <mergeCell ref="C12:C13"/>
    <mergeCell ref="B8:B9"/>
    <mergeCell ref="C8:C9"/>
    <mergeCell ref="C5:C7"/>
  </mergeCells>
  <conditionalFormatting sqref="J3:J1048576 P8:P207 V8:V207 AB8:AB207">
    <cfRule type="cellIs" dxfId="30" priority="52" operator="equal">
      <formula>"ne"</formula>
    </cfRule>
    <cfRule type="cellIs" dxfId="29" priority="53" operator="equal">
      <formula>"da"</formula>
    </cfRule>
    <cfRule type="cellIs" dxfId="28" priority="54" operator="equal">
      <formula>"da"</formula>
    </cfRule>
  </conditionalFormatting>
  <conditionalFormatting sqref="P3:P7 P46:P1048576">
    <cfRule type="cellIs" dxfId="27" priority="50" operator="equal">
      <formula>"ne"</formula>
    </cfRule>
    <cfRule type="cellIs" dxfId="26" priority="51" operator="equal">
      <formula>"da"</formula>
    </cfRule>
  </conditionalFormatting>
  <conditionalFormatting sqref="AD8:AE8 AD9:AD207 AE10 AE12 AE14 AE16 AE18 AE20 AE22 AE24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cfRule type="cellIs" dxfId="25" priority="14" operator="equal">
      <formula>"ne"</formula>
    </cfRule>
    <cfRule type="cellIs" dxfId="24" priority="15" operator="equal">
      <formula>"da"</formula>
    </cfRule>
    <cfRule type="cellIs" dxfId="23" priority="16" operator="equal">
      <formula>"da"</formula>
    </cfRule>
  </conditionalFormatting>
  <conditionalFormatting sqref="AD8:AE8 AD4:AD7 AD208:AE1048576 AD3:AE3 AF3:AF1048576 AD1:AF1 AD9:AD207 AE10 AE12 AE14 AE16 AE18 AE20 AE22 AE24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cfRule type="cellIs" dxfId="22" priority="9" operator="equal">
      <formula>"ne"</formula>
    </cfRule>
    <cfRule type="cellIs" dxfId="21" priority="10" operator="between">
      <formula>1</formula>
      <formula>4</formula>
    </cfRule>
  </conditionalFormatting>
  <conditionalFormatting sqref="AF8:AF207">
    <cfRule type="cellIs" dxfId="20" priority="5" operator="equal">
      <formula>"ne"</formula>
    </cfRule>
    <cfRule type="cellIs" dxfId="19" priority="6" operator="equal">
      <formula>"da"</formula>
    </cfRule>
    <cfRule type="cellIs" dxfId="18" priority="7" operator="equal">
      <formula>"da"</formula>
    </cfRule>
  </conditionalFormatting>
  <conditionalFormatting sqref="AG8:AK207">
    <cfRule type="cellIs" dxfId="17" priority="2" stopIfTrue="1" operator="equal">
      <formula>"ne"</formula>
    </cfRule>
  </conditionalFormatting>
  <conditionalFormatting sqref="AG8:AK207">
    <cfRule type="cellIs" dxfId="16" priority="1" stopIfTrue="1" operator="equal">
      <formula>"da"</formula>
    </cfRule>
  </conditionalFormatting>
  <pageMargins left="0.25" right="0.25" top="0.75" bottom="0.75" header="0.3" footer="0.3"/>
  <pageSetup paperSize="9" scale="31" fitToHeight="0" orientation="landscape"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206"/>
  <sheetViews>
    <sheetView zoomScale="50" zoomScaleNormal="50" workbookViewId="0">
      <selection activeCell="AD3" sqref="AD3"/>
    </sheetView>
  </sheetViews>
  <sheetFormatPr defaultColWidth="8.85546875" defaultRowHeight="15" x14ac:dyDescent="0.25"/>
  <cols>
    <col min="1" max="1" width="6.7109375" style="7" bestFit="1" customWidth="1"/>
    <col min="2" max="2" width="17" style="7" customWidth="1"/>
    <col min="3" max="3" width="8" style="84" bestFit="1" customWidth="1"/>
    <col min="4" max="5" width="7" style="84" bestFit="1" customWidth="1"/>
    <col min="6" max="8" width="6.42578125" style="84" bestFit="1" customWidth="1"/>
    <col min="9" max="9" width="9.28515625" style="2" customWidth="1"/>
    <col min="10" max="11" width="7" style="84" bestFit="1" customWidth="1"/>
    <col min="12" max="12" width="8.28515625" style="84" customWidth="1"/>
    <col min="13" max="13" width="7.42578125" style="84" bestFit="1" customWidth="1"/>
    <col min="14" max="14" width="6.42578125" style="84" bestFit="1" customWidth="1"/>
    <col min="15" max="15" width="9.5703125" style="2" customWidth="1"/>
    <col min="16" max="20" width="6.42578125" style="84" bestFit="1" customWidth="1"/>
    <col min="21" max="21" width="9.28515625" style="2" customWidth="1"/>
    <col min="22" max="25" width="7" style="84" bestFit="1" customWidth="1"/>
    <col min="26" max="26" width="6.42578125" style="84" bestFit="1" customWidth="1"/>
    <col min="27" max="27" width="9.5703125" style="2" customWidth="1"/>
    <col min="28" max="28" width="9" style="2" bestFit="1" customWidth="1"/>
    <col min="29" max="16384" width="8.85546875" style="84"/>
  </cols>
  <sheetData>
    <row r="1" spans="1:33" s="2" customFormat="1" ht="36" customHeight="1" thickBot="1" x14ac:dyDescent="0.3">
      <c r="A1" s="85"/>
      <c r="B1" s="197" t="s">
        <v>22</v>
      </c>
      <c r="C1" s="197"/>
      <c r="D1" s="197"/>
      <c r="E1" s="182">
        <f>'Analitika nastave'!$F$1</f>
        <v>0</v>
      </c>
      <c r="F1" s="182"/>
      <c r="G1" s="182"/>
      <c r="H1" s="182"/>
      <c r="I1" s="182"/>
      <c r="J1" s="182"/>
      <c r="K1" s="182"/>
      <c r="L1" s="62" t="s">
        <v>163</v>
      </c>
      <c r="M1" s="182">
        <f>'Analitika nastave'!AE1</f>
        <v>0</v>
      </c>
      <c r="N1" s="182"/>
      <c r="O1" s="196">
        <f ca="1">'Analitika nastave'!$B$1</f>
        <v>45595</v>
      </c>
      <c r="P1" s="196"/>
      <c r="Q1" s="29"/>
      <c r="R1" s="30"/>
      <c r="S1" s="183" t="s">
        <v>125</v>
      </c>
      <c r="T1" s="184"/>
      <c r="U1" s="185">
        <f>'Analitika nastave'!$X$1</f>
        <v>0</v>
      </c>
      <c r="V1" s="185"/>
      <c r="W1" s="185"/>
      <c r="X1" s="185"/>
      <c r="Y1" s="185"/>
      <c r="Z1" s="185"/>
      <c r="AA1" s="185"/>
    </row>
    <row r="2" spans="1:33" ht="30" x14ac:dyDescent="0.25">
      <c r="A2" s="31"/>
      <c r="B2" s="73" t="s">
        <v>20</v>
      </c>
      <c r="C2" s="32"/>
      <c r="D2" s="189" t="str">
        <f>'Analitika nastave'!E3</f>
        <v>ISHOD 1</v>
      </c>
      <c r="E2" s="190"/>
      <c r="F2" s="190"/>
      <c r="G2" s="190"/>
      <c r="H2" s="190"/>
      <c r="I2" s="191"/>
      <c r="J2" s="192" t="str">
        <f>'Analitika nastave'!K3</f>
        <v>ISHOD 2</v>
      </c>
      <c r="K2" s="190"/>
      <c r="L2" s="193"/>
      <c r="M2" s="190"/>
      <c r="N2" s="190"/>
      <c r="O2" s="194"/>
      <c r="P2" s="195" t="str">
        <f>'Analitika nastave'!Q3</f>
        <v>ISHOD 3</v>
      </c>
      <c r="Q2" s="193"/>
      <c r="R2" s="193"/>
      <c r="S2" s="193"/>
      <c r="T2" s="193"/>
      <c r="U2" s="191"/>
      <c r="V2" s="192" t="str">
        <f>'Analitika nastave'!W3</f>
        <v>ISHOD 4</v>
      </c>
      <c r="W2" s="190"/>
      <c r="X2" s="190"/>
      <c r="Y2" s="190"/>
      <c r="Z2" s="190"/>
      <c r="AA2" s="194"/>
      <c r="AB2" s="81" t="str">
        <f>'Analitika nastave'!AC3</f>
        <v>KOLEGIJ  UKUPNO</v>
      </c>
      <c r="AF2" s="107"/>
      <c r="AG2" s="107"/>
    </row>
    <row r="3" spans="1:33" ht="15.75" thickBot="1" x14ac:dyDescent="0.3">
      <c r="A3" s="33"/>
      <c r="B3" s="74" t="s">
        <v>21</v>
      </c>
      <c r="C3" s="34"/>
      <c r="D3" s="186" t="str">
        <f>'Analitika nastave'!E4</f>
        <v>MAX POSTOTAKA</v>
      </c>
      <c r="E3" s="187"/>
      <c r="F3" s="187"/>
      <c r="G3" s="187"/>
      <c r="H3" s="187"/>
      <c r="I3" s="35">
        <f>'Analitika nastave'!J4</f>
        <v>0</v>
      </c>
      <c r="J3" s="188" t="str">
        <f>'Analitika nastave'!K4</f>
        <v>MAX POSTOTAKA</v>
      </c>
      <c r="K3" s="187"/>
      <c r="L3" s="187"/>
      <c r="M3" s="187"/>
      <c r="N3" s="187"/>
      <c r="O3" s="36">
        <f>'Analitika nastave'!P4</f>
        <v>0</v>
      </c>
      <c r="P3" s="186" t="str">
        <f>'Analitika nastave'!Q4</f>
        <v>MAX POSTOTAKA</v>
      </c>
      <c r="Q3" s="187"/>
      <c r="R3" s="187"/>
      <c r="S3" s="187"/>
      <c r="T3" s="187"/>
      <c r="U3" s="35">
        <f>'Analitika nastave'!V4</f>
        <v>0</v>
      </c>
      <c r="V3" s="188" t="str">
        <f>'Analitika nastave'!W4</f>
        <v>MAX POSTOTAKA</v>
      </c>
      <c r="W3" s="187"/>
      <c r="X3" s="187"/>
      <c r="Y3" s="187"/>
      <c r="Z3" s="187"/>
      <c r="AA3" s="36">
        <f>'Analitika nastave'!AB4</f>
        <v>0</v>
      </c>
      <c r="AB3" s="37" t="str">
        <f>'Analitika nastave'!AC4</f>
        <v>GREŠKA</v>
      </c>
    </row>
    <row r="4" spans="1:33" ht="45" x14ac:dyDescent="0.25">
      <c r="A4" s="200" t="s">
        <v>12</v>
      </c>
      <c r="B4" s="202" t="str">
        <f>'Analitika nastave'!C5</f>
        <v>JMBAG</v>
      </c>
      <c r="C4" s="83" t="str">
        <f>'Analitika nastave'!D5</f>
        <v>Način vrednovanja</v>
      </c>
      <c r="D4" s="8" t="str">
        <f>'Analitika nastave'!E5</f>
        <v>NV1</v>
      </c>
      <c r="E4" s="8" t="str">
        <f>'Analitika nastave'!F5</f>
        <v>NV2</v>
      </c>
      <c r="F4" s="8" t="str">
        <f>'Analitika nastave'!G5</f>
        <v>NV3</v>
      </c>
      <c r="G4" s="8" t="str">
        <f>'Analitika nastave'!H5</f>
        <v>NV4</v>
      </c>
      <c r="H4" s="8" t="str">
        <f>'Analitika nastave'!I5</f>
        <v>UK</v>
      </c>
      <c r="I4" s="205" t="str">
        <f>'Analitika nastave'!J5</f>
        <v>ISHOD POLOŽEN</v>
      </c>
      <c r="J4" s="38" t="str">
        <f>'Analitika nastave'!K5</f>
        <v>NV1</v>
      </c>
      <c r="K4" s="8" t="str">
        <f>'Analitika nastave'!L5</f>
        <v>NV2</v>
      </c>
      <c r="L4" s="8" t="str">
        <f>'Analitika nastave'!M5</f>
        <v>NV3</v>
      </c>
      <c r="M4" s="8" t="str">
        <f>'Analitika nastave'!N5</f>
        <v>NV4</v>
      </c>
      <c r="N4" s="8" t="str">
        <f>'Analitika nastave'!O5</f>
        <v>UK</v>
      </c>
      <c r="O4" s="153" t="str">
        <f>'Analitika nastave'!P5</f>
        <v>ISHOD POLOŽEN</v>
      </c>
      <c r="P4" s="39" t="str">
        <f>'Analitika nastave'!Q5</f>
        <v>NV1</v>
      </c>
      <c r="Q4" s="8" t="str">
        <f>'Analitika nastave'!R5</f>
        <v>NV2</v>
      </c>
      <c r="R4" s="8" t="str">
        <f>'Analitika nastave'!S5</f>
        <v>NV3</v>
      </c>
      <c r="S4" s="8" t="str">
        <f>'Analitika nastave'!T5</f>
        <v>NV4</v>
      </c>
      <c r="T4" s="8" t="str">
        <f>'Analitika nastave'!U5</f>
        <v>UK</v>
      </c>
      <c r="U4" s="205" t="str">
        <f>'Analitika nastave'!V5</f>
        <v>ISHOD POLOŽEN</v>
      </c>
      <c r="V4" s="38" t="str">
        <f>'Analitika nastave'!W5</f>
        <v>NV1</v>
      </c>
      <c r="W4" s="8" t="str">
        <f>'Analitika nastave'!X5</f>
        <v>NV2</v>
      </c>
      <c r="X4" s="8" t="str">
        <f>'Analitika nastave'!Y5</f>
        <v>NV3</v>
      </c>
      <c r="Y4" s="8" t="str">
        <f>'Analitika nastave'!Z5</f>
        <v>NV4</v>
      </c>
      <c r="Z4" s="8" t="str">
        <f>'Analitika nastave'!AA5</f>
        <v>UK</v>
      </c>
      <c r="AA4" s="153" t="str">
        <f>'Analitika nastave'!AB5</f>
        <v>ISHOD POLOŽEN</v>
      </c>
      <c r="AB4" s="180">
        <f>'Analitika nastave'!AC5</f>
        <v>0</v>
      </c>
    </row>
    <row r="5" spans="1:33" ht="15" customHeight="1" x14ac:dyDescent="0.25">
      <c r="A5" s="201"/>
      <c r="B5" s="203"/>
      <c r="C5" s="40" t="str">
        <f>'Analitika nastave'!D6</f>
        <v>MAX B</v>
      </c>
      <c r="D5" s="41">
        <f>'Analitika nastave'!E6</f>
        <v>0</v>
      </c>
      <c r="E5" s="41">
        <f>'Analitika nastave'!F6</f>
        <v>0</v>
      </c>
      <c r="F5" s="41">
        <f>'Analitika nastave'!G6</f>
        <v>0</v>
      </c>
      <c r="G5" s="41">
        <f>'Analitika nastave'!H6</f>
        <v>0</v>
      </c>
      <c r="H5" s="9">
        <f>'Analitika nastave'!I6</f>
        <v>0</v>
      </c>
      <c r="I5" s="206"/>
      <c r="J5" s="41">
        <f>'Analitika nastave'!K6</f>
        <v>0</v>
      </c>
      <c r="K5" s="41">
        <f>'Analitika nastave'!L6</f>
        <v>0</v>
      </c>
      <c r="L5" s="41">
        <f>'Analitika nastave'!M6</f>
        <v>0</v>
      </c>
      <c r="M5" s="41">
        <f>'Analitika nastave'!N6</f>
        <v>0</v>
      </c>
      <c r="N5" s="9">
        <f>'Analitika nastave'!O6</f>
        <v>0</v>
      </c>
      <c r="O5" s="208"/>
      <c r="P5" s="41">
        <f>'Analitika nastave'!Q6</f>
        <v>0</v>
      </c>
      <c r="Q5" s="41">
        <f>'Analitika nastave'!R6</f>
        <v>0</v>
      </c>
      <c r="R5" s="41">
        <f>'Analitika nastave'!S6</f>
        <v>0</v>
      </c>
      <c r="S5" s="41">
        <f>'Analitika nastave'!T6</f>
        <v>0</v>
      </c>
      <c r="T5" s="9">
        <f>'Analitika nastave'!U6</f>
        <v>0</v>
      </c>
      <c r="U5" s="206"/>
      <c r="V5" s="41">
        <f>'Analitika nastave'!W6</f>
        <v>0</v>
      </c>
      <c r="W5" s="41">
        <f>'Analitika nastave'!X6</f>
        <v>0</v>
      </c>
      <c r="X5" s="41">
        <f>'Analitika nastave'!Y6</f>
        <v>0</v>
      </c>
      <c r="Y5" s="41">
        <f>'Analitika nastave'!Z6</f>
        <v>0</v>
      </c>
      <c r="Z5" s="9">
        <f>'Analitika nastave'!AA6</f>
        <v>0</v>
      </c>
      <c r="AA5" s="208"/>
      <c r="AB5" s="198"/>
    </row>
    <row r="6" spans="1:33" ht="15.75" customHeight="1" thickBot="1" x14ac:dyDescent="0.3">
      <c r="A6" s="174"/>
      <c r="B6" s="204"/>
      <c r="C6" s="42" t="str">
        <f>'Analitika nastave'!D7</f>
        <v>MAX P</v>
      </c>
      <c r="D6" s="41">
        <f>'Analitika nastave'!E7</f>
        <v>0</v>
      </c>
      <c r="E6" s="41">
        <f>'Analitika nastave'!F7</f>
        <v>0</v>
      </c>
      <c r="F6" s="41">
        <f>'Analitika nastave'!G7</f>
        <v>0</v>
      </c>
      <c r="G6" s="41">
        <f>'Analitika nastave'!H7</f>
        <v>0</v>
      </c>
      <c r="H6" s="82">
        <f>'Analitika nastave'!I7</f>
        <v>0</v>
      </c>
      <c r="I6" s="207"/>
      <c r="J6" s="41">
        <f>'Analitika nastave'!K7</f>
        <v>0</v>
      </c>
      <c r="K6" s="41">
        <f>'Analitika nastave'!L7</f>
        <v>0</v>
      </c>
      <c r="L6" s="41">
        <f>'Analitika nastave'!M7</f>
        <v>0</v>
      </c>
      <c r="M6" s="41">
        <f>'Analitika nastave'!N7</f>
        <v>0</v>
      </c>
      <c r="N6" s="82">
        <f>'Analitika nastave'!O7</f>
        <v>0</v>
      </c>
      <c r="O6" s="154"/>
      <c r="P6" s="41">
        <f>'Analitika nastave'!Q7</f>
        <v>0</v>
      </c>
      <c r="Q6" s="41">
        <f>'Analitika nastave'!R7</f>
        <v>0</v>
      </c>
      <c r="R6" s="41">
        <f>'Analitika nastave'!S7</f>
        <v>0</v>
      </c>
      <c r="S6" s="41">
        <f>'Analitika nastave'!T7</f>
        <v>0</v>
      </c>
      <c r="T6" s="82">
        <f>'Analitika nastave'!U7</f>
        <v>0</v>
      </c>
      <c r="U6" s="207"/>
      <c r="V6" s="41">
        <f>'Analitika nastave'!W7</f>
        <v>0</v>
      </c>
      <c r="W6" s="41">
        <f>'Analitika nastave'!X7</f>
        <v>0</v>
      </c>
      <c r="X6" s="41">
        <f>'Analitika nastave'!Y7</f>
        <v>0</v>
      </c>
      <c r="Y6" s="41">
        <f>'Analitika nastave'!Z7</f>
        <v>0</v>
      </c>
      <c r="Z6" s="82">
        <f>'Analitika nastave'!AA7</f>
        <v>0</v>
      </c>
      <c r="AA6" s="154"/>
      <c r="AB6" s="199"/>
    </row>
    <row r="7" spans="1:33" x14ac:dyDescent="0.25">
      <c r="A7" s="173">
        <v>1</v>
      </c>
      <c r="B7" s="175">
        <f>'Analitika nastave'!C8</f>
        <v>0</v>
      </c>
      <c r="C7" s="43" t="str">
        <f>'Analitika nastave'!D8</f>
        <v>B</v>
      </c>
      <c r="D7" s="44">
        <f>'Analitika nastave'!E8</f>
        <v>0</v>
      </c>
      <c r="E7" s="45">
        <f>'Analitika nastave'!F8</f>
        <v>0</v>
      </c>
      <c r="F7" s="45">
        <f>'Analitika nastave'!G8</f>
        <v>0</v>
      </c>
      <c r="G7" s="45">
        <f>'Analitika nastave'!H8</f>
        <v>0</v>
      </c>
      <c r="H7" s="177">
        <f>'Analitika nastave'!I8</f>
        <v>0</v>
      </c>
      <c r="I7" s="153" t="str">
        <f>'Analitika nastave'!J8</f>
        <v>NE</v>
      </c>
      <c r="J7" s="46">
        <f>'Analitika nastave'!K8</f>
        <v>0</v>
      </c>
      <c r="K7" s="47">
        <f>'Analitika nastave'!L8</f>
        <v>0</v>
      </c>
      <c r="L7" s="47">
        <f>'Analitika nastave'!M8</f>
        <v>0</v>
      </c>
      <c r="M7" s="47">
        <f>'Analitika nastave'!N8</f>
        <v>0</v>
      </c>
      <c r="N7" s="177">
        <f>'Analitika nastave'!O8</f>
        <v>0</v>
      </c>
      <c r="O7" s="153" t="str">
        <f>'Analitika nastave'!P8</f>
        <v>NE</v>
      </c>
      <c r="P7" s="44">
        <f>'Analitika nastave'!Q8</f>
        <v>0</v>
      </c>
      <c r="Q7" s="45">
        <f>'Analitika nastave'!R8</f>
        <v>0</v>
      </c>
      <c r="R7" s="45">
        <f>'Analitika nastave'!S8</f>
        <v>0</v>
      </c>
      <c r="S7" s="45">
        <f>'Analitika nastave'!T8</f>
        <v>0</v>
      </c>
      <c r="T7" s="177">
        <f>'Analitika nastave'!U8</f>
        <v>0</v>
      </c>
      <c r="U7" s="153" t="str">
        <f>'Analitika nastave'!V8</f>
        <v>NE</v>
      </c>
      <c r="V7" s="44">
        <f>'Analitika nastave'!W8</f>
        <v>0</v>
      </c>
      <c r="W7" s="45">
        <f>'Analitika nastave'!X8</f>
        <v>0</v>
      </c>
      <c r="X7" s="45">
        <f>'Analitika nastave'!Y8</f>
        <v>0</v>
      </c>
      <c r="Y7" s="45">
        <f>'Analitika nastave'!Z8</f>
        <v>0</v>
      </c>
      <c r="Z7" s="177">
        <f>'Analitika nastave'!AA8</f>
        <v>0</v>
      </c>
      <c r="AA7" s="153" t="str">
        <f>'Analitika nastave'!AB8</f>
        <v>NE</v>
      </c>
      <c r="AB7" s="180">
        <f>'Analitika nastave'!AC8</f>
        <v>0</v>
      </c>
    </row>
    <row r="8" spans="1:33" s="3" customFormat="1" ht="15.75" thickBot="1" x14ac:dyDescent="0.3">
      <c r="A8" s="174"/>
      <c r="B8" s="176"/>
      <c r="C8" s="48" t="str">
        <f>'Analitika nastave'!D9</f>
        <v>P</v>
      </c>
      <c r="D8" s="49">
        <f>'Analitika nastave'!E9</f>
        <v>0</v>
      </c>
      <c r="E8" s="49">
        <f>'Analitika nastave'!F9</f>
        <v>0</v>
      </c>
      <c r="F8" s="49">
        <f>'Analitika nastave'!G9</f>
        <v>0</v>
      </c>
      <c r="G8" s="49">
        <f>'Analitika nastave'!H9</f>
        <v>0</v>
      </c>
      <c r="H8" s="178"/>
      <c r="I8" s="179"/>
      <c r="J8" s="50">
        <f>'Analitika nastave'!K9</f>
        <v>0</v>
      </c>
      <c r="K8" s="49">
        <f>'Analitika nastave'!L9</f>
        <v>0</v>
      </c>
      <c r="L8" s="49">
        <f>'Analitika nastave'!M9</f>
        <v>0</v>
      </c>
      <c r="M8" s="49">
        <f>'Analitika nastave'!N9</f>
        <v>0</v>
      </c>
      <c r="N8" s="178"/>
      <c r="O8" s="179"/>
      <c r="P8" s="50">
        <f>'Analitika nastave'!Q9</f>
        <v>0</v>
      </c>
      <c r="Q8" s="49">
        <f>'Analitika nastave'!R9</f>
        <v>0</v>
      </c>
      <c r="R8" s="49">
        <f>'Analitika nastave'!S9</f>
        <v>0</v>
      </c>
      <c r="S8" s="49">
        <f>'Analitika nastave'!T9</f>
        <v>0</v>
      </c>
      <c r="T8" s="178"/>
      <c r="U8" s="179"/>
      <c r="V8" s="50">
        <f>'Analitika nastave'!W9</f>
        <v>0</v>
      </c>
      <c r="W8" s="49">
        <f>'Analitika nastave'!X9</f>
        <v>0</v>
      </c>
      <c r="X8" s="49">
        <f>'Analitika nastave'!Y9</f>
        <v>0</v>
      </c>
      <c r="Y8" s="49">
        <f>'Analitika nastave'!Z9</f>
        <v>0</v>
      </c>
      <c r="Z8" s="178"/>
      <c r="AA8" s="179"/>
      <c r="AB8" s="181"/>
    </row>
    <row r="9" spans="1:33" ht="15" customHeight="1" x14ac:dyDescent="0.25">
      <c r="A9" s="173">
        <v>2</v>
      </c>
      <c r="B9" s="175">
        <f>'Analitika nastave'!C10</f>
        <v>0</v>
      </c>
      <c r="C9" s="43" t="str">
        <f>'Analitika nastave'!D10</f>
        <v>B</v>
      </c>
      <c r="D9" s="44">
        <f>'Analitika nastave'!E10</f>
        <v>0</v>
      </c>
      <c r="E9" s="45">
        <f>'Analitika nastave'!F10</f>
        <v>0</v>
      </c>
      <c r="F9" s="45">
        <f>'Analitika nastave'!G10</f>
        <v>0</v>
      </c>
      <c r="G9" s="45">
        <f>'Analitika nastave'!H10</f>
        <v>0</v>
      </c>
      <c r="H9" s="177">
        <f>'Analitika nastave'!I10</f>
        <v>0</v>
      </c>
      <c r="I9" s="153" t="str">
        <f>'Analitika nastave'!J10</f>
        <v>NE</v>
      </c>
      <c r="J9" s="44">
        <f>'Analitika nastave'!K10</f>
        <v>0</v>
      </c>
      <c r="K9" s="45">
        <f>'Analitika nastave'!L10</f>
        <v>0</v>
      </c>
      <c r="L9" s="45">
        <f>'Analitika nastave'!M10</f>
        <v>0</v>
      </c>
      <c r="M9" s="45">
        <f>'Analitika nastave'!N10</f>
        <v>0</v>
      </c>
      <c r="N9" s="177">
        <f>'Analitika nastave'!O10</f>
        <v>0</v>
      </c>
      <c r="O9" s="153" t="str">
        <f>'Analitika nastave'!P10</f>
        <v>NE</v>
      </c>
      <c r="P9" s="44">
        <f>'Analitika nastave'!Q10</f>
        <v>0</v>
      </c>
      <c r="Q9" s="45">
        <f>'Analitika nastave'!R10</f>
        <v>0</v>
      </c>
      <c r="R9" s="45">
        <f>'Analitika nastave'!S10</f>
        <v>0</v>
      </c>
      <c r="S9" s="45">
        <f>'Analitika nastave'!T10</f>
        <v>0</v>
      </c>
      <c r="T9" s="177">
        <f>'Analitika nastave'!U10</f>
        <v>0</v>
      </c>
      <c r="U9" s="153" t="str">
        <f>'Analitika nastave'!V10</f>
        <v>NE</v>
      </c>
      <c r="V9" s="44">
        <f>'Analitika nastave'!W10</f>
        <v>0</v>
      </c>
      <c r="W9" s="45">
        <f>'Analitika nastave'!X10</f>
        <v>0</v>
      </c>
      <c r="X9" s="45">
        <f>'Analitika nastave'!Y10</f>
        <v>0</v>
      </c>
      <c r="Y9" s="45">
        <f>'Analitika nastave'!Z10</f>
        <v>0</v>
      </c>
      <c r="Z9" s="177">
        <f>'Analitika nastave'!AA10</f>
        <v>0</v>
      </c>
      <c r="AA9" s="153" t="str">
        <f>'Analitika nastave'!AB10</f>
        <v>NE</v>
      </c>
      <c r="AB9" s="180">
        <f>'Analitika nastave'!AC10</f>
        <v>0</v>
      </c>
    </row>
    <row r="10" spans="1:33" ht="15.75" customHeight="1" thickBot="1" x14ac:dyDescent="0.3">
      <c r="A10" s="174"/>
      <c r="B10" s="176"/>
      <c r="C10" s="48" t="str">
        <f>'Analitika nastave'!D11</f>
        <v>P</v>
      </c>
      <c r="D10" s="49">
        <f>'Analitika nastave'!E11</f>
        <v>0</v>
      </c>
      <c r="E10" s="49">
        <f>'Analitika nastave'!F11</f>
        <v>0</v>
      </c>
      <c r="F10" s="49">
        <f>'Analitika nastave'!G11</f>
        <v>0</v>
      </c>
      <c r="G10" s="49">
        <f>'Analitika nastave'!H11</f>
        <v>0</v>
      </c>
      <c r="H10" s="178"/>
      <c r="I10" s="179"/>
      <c r="J10" s="50">
        <f>'Analitika nastave'!K11</f>
        <v>0</v>
      </c>
      <c r="K10" s="49">
        <f>'Analitika nastave'!L11</f>
        <v>0</v>
      </c>
      <c r="L10" s="49">
        <f>'Analitika nastave'!M11</f>
        <v>0</v>
      </c>
      <c r="M10" s="49">
        <f>'Analitika nastave'!N11</f>
        <v>0</v>
      </c>
      <c r="N10" s="178"/>
      <c r="O10" s="179"/>
      <c r="P10" s="50">
        <f>'Analitika nastave'!Q11</f>
        <v>0</v>
      </c>
      <c r="Q10" s="49">
        <f>'Analitika nastave'!R11</f>
        <v>0</v>
      </c>
      <c r="R10" s="49">
        <f>'Analitika nastave'!S11</f>
        <v>0</v>
      </c>
      <c r="S10" s="49">
        <f>'Analitika nastave'!T11</f>
        <v>0</v>
      </c>
      <c r="T10" s="178"/>
      <c r="U10" s="179"/>
      <c r="V10" s="50">
        <f>'Analitika nastave'!W11</f>
        <v>0</v>
      </c>
      <c r="W10" s="49">
        <f>'Analitika nastave'!X11</f>
        <v>0</v>
      </c>
      <c r="X10" s="49">
        <f>'Analitika nastave'!Y11</f>
        <v>0</v>
      </c>
      <c r="Y10" s="49">
        <f>'Analitika nastave'!Z11</f>
        <v>0</v>
      </c>
      <c r="Z10" s="178"/>
      <c r="AA10" s="179"/>
      <c r="AB10" s="181"/>
    </row>
    <row r="11" spans="1:33" ht="15" customHeight="1" x14ac:dyDescent="0.25">
      <c r="A11" s="173">
        <v>3</v>
      </c>
      <c r="B11" s="175">
        <f>'Analitika nastave'!C12</f>
        <v>0</v>
      </c>
      <c r="C11" s="43" t="str">
        <f>'Analitika nastave'!D12</f>
        <v>B</v>
      </c>
      <c r="D11" s="44">
        <f>'Analitika nastave'!E12</f>
        <v>0</v>
      </c>
      <c r="E11" s="45">
        <f>'Analitika nastave'!F12</f>
        <v>0</v>
      </c>
      <c r="F11" s="45">
        <f>'Analitika nastave'!G12</f>
        <v>0</v>
      </c>
      <c r="G11" s="45">
        <f>'Analitika nastave'!H12</f>
        <v>0</v>
      </c>
      <c r="H11" s="177">
        <f>'Analitika nastave'!I12</f>
        <v>0</v>
      </c>
      <c r="I11" s="153" t="str">
        <f>'Analitika nastave'!J12</f>
        <v>NE</v>
      </c>
      <c r="J11" s="44">
        <f>'Analitika nastave'!K12</f>
        <v>0</v>
      </c>
      <c r="K11" s="45">
        <f>'Analitika nastave'!L12</f>
        <v>0</v>
      </c>
      <c r="L11" s="45">
        <f>'Analitika nastave'!M12</f>
        <v>0</v>
      </c>
      <c r="M11" s="45">
        <f>'Analitika nastave'!N12</f>
        <v>0</v>
      </c>
      <c r="N11" s="177">
        <f>'Analitika nastave'!O12</f>
        <v>0</v>
      </c>
      <c r="O11" s="153" t="str">
        <f>'Analitika nastave'!P12</f>
        <v>NE</v>
      </c>
      <c r="P11" s="44">
        <f>'Analitika nastave'!Q12</f>
        <v>0</v>
      </c>
      <c r="Q11" s="45">
        <f>'Analitika nastave'!R12</f>
        <v>0</v>
      </c>
      <c r="R11" s="45">
        <f>'Analitika nastave'!S12</f>
        <v>0</v>
      </c>
      <c r="S11" s="45">
        <f>'Analitika nastave'!T12</f>
        <v>0</v>
      </c>
      <c r="T11" s="177">
        <f>'Analitika nastave'!U12</f>
        <v>0</v>
      </c>
      <c r="U11" s="153" t="str">
        <f>'Analitika nastave'!V12</f>
        <v>NE</v>
      </c>
      <c r="V11" s="44">
        <f>'Analitika nastave'!W12</f>
        <v>0</v>
      </c>
      <c r="W11" s="45">
        <f>'Analitika nastave'!X12</f>
        <v>0</v>
      </c>
      <c r="X11" s="45">
        <f>'Analitika nastave'!Y12</f>
        <v>0</v>
      </c>
      <c r="Y11" s="45">
        <f>'Analitika nastave'!Z12</f>
        <v>0</v>
      </c>
      <c r="Z11" s="177">
        <f>'Analitika nastave'!AA12</f>
        <v>0</v>
      </c>
      <c r="AA11" s="153" t="str">
        <f>'Analitika nastave'!AB12</f>
        <v>NE</v>
      </c>
      <c r="AB11" s="180">
        <f>'Analitika nastave'!AC12</f>
        <v>0</v>
      </c>
    </row>
    <row r="12" spans="1:33" ht="15.75" customHeight="1" thickBot="1" x14ac:dyDescent="0.3">
      <c r="A12" s="174"/>
      <c r="B12" s="176"/>
      <c r="C12" s="48" t="str">
        <f>'Analitika nastave'!D13</f>
        <v>P</v>
      </c>
      <c r="D12" s="49">
        <f>'Analitika nastave'!E13</f>
        <v>0</v>
      </c>
      <c r="E12" s="49">
        <f>'Analitika nastave'!F13</f>
        <v>0</v>
      </c>
      <c r="F12" s="49">
        <f>'Analitika nastave'!G13</f>
        <v>0</v>
      </c>
      <c r="G12" s="49">
        <f>'Analitika nastave'!H13</f>
        <v>0</v>
      </c>
      <c r="H12" s="178"/>
      <c r="I12" s="179"/>
      <c r="J12" s="50">
        <f>'Analitika nastave'!K13</f>
        <v>0</v>
      </c>
      <c r="K12" s="49">
        <f>'Analitika nastave'!L13</f>
        <v>0</v>
      </c>
      <c r="L12" s="49">
        <f>'Analitika nastave'!M13</f>
        <v>0</v>
      </c>
      <c r="M12" s="49">
        <f>'Analitika nastave'!N13</f>
        <v>0</v>
      </c>
      <c r="N12" s="178"/>
      <c r="O12" s="179"/>
      <c r="P12" s="50">
        <f>'Analitika nastave'!Q13</f>
        <v>0</v>
      </c>
      <c r="Q12" s="49">
        <f>'Analitika nastave'!R13</f>
        <v>0</v>
      </c>
      <c r="R12" s="49">
        <f>'Analitika nastave'!S13</f>
        <v>0</v>
      </c>
      <c r="S12" s="49">
        <f>'Analitika nastave'!T13</f>
        <v>0</v>
      </c>
      <c r="T12" s="178"/>
      <c r="U12" s="179"/>
      <c r="V12" s="50">
        <f>'Analitika nastave'!W13</f>
        <v>0</v>
      </c>
      <c r="W12" s="49">
        <f>'Analitika nastave'!X13</f>
        <v>0</v>
      </c>
      <c r="X12" s="49">
        <f>'Analitika nastave'!Y13</f>
        <v>0</v>
      </c>
      <c r="Y12" s="49">
        <f>'Analitika nastave'!Z13</f>
        <v>0</v>
      </c>
      <c r="Z12" s="178"/>
      <c r="AA12" s="179"/>
      <c r="AB12" s="181"/>
    </row>
    <row r="13" spans="1:33" ht="15" customHeight="1" x14ac:dyDescent="0.25">
      <c r="A13" s="173">
        <v>4</v>
      </c>
      <c r="B13" s="175">
        <f>'Analitika nastave'!C14</f>
        <v>0</v>
      </c>
      <c r="C13" s="43" t="str">
        <f>'Analitika nastave'!D14</f>
        <v>B</v>
      </c>
      <c r="D13" s="44">
        <f>'Analitika nastave'!E14</f>
        <v>0</v>
      </c>
      <c r="E13" s="45">
        <f>'Analitika nastave'!F14</f>
        <v>0</v>
      </c>
      <c r="F13" s="45">
        <f>'Analitika nastave'!G14</f>
        <v>0</v>
      </c>
      <c r="G13" s="45">
        <f>'Analitika nastave'!H14</f>
        <v>0</v>
      </c>
      <c r="H13" s="177">
        <f>'Analitika nastave'!I14</f>
        <v>0</v>
      </c>
      <c r="I13" s="153" t="str">
        <f>'Analitika nastave'!J14</f>
        <v>NE</v>
      </c>
      <c r="J13" s="44">
        <f>'Analitika nastave'!K14</f>
        <v>0</v>
      </c>
      <c r="K13" s="45">
        <f>'Analitika nastave'!L14</f>
        <v>0</v>
      </c>
      <c r="L13" s="45">
        <f>'Analitika nastave'!M14</f>
        <v>0</v>
      </c>
      <c r="M13" s="45">
        <f>'Analitika nastave'!N14</f>
        <v>0</v>
      </c>
      <c r="N13" s="177">
        <f>'Analitika nastave'!O14</f>
        <v>0</v>
      </c>
      <c r="O13" s="153" t="str">
        <f>'Analitika nastave'!P14</f>
        <v>NE</v>
      </c>
      <c r="P13" s="44">
        <f>'Analitika nastave'!Q14</f>
        <v>0</v>
      </c>
      <c r="Q13" s="45">
        <f>'Analitika nastave'!R14</f>
        <v>0</v>
      </c>
      <c r="R13" s="45">
        <f>'Analitika nastave'!S14</f>
        <v>0</v>
      </c>
      <c r="S13" s="45">
        <f>'Analitika nastave'!T14</f>
        <v>0</v>
      </c>
      <c r="T13" s="177">
        <f>'Analitika nastave'!U14</f>
        <v>0</v>
      </c>
      <c r="U13" s="153" t="str">
        <f>'Analitika nastave'!V14</f>
        <v>NE</v>
      </c>
      <c r="V13" s="44">
        <f>'Analitika nastave'!W14</f>
        <v>0</v>
      </c>
      <c r="W13" s="45">
        <f>'Analitika nastave'!X14</f>
        <v>0</v>
      </c>
      <c r="X13" s="45">
        <f>'Analitika nastave'!Y14</f>
        <v>0</v>
      </c>
      <c r="Y13" s="45">
        <f>'Analitika nastave'!Z14</f>
        <v>0</v>
      </c>
      <c r="Z13" s="177">
        <f>'Analitika nastave'!AA14</f>
        <v>0</v>
      </c>
      <c r="AA13" s="153" t="str">
        <f>'Analitika nastave'!AB14</f>
        <v>NE</v>
      </c>
      <c r="AB13" s="180">
        <f>'Analitika nastave'!AC14</f>
        <v>0</v>
      </c>
    </row>
    <row r="14" spans="1:33" ht="15.75" customHeight="1" thickBot="1" x14ac:dyDescent="0.3">
      <c r="A14" s="174"/>
      <c r="B14" s="176"/>
      <c r="C14" s="48" t="str">
        <f>'Analitika nastave'!D15</f>
        <v>P</v>
      </c>
      <c r="D14" s="49">
        <f>'Analitika nastave'!E15</f>
        <v>0</v>
      </c>
      <c r="E14" s="49">
        <f>'Analitika nastave'!F15</f>
        <v>0</v>
      </c>
      <c r="F14" s="49">
        <f>'Analitika nastave'!G15</f>
        <v>0</v>
      </c>
      <c r="G14" s="49">
        <f>'Analitika nastave'!H15</f>
        <v>0</v>
      </c>
      <c r="H14" s="178"/>
      <c r="I14" s="179"/>
      <c r="J14" s="50">
        <f>'Analitika nastave'!K15</f>
        <v>0</v>
      </c>
      <c r="K14" s="49">
        <f>'Analitika nastave'!L15</f>
        <v>0</v>
      </c>
      <c r="L14" s="49">
        <f>'Analitika nastave'!M15</f>
        <v>0</v>
      </c>
      <c r="M14" s="49">
        <f>'Analitika nastave'!N15</f>
        <v>0</v>
      </c>
      <c r="N14" s="178"/>
      <c r="O14" s="179"/>
      <c r="P14" s="50">
        <f>'Analitika nastave'!Q15</f>
        <v>0</v>
      </c>
      <c r="Q14" s="49">
        <f>'Analitika nastave'!R15</f>
        <v>0</v>
      </c>
      <c r="R14" s="49">
        <f>'Analitika nastave'!S15</f>
        <v>0</v>
      </c>
      <c r="S14" s="49">
        <f>'Analitika nastave'!T15</f>
        <v>0</v>
      </c>
      <c r="T14" s="178"/>
      <c r="U14" s="179"/>
      <c r="V14" s="50">
        <f>'Analitika nastave'!W15</f>
        <v>0</v>
      </c>
      <c r="W14" s="49">
        <f>'Analitika nastave'!X15</f>
        <v>0</v>
      </c>
      <c r="X14" s="49">
        <f>'Analitika nastave'!Y15</f>
        <v>0</v>
      </c>
      <c r="Y14" s="49">
        <f>'Analitika nastave'!Z15</f>
        <v>0</v>
      </c>
      <c r="Z14" s="178"/>
      <c r="AA14" s="179"/>
      <c r="AB14" s="181"/>
    </row>
    <row r="15" spans="1:33" ht="15" customHeight="1" x14ac:dyDescent="0.25">
      <c r="A15" s="173">
        <v>5</v>
      </c>
      <c r="B15" s="175">
        <f>'Analitika nastave'!C16</f>
        <v>0</v>
      </c>
      <c r="C15" s="43" t="str">
        <f>'Analitika nastave'!D16</f>
        <v>B</v>
      </c>
      <c r="D15" s="44">
        <f>'Analitika nastave'!E16</f>
        <v>0</v>
      </c>
      <c r="E15" s="45">
        <f>'Analitika nastave'!F16</f>
        <v>0</v>
      </c>
      <c r="F15" s="45">
        <f>'Analitika nastave'!G16</f>
        <v>0</v>
      </c>
      <c r="G15" s="45">
        <f>'Analitika nastave'!H16</f>
        <v>0</v>
      </c>
      <c r="H15" s="177">
        <f>'Analitika nastave'!I16</f>
        <v>0</v>
      </c>
      <c r="I15" s="153" t="str">
        <f>'Analitika nastave'!J16</f>
        <v>NE</v>
      </c>
      <c r="J15" s="44">
        <f>'Analitika nastave'!K16</f>
        <v>0</v>
      </c>
      <c r="K15" s="45">
        <f>'Analitika nastave'!L16</f>
        <v>0</v>
      </c>
      <c r="L15" s="45">
        <f>'Analitika nastave'!M16</f>
        <v>0</v>
      </c>
      <c r="M15" s="45">
        <f>'Analitika nastave'!N16</f>
        <v>0</v>
      </c>
      <c r="N15" s="177">
        <f>'Analitika nastave'!O16</f>
        <v>0</v>
      </c>
      <c r="O15" s="153" t="str">
        <f>'Analitika nastave'!P16</f>
        <v>NE</v>
      </c>
      <c r="P15" s="44">
        <f>'Analitika nastave'!Q16</f>
        <v>0</v>
      </c>
      <c r="Q15" s="45">
        <f>'Analitika nastave'!R16</f>
        <v>0</v>
      </c>
      <c r="R15" s="45">
        <f>'Analitika nastave'!S16</f>
        <v>0</v>
      </c>
      <c r="S15" s="45">
        <f>'Analitika nastave'!T16</f>
        <v>0</v>
      </c>
      <c r="T15" s="177">
        <f>'Analitika nastave'!U16</f>
        <v>0</v>
      </c>
      <c r="U15" s="153" t="str">
        <f>'Analitika nastave'!V16</f>
        <v>NE</v>
      </c>
      <c r="V15" s="44">
        <f>'Analitika nastave'!W16</f>
        <v>0</v>
      </c>
      <c r="W15" s="45">
        <f>'Analitika nastave'!X16</f>
        <v>0</v>
      </c>
      <c r="X15" s="45">
        <f>'Analitika nastave'!Y16</f>
        <v>0</v>
      </c>
      <c r="Y15" s="45">
        <f>'Analitika nastave'!Z16</f>
        <v>0</v>
      </c>
      <c r="Z15" s="177">
        <f>'Analitika nastave'!AA16</f>
        <v>0</v>
      </c>
      <c r="AA15" s="153" t="str">
        <f>'Analitika nastave'!AB16</f>
        <v>NE</v>
      </c>
      <c r="AB15" s="180">
        <f>'Analitika nastave'!AC16</f>
        <v>0</v>
      </c>
    </row>
    <row r="16" spans="1:33" ht="15.75" customHeight="1" thickBot="1" x14ac:dyDescent="0.3">
      <c r="A16" s="174"/>
      <c r="B16" s="176"/>
      <c r="C16" s="48" t="str">
        <f>'Analitika nastave'!D17</f>
        <v>P</v>
      </c>
      <c r="D16" s="49">
        <f>'Analitika nastave'!E17</f>
        <v>0</v>
      </c>
      <c r="E16" s="49">
        <f>'Analitika nastave'!F17</f>
        <v>0</v>
      </c>
      <c r="F16" s="49">
        <f>'Analitika nastave'!G17</f>
        <v>0</v>
      </c>
      <c r="G16" s="49">
        <f>'Analitika nastave'!H17</f>
        <v>0</v>
      </c>
      <c r="H16" s="178"/>
      <c r="I16" s="179"/>
      <c r="J16" s="50">
        <f>'Analitika nastave'!K17</f>
        <v>0</v>
      </c>
      <c r="K16" s="49">
        <f>'Analitika nastave'!L17</f>
        <v>0</v>
      </c>
      <c r="L16" s="49">
        <f>'Analitika nastave'!M17</f>
        <v>0</v>
      </c>
      <c r="M16" s="49">
        <f>'Analitika nastave'!N17</f>
        <v>0</v>
      </c>
      <c r="N16" s="178"/>
      <c r="O16" s="179"/>
      <c r="P16" s="50">
        <f>'Analitika nastave'!Q17</f>
        <v>0</v>
      </c>
      <c r="Q16" s="49">
        <f>'Analitika nastave'!R17</f>
        <v>0</v>
      </c>
      <c r="R16" s="49">
        <f>'Analitika nastave'!S17</f>
        <v>0</v>
      </c>
      <c r="S16" s="49">
        <f>'Analitika nastave'!T17</f>
        <v>0</v>
      </c>
      <c r="T16" s="178"/>
      <c r="U16" s="179"/>
      <c r="V16" s="50">
        <f>'Analitika nastave'!W17</f>
        <v>0</v>
      </c>
      <c r="W16" s="49">
        <f>'Analitika nastave'!X17</f>
        <v>0</v>
      </c>
      <c r="X16" s="49">
        <f>'Analitika nastave'!Y17</f>
        <v>0</v>
      </c>
      <c r="Y16" s="49">
        <f>'Analitika nastave'!Z17</f>
        <v>0</v>
      </c>
      <c r="Z16" s="178"/>
      <c r="AA16" s="179"/>
      <c r="AB16" s="181"/>
    </row>
    <row r="17" spans="1:28" ht="15" customHeight="1" x14ac:dyDescent="0.25">
      <c r="A17" s="173">
        <v>6</v>
      </c>
      <c r="B17" s="175">
        <f>'Analitika nastave'!C18</f>
        <v>0</v>
      </c>
      <c r="C17" s="43" t="str">
        <f>'Analitika nastave'!D18</f>
        <v>B</v>
      </c>
      <c r="D17" s="44">
        <f>'Analitika nastave'!E18</f>
        <v>0</v>
      </c>
      <c r="E17" s="45">
        <f>'Analitika nastave'!F18</f>
        <v>0</v>
      </c>
      <c r="F17" s="45">
        <f>'Analitika nastave'!G18</f>
        <v>0</v>
      </c>
      <c r="G17" s="45">
        <f>'Analitika nastave'!H18</f>
        <v>0</v>
      </c>
      <c r="H17" s="177">
        <f>'Analitika nastave'!I18</f>
        <v>0</v>
      </c>
      <c r="I17" s="153" t="str">
        <f>'Analitika nastave'!J18</f>
        <v>NE</v>
      </c>
      <c r="J17" s="44">
        <f>'Analitika nastave'!K18</f>
        <v>0</v>
      </c>
      <c r="K17" s="45">
        <f>'Analitika nastave'!L18</f>
        <v>0</v>
      </c>
      <c r="L17" s="45">
        <f>'Analitika nastave'!M18</f>
        <v>0</v>
      </c>
      <c r="M17" s="45">
        <f>'Analitika nastave'!N18</f>
        <v>0</v>
      </c>
      <c r="N17" s="177">
        <f>'Analitika nastave'!O18</f>
        <v>0</v>
      </c>
      <c r="O17" s="153" t="str">
        <f>'Analitika nastave'!P18</f>
        <v>NE</v>
      </c>
      <c r="P17" s="44">
        <f>'Analitika nastave'!Q18</f>
        <v>0</v>
      </c>
      <c r="Q17" s="45">
        <f>'Analitika nastave'!R18</f>
        <v>0</v>
      </c>
      <c r="R17" s="45">
        <f>'Analitika nastave'!S18</f>
        <v>0</v>
      </c>
      <c r="S17" s="45">
        <f>'Analitika nastave'!T18</f>
        <v>0</v>
      </c>
      <c r="T17" s="177">
        <f>'Analitika nastave'!U18</f>
        <v>0</v>
      </c>
      <c r="U17" s="153" t="str">
        <f>'Analitika nastave'!V18</f>
        <v>NE</v>
      </c>
      <c r="V17" s="44">
        <f>'Analitika nastave'!W18</f>
        <v>0</v>
      </c>
      <c r="W17" s="45">
        <f>'Analitika nastave'!X18</f>
        <v>0</v>
      </c>
      <c r="X17" s="45">
        <f>'Analitika nastave'!Y18</f>
        <v>0</v>
      </c>
      <c r="Y17" s="45">
        <f>'Analitika nastave'!Z18</f>
        <v>0</v>
      </c>
      <c r="Z17" s="177">
        <f>'Analitika nastave'!AA18</f>
        <v>0</v>
      </c>
      <c r="AA17" s="153" t="str">
        <f>'Analitika nastave'!AB18</f>
        <v>NE</v>
      </c>
      <c r="AB17" s="180">
        <f>'Analitika nastave'!AC18</f>
        <v>0</v>
      </c>
    </row>
    <row r="18" spans="1:28" ht="15.75" customHeight="1" thickBot="1" x14ac:dyDescent="0.3">
      <c r="A18" s="174"/>
      <c r="B18" s="176"/>
      <c r="C18" s="48" t="str">
        <f>'Analitika nastave'!D19</f>
        <v>P</v>
      </c>
      <c r="D18" s="49">
        <f>'Analitika nastave'!E19</f>
        <v>0</v>
      </c>
      <c r="E18" s="49">
        <f>'Analitika nastave'!F19</f>
        <v>0</v>
      </c>
      <c r="F18" s="49">
        <f>'Analitika nastave'!G19</f>
        <v>0</v>
      </c>
      <c r="G18" s="49">
        <f>'Analitika nastave'!H19</f>
        <v>0</v>
      </c>
      <c r="H18" s="178"/>
      <c r="I18" s="179"/>
      <c r="J18" s="50">
        <f>'Analitika nastave'!K19</f>
        <v>0</v>
      </c>
      <c r="K18" s="49">
        <f>'Analitika nastave'!L19</f>
        <v>0</v>
      </c>
      <c r="L18" s="49">
        <f>'Analitika nastave'!M19</f>
        <v>0</v>
      </c>
      <c r="M18" s="49">
        <f>'Analitika nastave'!N19</f>
        <v>0</v>
      </c>
      <c r="N18" s="178"/>
      <c r="O18" s="179"/>
      <c r="P18" s="50">
        <f>'Analitika nastave'!Q19</f>
        <v>0</v>
      </c>
      <c r="Q18" s="49">
        <f>'Analitika nastave'!R19</f>
        <v>0</v>
      </c>
      <c r="R18" s="49">
        <f>'Analitika nastave'!S19</f>
        <v>0</v>
      </c>
      <c r="S18" s="49">
        <f>'Analitika nastave'!T19</f>
        <v>0</v>
      </c>
      <c r="T18" s="178"/>
      <c r="U18" s="179"/>
      <c r="V18" s="50">
        <f>'Analitika nastave'!W19</f>
        <v>0</v>
      </c>
      <c r="W18" s="49">
        <f>'Analitika nastave'!X19</f>
        <v>0</v>
      </c>
      <c r="X18" s="49">
        <f>'Analitika nastave'!Y19</f>
        <v>0</v>
      </c>
      <c r="Y18" s="49">
        <f>'Analitika nastave'!Z19</f>
        <v>0</v>
      </c>
      <c r="Z18" s="178"/>
      <c r="AA18" s="179"/>
      <c r="AB18" s="181"/>
    </row>
    <row r="19" spans="1:28" ht="15" customHeight="1" x14ac:dyDescent="0.25">
      <c r="A19" s="173">
        <v>7</v>
      </c>
      <c r="B19" s="175">
        <f>'Analitika nastave'!C20</f>
        <v>0</v>
      </c>
      <c r="C19" s="43" t="str">
        <f>'Analitika nastave'!D20</f>
        <v>B</v>
      </c>
      <c r="D19" s="44">
        <f>'Analitika nastave'!E20</f>
        <v>0</v>
      </c>
      <c r="E19" s="45">
        <f>'Analitika nastave'!F20</f>
        <v>0</v>
      </c>
      <c r="F19" s="45">
        <f>'Analitika nastave'!G20</f>
        <v>0</v>
      </c>
      <c r="G19" s="45">
        <f>'Analitika nastave'!H20</f>
        <v>0</v>
      </c>
      <c r="H19" s="177">
        <f>'Analitika nastave'!I20</f>
        <v>0</v>
      </c>
      <c r="I19" s="153" t="str">
        <f>'Analitika nastave'!J20</f>
        <v>NE</v>
      </c>
      <c r="J19" s="44">
        <f>'Analitika nastave'!K20</f>
        <v>0</v>
      </c>
      <c r="K19" s="45">
        <f>'Analitika nastave'!L20</f>
        <v>0</v>
      </c>
      <c r="L19" s="45">
        <f>'Analitika nastave'!M20</f>
        <v>0</v>
      </c>
      <c r="M19" s="45">
        <f>'Analitika nastave'!N20</f>
        <v>0</v>
      </c>
      <c r="N19" s="177">
        <f>'Analitika nastave'!O20</f>
        <v>0</v>
      </c>
      <c r="O19" s="153" t="str">
        <f>'Analitika nastave'!P20</f>
        <v>NE</v>
      </c>
      <c r="P19" s="44">
        <f>'Analitika nastave'!Q20</f>
        <v>0</v>
      </c>
      <c r="Q19" s="45">
        <f>'Analitika nastave'!R20</f>
        <v>0</v>
      </c>
      <c r="R19" s="45">
        <f>'Analitika nastave'!S20</f>
        <v>0</v>
      </c>
      <c r="S19" s="45">
        <f>'Analitika nastave'!T20</f>
        <v>0</v>
      </c>
      <c r="T19" s="177">
        <f>'Analitika nastave'!U20</f>
        <v>0</v>
      </c>
      <c r="U19" s="153" t="str">
        <f>'Analitika nastave'!V20</f>
        <v>NE</v>
      </c>
      <c r="V19" s="44">
        <f>'Analitika nastave'!W20</f>
        <v>0</v>
      </c>
      <c r="W19" s="45">
        <f>'Analitika nastave'!X20</f>
        <v>0</v>
      </c>
      <c r="X19" s="45">
        <f>'Analitika nastave'!Y20</f>
        <v>0</v>
      </c>
      <c r="Y19" s="45">
        <f>'Analitika nastave'!Z20</f>
        <v>0</v>
      </c>
      <c r="Z19" s="177">
        <f>'Analitika nastave'!AA20</f>
        <v>0</v>
      </c>
      <c r="AA19" s="153" t="str">
        <f>'Analitika nastave'!AB20</f>
        <v>NE</v>
      </c>
      <c r="AB19" s="180">
        <f>'Analitika nastave'!AC20</f>
        <v>0</v>
      </c>
    </row>
    <row r="20" spans="1:28" ht="15.75" customHeight="1" thickBot="1" x14ac:dyDescent="0.3">
      <c r="A20" s="174"/>
      <c r="B20" s="176"/>
      <c r="C20" s="48" t="str">
        <f>'Analitika nastave'!D21</f>
        <v>P</v>
      </c>
      <c r="D20" s="49">
        <f>'Analitika nastave'!E21</f>
        <v>0</v>
      </c>
      <c r="E20" s="49">
        <f>'Analitika nastave'!F21</f>
        <v>0</v>
      </c>
      <c r="F20" s="49">
        <f>'Analitika nastave'!G21</f>
        <v>0</v>
      </c>
      <c r="G20" s="49">
        <f>'Analitika nastave'!H21</f>
        <v>0</v>
      </c>
      <c r="H20" s="178"/>
      <c r="I20" s="179"/>
      <c r="J20" s="50">
        <f>'Analitika nastave'!K21</f>
        <v>0</v>
      </c>
      <c r="K20" s="49">
        <f>'Analitika nastave'!L21</f>
        <v>0</v>
      </c>
      <c r="L20" s="49">
        <f>'Analitika nastave'!M21</f>
        <v>0</v>
      </c>
      <c r="M20" s="49">
        <f>'Analitika nastave'!N21</f>
        <v>0</v>
      </c>
      <c r="N20" s="178"/>
      <c r="O20" s="179"/>
      <c r="P20" s="50">
        <f>'Analitika nastave'!Q21</f>
        <v>0</v>
      </c>
      <c r="Q20" s="49">
        <f>'Analitika nastave'!R21</f>
        <v>0</v>
      </c>
      <c r="R20" s="49">
        <f>'Analitika nastave'!S21</f>
        <v>0</v>
      </c>
      <c r="S20" s="49">
        <f>'Analitika nastave'!T21</f>
        <v>0</v>
      </c>
      <c r="T20" s="178"/>
      <c r="U20" s="179"/>
      <c r="V20" s="50">
        <f>'Analitika nastave'!W21</f>
        <v>0</v>
      </c>
      <c r="W20" s="49">
        <f>'Analitika nastave'!X21</f>
        <v>0</v>
      </c>
      <c r="X20" s="49">
        <f>'Analitika nastave'!Y21</f>
        <v>0</v>
      </c>
      <c r="Y20" s="49">
        <f>'Analitika nastave'!Z21</f>
        <v>0</v>
      </c>
      <c r="Z20" s="178"/>
      <c r="AA20" s="179"/>
      <c r="AB20" s="181"/>
    </row>
    <row r="21" spans="1:28" ht="15" customHeight="1" x14ac:dyDescent="0.25">
      <c r="A21" s="173">
        <v>8</v>
      </c>
      <c r="B21" s="175">
        <f>'Analitika nastave'!C22</f>
        <v>0</v>
      </c>
      <c r="C21" s="43" t="str">
        <f>'Analitika nastave'!D22</f>
        <v>B</v>
      </c>
      <c r="D21" s="44">
        <f>'Analitika nastave'!E22</f>
        <v>0</v>
      </c>
      <c r="E21" s="45">
        <f>'Analitika nastave'!F22</f>
        <v>0</v>
      </c>
      <c r="F21" s="45">
        <f>'Analitika nastave'!G22</f>
        <v>0</v>
      </c>
      <c r="G21" s="45">
        <f>'Analitika nastave'!H22</f>
        <v>0</v>
      </c>
      <c r="H21" s="177">
        <f>'Analitika nastave'!I22</f>
        <v>0</v>
      </c>
      <c r="I21" s="153" t="str">
        <f>'Analitika nastave'!J22</f>
        <v>NE</v>
      </c>
      <c r="J21" s="44">
        <f>'Analitika nastave'!K22</f>
        <v>0</v>
      </c>
      <c r="K21" s="45">
        <f>'Analitika nastave'!L22</f>
        <v>0</v>
      </c>
      <c r="L21" s="45">
        <f>'Analitika nastave'!M22</f>
        <v>0</v>
      </c>
      <c r="M21" s="45">
        <f>'Analitika nastave'!N22</f>
        <v>0</v>
      </c>
      <c r="N21" s="177">
        <f>'Analitika nastave'!O22</f>
        <v>0</v>
      </c>
      <c r="O21" s="153" t="str">
        <f>'Analitika nastave'!P22</f>
        <v>NE</v>
      </c>
      <c r="P21" s="44">
        <f>'Analitika nastave'!Q22</f>
        <v>0</v>
      </c>
      <c r="Q21" s="45">
        <f>'Analitika nastave'!R22</f>
        <v>0</v>
      </c>
      <c r="R21" s="45">
        <f>'Analitika nastave'!S22</f>
        <v>0</v>
      </c>
      <c r="S21" s="45">
        <f>'Analitika nastave'!T22</f>
        <v>0</v>
      </c>
      <c r="T21" s="177">
        <f>'Analitika nastave'!U22</f>
        <v>0</v>
      </c>
      <c r="U21" s="153" t="str">
        <f>'Analitika nastave'!V22</f>
        <v>NE</v>
      </c>
      <c r="V21" s="44">
        <f>'Analitika nastave'!W22</f>
        <v>0</v>
      </c>
      <c r="W21" s="45">
        <f>'Analitika nastave'!X22</f>
        <v>0</v>
      </c>
      <c r="X21" s="45">
        <f>'Analitika nastave'!Y22</f>
        <v>0</v>
      </c>
      <c r="Y21" s="45">
        <f>'Analitika nastave'!Z22</f>
        <v>0</v>
      </c>
      <c r="Z21" s="177">
        <f>'Analitika nastave'!AA22</f>
        <v>0</v>
      </c>
      <c r="AA21" s="153" t="str">
        <f>'Analitika nastave'!AB22</f>
        <v>NE</v>
      </c>
      <c r="AB21" s="180">
        <f>'Analitika nastave'!AC22</f>
        <v>0</v>
      </c>
    </row>
    <row r="22" spans="1:28" ht="15.75" customHeight="1" thickBot="1" x14ac:dyDescent="0.3">
      <c r="A22" s="174"/>
      <c r="B22" s="176"/>
      <c r="C22" s="48" t="str">
        <f>'Analitika nastave'!D23</f>
        <v>P</v>
      </c>
      <c r="D22" s="49">
        <f>'Analitika nastave'!E23</f>
        <v>0</v>
      </c>
      <c r="E22" s="49">
        <f>'Analitika nastave'!F23</f>
        <v>0</v>
      </c>
      <c r="F22" s="49">
        <f>'Analitika nastave'!G23</f>
        <v>0</v>
      </c>
      <c r="G22" s="49">
        <f>'Analitika nastave'!H23</f>
        <v>0</v>
      </c>
      <c r="H22" s="178"/>
      <c r="I22" s="179"/>
      <c r="J22" s="50">
        <f>'Analitika nastave'!K23</f>
        <v>0</v>
      </c>
      <c r="K22" s="49">
        <f>'Analitika nastave'!L23</f>
        <v>0</v>
      </c>
      <c r="L22" s="49">
        <f>'Analitika nastave'!M23</f>
        <v>0</v>
      </c>
      <c r="M22" s="49">
        <f>'Analitika nastave'!N23</f>
        <v>0</v>
      </c>
      <c r="N22" s="178"/>
      <c r="O22" s="179"/>
      <c r="P22" s="50">
        <f>'Analitika nastave'!Q23</f>
        <v>0</v>
      </c>
      <c r="Q22" s="49">
        <f>'Analitika nastave'!R23</f>
        <v>0</v>
      </c>
      <c r="R22" s="49">
        <f>'Analitika nastave'!S23</f>
        <v>0</v>
      </c>
      <c r="S22" s="49">
        <f>'Analitika nastave'!T23</f>
        <v>0</v>
      </c>
      <c r="T22" s="178"/>
      <c r="U22" s="179"/>
      <c r="V22" s="50">
        <f>'Analitika nastave'!W23</f>
        <v>0</v>
      </c>
      <c r="W22" s="49">
        <f>'Analitika nastave'!X23</f>
        <v>0</v>
      </c>
      <c r="X22" s="49">
        <f>'Analitika nastave'!Y23</f>
        <v>0</v>
      </c>
      <c r="Y22" s="49">
        <f>'Analitika nastave'!Z23</f>
        <v>0</v>
      </c>
      <c r="Z22" s="178"/>
      <c r="AA22" s="179"/>
      <c r="AB22" s="181"/>
    </row>
    <row r="23" spans="1:28" ht="15" customHeight="1" x14ac:dyDescent="0.25">
      <c r="A23" s="173">
        <v>9</v>
      </c>
      <c r="B23" s="175">
        <f>'Analitika nastave'!C24</f>
        <v>0</v>
      </c>
      <c r="C23" s="43" t="str">
        <f>'Analitika nastave'!D24</f>
        <v>B</v>
      </c>
      <c r="D23" s="44">
        <f>'Analitika nastave'!E24</f>
        <v>0</v>
      </c>
      <c r="E23" s="45">
        <f>'Analitika nastave'!F24</f>
        <v>0</v>
      </c>
      <c r="F23" s="45">
        <f>'Analitika nastave'!G24</f>
        <v>0</v>
      </c>
      <c r="G23" s="45">
        <f>'Analitika nastave'!H24</f>
        <v>0</v>
      </c>
      <c r="H23" s="177">
        <f>'Analitika nastave'!I24</f>
        <v>0</v>
      </c>
      <c r="I23" s="153" t="str">
        <f>'Analitika nastave'!J24</f>
        <v>NE</v>
      </c>
      <c r="J23" s="44">
        <f>'Analitika nastave'!K24</f>
        <v>0</v>
      </c>
      <c r="K23" s="45">
        <f>'Analitika nastave'!L24</f>
        <v>0</v>
      </c>
      <c r="L23" s="45">
        <f>'Analitika nastave'!M24</f>
        <v>0</v>
      </c>
      <c r="M23" s="45">
        <f>'Analitika nastave'!N24</f>
        <v>0</v>
      </c>
      <c r="N23" s="177">
        <f>'Analitika nastave'!O24</f>
        <v>0</v>
      </c>
      <c r="O23" s="153" t="str">
        <f>'Analitika nastave'!P24</f>
        <v>NE</v>
      </c>
      <c r="P23" s="44">
        <f>'Analitika nastave'!Q24</f>
        <v>0</v>
      </c>
      <c r="Q23" s="45">
        <f>'Analitika nastave'!R24</f>
        <v>0</v>
      </c>
      <c r="R23" s="45">
        <f>'Analitika nastave'!S24</f>
        <v>0</v>
      </c>
      <c r="S23" s="45">
        <f>'Analitika nastave'!T24</f>
        <v>0</v>
      </c>
      <c r="T23" s="177">
        <f>'Analitika nastave'!U24</f>
        <v>0</v>
      </c>
      <c r="U23" s="153" t="str">
        <f>'Analitika nastave'!V24</f>
        <v>NE</v>
      </c>
      <c r="V23" s="44">
        <f>'Analitika nastave'!W24</f>
        <v>0</v>
      </c>
      <c r="W23" s="45">
        <f>'Analitika nastave'!X24</f>
        <v>0</v>
      </c>
      <c r="X23" s="45">
        <f>'Analitika nastave'!Y24</f>
        <v>0</v>
      </c>
      <c r="Y23" s="45">
        <f>'Analitika nastave'!Z24</f>
        <v>0</v>
      </c>
      <c r="Z23" s="177">
        <f>'Analitika nastave'!AA24</f>
        <v>0</v>
      </c>
      <c r="AA23" s="153" t="str">
        <f>'Analitika nastave'!AB24</f>
        <v>NE</v>
      </c>
      <c r="AB23" s="180">
        <f>'Analitika nastave'!AC24</f>
        <v>0</v>
      </c>
    </row>
    <row r="24" spans="1:28" ht="15.75" customHeight="1" thickBot="1" x14ac:dyDescent="0.3">
      <c r="A24" s="174"/>
      <c r="B24" s="176"/>
      <c r="C24" s="48" t="str">
        <f>'Analitika nastave'!D25</f>
        <v>P</v>
      </c>
      <c r="D24" s="49">
        <f>'Analitika nastave'!E25</f>
        <v>0</v>
      </c>
      <c r="E24" s="49">
        <f>'Analitika nastave'!F25</f>
        <v>0</v>
      </c>
      <c r="F24" s="49">
        <f>'Analitika nastave'!G25</f>
        <v>0</v>
      </c>
      <c r="G24" s="49">
        <f>'Analitika nastave'!H25</f>
        <v>0</v>
      </c>
      <c r="H24" s="178"/>
      <c r="I24" s="179"/>
      <c r="J24" s="50">
        <f>'Analitika nastave'!K25</f>
        <v>0</v>
      </c>
      <c r="K24" s="49">
        <f>'Analitika nastave'!L25</f>
        <v>0</v>
      </c>
      <c r="L24" s="49">
        <f>'Analitika nastave'!M25</f>
        <v>0</v>
      </c>
      <c r="M24" s="49">
        <f>'Analitika nastave'!N25</f>
        <v>0</v>
      </c>
      <c r="N24" s="178"/>
      <c r="O24" s="179"/>
      <c r="P24" s="50">
        <f>'Analitika nastave'!Q25</f>
        <v>0</v>
      </c>
      <c r="Q24" s="49">
        <f>'Analitika nastave'!R25</f>
        <v>0</v>
      </c>
      <c r="R24" s="49">
        <f>'Analitika nastave'!S25</f>
        <v>0</v>
      </c>
      <c r="S24" s="49">
        <f>'Analitika nastave'!T25</f>
        <v>0</v>
      </c>
      <c r="T24" s="178"/>
      <c r="U24" s="179"/>
      <c r="V24" s="50">
        <f>'Analitika nastave'!W25</f>
        <v>0</v>
      </c>
      <c r="W24" s="49">
        <f>'Analitika nastave'!X25</f>
        <v>0</v>
      </c>
      <c r="X24" s="49">
        <f>'Analitika nastave'!Y25</f>
        <v>0</v>
      </c>
      <c r="Y24" s="49">
        <f>'Analitika nastave'!Z25</f>
        <v>0</v>
      </c>
      <c r="Z24" s="178"/>
      <c r="AA24" s="179"/>
      <c r="AB24" s="181"/>
    </row>
    <row r="25" spans="1:28" ht="15" customHeight="1" x14ac:dyDescent="0.25">
      <c r="A25" s="173">
        <v>10</v>
      </c>
      <c r="B25" s="175">
        <f>'Analitika nastave'!C26</f>
        <v>0</v>
      </c>
      <c r="C25" s="43" t="str">
        <f>'Analitika nastave'!D26</f>
        <v>B</v>
      </c>
      <c r="D25" s="44">
        <f>'Analitika nastave'!E26</f>
        <v>0</v>
      </c>
      <c r="E25" s="45">
        <f>'Analitika nastave'!F26</f>
        <v>0</v>
      </c>
      <c r="F25" s="45">
        <f>'Analitika nastave'!G26</f>
        <v>0</v>
      </c>
      <c r="G25" s="45">
        <f>'Analitika nastave'!H26</f>
        <v>0</v>
      </c>
      <c r="H25" s="177">
        <f>'Analitika nastave'!I26</f>
        <v>0</v>
      </c>
      <c r="I25" s="153" t="str">
        <f>'Analitika nastave'!J26</f>
        <v>NE</v>
      </c>
      <c r="J25" s="44">
        <f>'Analitika nastave'!K26</f>
        <v>0</v>
      </c>
      <c r="K25" s="45">
        <f>'Analitika nastave'!L26</f>
        <v>0</v>
      </c>
      <c r="L25" s="45">
        <f>'Analitika nastave'!M26</f>
        <v>0</v>
      </c>
      <c r="M25" s="45">
        <f>'Analitika nastave'!N26</f>
        <v>0</v>
      </c>
      <c r="N25" s="177">
        <f>'Analitika nastave'!O26</f>
        <v>0</v>
      </c>
      <c r="O25" s="153" t="str">
        <f>'Analitika nastave'!P26</f>
        <v>NE</v>
      </c>
      <c r="P25" s="44">
        <f>'Analitika nastave'!Q26</f>
        <v>0</v>
      </c>
      <c r="Q25" s="45">
        <f>'Analitika nastave'!R26</f>
        <v>0</v>
      </c>
      <c r="R25" s="45">
        <f>'Analitika nastave'!S26</f>
        <v>0</v>
      </c>
      <c r="S25" s="45">
        <f>'Analitika nastave'!T26</f>
        <v>0</v>
      </c>
      <c r="T25" s="177">
        <f>'Analitika nastave'!U26</f>
        <v>0</v>
      </c>
      <c r="U25" s="153" t="str">
        <f>'Analitika nastave'!V26</f>
        <v>NE</v>
      </c>
      <c r="V25" s="44">
        <f>'Analitika nastave'!W26</f>
        <v>0</v>
      </c>
      <c r="W25" s="45">
        <f>'Analitika nastave'!X26</f>
        <v>0</v>
      </c>
      <c r="X25" s="45">
        <f>'Analitika nastave'!Y26</f>
        <v>0</v>
      </c>
      <c r="Y25" s="45">
        <f>'Analitika nastave'!Z26</f>
        <v>0</v>
      </c>
      <c r="Z25" s="177">
        <f>'Analitika nastave'!AA26</f>
        <v>0</v>
      </c>
      <c r="AA25" s="153" t="str">
        <f>'Analitika nastave'!AB26</f>
        <v>NE</v>
      </c>
      <c r="AB25" s="180">
        <f>'Analitika nastave'!AC26</f>
        <v>0</v>
      </c>
    </row>
    <row r="26" spans="1:28" ht="15.75" customHeight="1" thickBot="1" x14ac:dyDescent="0.3">
      <c r="A26" s="174"/>
      <c r="B26" s="176"/>
      <c r="C26" s="48" t="str">
        <f>'Analitika nastave'!D27</f>
        <v>P</v>
      </c>
      <c r="D26" s="49">
        <f>'Analitika nastave'!E27</f>
        <v>0</v>
      </c>
      <c r="E26" s="49">
        <f>'Analitika nastave'!F27</f>
        <v>0</v>
      </c>
      <c r="F26" s="49">
        <f>'Analitika nastave'!G27</f>
        <v>0</v>
      </c>
      <c r="G26" s="49">
        <f>'Analitika nastave'!H27</f>
        <v>0</v>
      </c>
      <c r="H26" s="178"/>
      <c r="I26" s="179"/>
      <c r="J26" s="50">
        <f>'Analitika nastave'!K27</f>
        <v>0</v>
      </c>
      <c r="K26" s="49">
        <f>'Analitika nastave'!L27</f>
        <v>0</v>
      </c>
      <c r="L26" s="49">
        <f>'Analitika nastave'!M27</f>
        <v>0</v>
      </c>
      <c r="M26" s="49">
        <f>'Analitika nastave'!N27</f>
        <v>0</v>
      </c>
      <c r="N26" s="178"/>
      <c r="O26" s="179"/>
      <c r="P26" s="50">
        <f>'Analitika nastave'!Q27</f>
        <v>0</v>
      </c>
      <c r="Q26" s="49">
        <f>'Analitika nastave'!R27</f>
        <v>0</v>
      </c>
      <c r="R26" s="49">
        <f>'Analitika nastave'!S27</f>
        <v>0</v>
      </c>
      <c r="S26" s="49">
        <f>'Analitika nastave'!T27</f>
        <v>0</v>
      </c>
      <c r="T26" s="178"/>
      <c r="U26" s="179"/>
      <c r="V26" s="50">
        <f>'Analitika nastave'!W27</f>
        <v>0</v>
      </c>
      <c r="W26" s="49">
        <f>'Analitika nastave'!X27</f>
        <v>0</v>
      </c>
      <c r="X26" s="49">
        <f>'Analitika nastave'!Y27</f>
        <v>0</v>
      </c>
      <c r="Y26" s="49">
        <f>'Analitika nastave'!Z27</f>
        <v>0</v>
      </c>
      <c r="Z26" s="178"/>
      <c r="AA26" s="179"/>
      <c r="AB26" s="181"/>
    </row>
    <row r="27" spans="1:28" ht="15" customHeight="1" x14ac:dyDescent="0.25">
      <c r="A27" s="173">
        <v>11</v>
      </c>
      <c r="B27" s="175">
        <f>'Analitika nastave'!C28</f>
        <v>0</v>
      </c>
      <c r="C27" s="43" t="str">
        <f>'Analitika nastave'!D28</f>
        <v>B</v>
      </c>
      <c r="D27" s="44">
        <f>'Analitika nastave'!E28</f>
        <v>0</v>
      </c>
      <c r="E27" s="45">
        <f>'Analitika nastave'!F28</f>
        <v>0</v>
      </c>
      <c r="F27" s="45">
        <f>'Analitika nastave'!G28</f>
        <v>0</v>
      </c>
      <c r="G27" s="45">
        <f>'Analitika nastave'!H28</f>
        <v>0</v>
      </c>
      <c r="H27" s="177">
        <f>'Analitika nastave'!I28</f>
        <v>0</v>
      </c>
      <c r="I27" s="153" t="str">
        <f>'Analitika nastave'!J28</f>
        <v>NE</v>
      </c>
      <c r="J27" s="44">
        <f>'Analitika nastave'!K28</f>
        <v>0</v>
      </c>
      <c r="K27" s="45">
        <f>'Analitika nastave'!L28</f>
        <v>0</v>
      </c>
      <c r="L27" s="45">
        <f>'Analitika nastave'!M28</f>
        <v>0</v>
      </c>
      <c r="M27" s="45">
        <f>'Analitika nastave'!N28</f>
        <v>0</v>
      </c>
      <c r="N27" s="177">
        <f>'Analitika nastave'!O28</f>
        <v>0</v>
      </c>
      <c r="O27" s="153" t="str">
        <f>'Analitika nastave'!P28</f>
        <v>NE</v>
      </c>
      <c r="P27" s="44">
        <f>'Analitika nastave'!Q28</f>
        <v>0</v>
      </c>
      <c r="Q27" s="45">
        <f>'Analitika nastave'!R28</f>
        <v>0</v>
      </c>
      <c r="R27" s="45">
        <f>'Analitika nastave'!S28</f>
        <v>0</v>
      </c>
      <c r="S27" s="45">
        <f>'Analitika nastave'!T28</f>
        <v>0</v>
      </c>
      <c r="T27" s="177">
        <f>'Analitika nastave'!U28</f>
        <v>0</v>
      </c>
      <c r="U27" s="153" t="str">
        <f>'Analitika nastave'!V28</f>
        <v>NE</v>
      </c>
      <c r="V27" s="44">
        <f>'Analitika nastave'!W28</f>
        <v>0</v>
      </c>
      <c r="W27" s="45">
        <f>'Analitika nastave'!X28</f>
        <v>0</v>
      </c>
      <c r="X27" s="45">
        <f>'Analitika nastave'!Y28</f>
        <v>0</v>
      </c>
      <c r="Y27" s="45">
        <f>'Analitika nastave'!Z28</f>
        <v>0</v>
      </c>
      <c r="Z27" s="177">
        <f>'Analitika nastave'!AA28</f>
        <v>0</v>
      </c>
      <c r="AA27" s="153" t="str">
        <f>'Analitika nastave'!AB28</f>
        <v>NE</v>
      </c>
      <c r="AB27" s="180">
        <f>'Analitika nastave'!AC28</f>
        <v>0</v>
      </c>
    </row>
    <row r="28" spans="1:28" ht="15.75" customHeight="1" thickBot="1" x14ac:dyDescent="0.3">
      <c r="A28" s="174"/>
      <c r="B28" s="176"/>
      <c r="C28" s="48" t="str">
        <f>'Analitika nastave'!D29</f>
        <v>P</v>
      </c>
      <c r="D28" s="49">
        <f>'Analitika nastave'!E29</f>
        <v>0</v>
      </c>
      <c r="E28" s="49">
        <f>'Analitika nastave'!F29</f>
        <v>0</v>
      </c>
      <c r="F28" s="49">
        <f>'Analitika nastave'!G29</f>
        <v>0</v>
      </c>
      <c r="G28" s="49">
        <f>'Analitika nastave'!H29</f>
        <v>0</v>
      </c>
      <c r="H28" s="178"/>
      <c r="I28" s="179"/>
      <c r="J28" s="50">
        <f>'Analitika nastave'!K29</f>
        <v>0</v>
      </c>
      <c r="K28" s="49">
        <f>'Analitika nastave'!L29</f>
        <v>0</v>
      </c>
      <c r="L28" s="49">
        <f>'Analitika nastave'!M29</f>
        <v>0</v>
      </c>
      <c r="M28" s="49">
        <f>'Analitika nastave'!N29</f>
        <v>0</v>
      </c>
      <c r="N28" s="178"/>
      <c r="O28" s="179"/>
      <c r="P28" s="50">
        <f>'Analitika nastave'!Q29</f>
        <v>0</v>
      </c>
      <c r="Q28" s="49">
        <f>'Analitika nastave'!R29</f>
        <v>0</v>
      </c>
      <c r="R28" s="49">
        <f>'Analitika nastave'!S29</f>
        <v>0</v>
      </c>
      <c r="S28" s="49">
        <f>'Analitika nastave'!T29</f>
        <v>0</v>
      </c>
      <c r="T28" s="178"/>
      <c r="U28" s="179"/>
      <c r="V28" s="50">
        <f>'Analitika nastave'!W29</f>
        <v>0</v>
      </c>
      <c r="W28" s="49">
        <f>'Analitika nastave'!X29</f>
        <v>0</v>
      </c>
      <c r="X28" s="49">
        <f>'Analitika nastave'!Y29</f>
        <v>0</v>
      </c>
      <c r="Y28" s="49">
        <f>'Analitika nastave'!Z29</f>
        <v>0</v>
      </c>
      <c r="Z28" s="178"/>
      <c r="AA28" s="179"/>
      <c r="AB28" s="181"/>
    </row>
    <row r="29" spans="1:28" ht="15" customHeight="1" x14ac:dyDescent="0.25">
      <c r="A29" s="173">
        <v>12</v>
      </c>
      <c r="B29" s="175">
        <f>'Analitika nastave'!C30</f>
        <v>0</v>
      </c>
      <c r="C29" s="43" t="str">
        <f>'Analitika nastave'!D30</f>
        <v>B</v>
      </c>
      <c r="D29" s="44">
        <f>'Analitika nastave'!E30</f>
        <v>0</v>
      </c>
      <c r="E29" s="45">
        <f>'Analitika nastave'!F30</f>
        <v>0</v>
      </c>
      <c r="F29" s="45">
        <f>'Analitika nastave'!G30</f>
        <v>0</v>
      </c>
      <c r="G29" s="45">
        <f>'Analitika nastave'!H30</f>
        <v>0</v>
      </c>
      <c r="H29" s="177">
        <f>'Analitika nastave'!I30</f>
        <v>0</v>
      </c>
      <c r="I29" s="153" t="str">
        <f>'Analitika nastave'!J30</f>
        <v>NE</v>
      </c>
      <c r="J29" s="44">
        <f>'Analitika nastave'!K30</f>
        <v>0</v>
      </c>
      <c r="K29" s="45">
        <f>'Analitika nastave'!L30</f>
        <v>0</v>
      </c>
      <c r="L29" s="45">
        <f>'Analitika nastave'!M30</f>
        <v>0</v>
      </c>
      <c r="M29" s="45">
        <f>'Analitika nastave'!N30</f>
        <v>0</v>
      </c>
      <c r="N29" s="177">
        <f>'Analitika nastave'!O30</f>
        <v>0</v>
      </c>
      <c r="O29" s="153" t="str">
        <f>'Analitika nastave'!P30</f>
        <v>NE</v>
      </c>
      <c r="P29" s="44">
        <f>'Analitika nastave'!Q30</f>
        <v>0</v>
      </c>
      <c r="Q29" s="45">
        <f>'Analitika nastave'!R30</f>
        <v>0</v>
      </c>
      <c r="R29" s="45">
        <f>'Analitika nastave'!S30</f>
        <v>0</v>
      </c>
      <c r="S29" s="45">
        <f>'Analitika nastave'!T30</f>
        <v>0</v>
      </c>
      <c r="T29" s="177">
        <f>'Analitika nastave'!U30</f>
        <v>0</v>
      </c>
      <c r="U29" s="153" t="str">
        <f>'Analitika nastave'!V30</f>
        <v>NE</v>
      </c>
      <c r="V29" s="44">
        <f>'Analitika nastave'!W30</f>
        <v>0</v>
      </c>
      <c r="W29" s="45">
        <f>'Analitika nastave'!X30</f>
        <v>0</v>
      </c>
      <c r="X29" s="45">
        <f>'Analitika nastave'!Y30</f>
        <v>0</v>
      </c>
      <c r="Y29" s="45">
        <f>'Analitika nastave'!Z30</f>
        <v>0</v>
      </c>
      <c r="Z29" s="177">
        <f>'Analitika nastave'!AA30</f>
        <v>0</v>
      </c>
      <c r="AA29" s="153" t="str">
        <f>'Analitika nastave'!AB30</f>
        <v>NE</v>
      </c>
      <c r="AB29" s="180">
        <f>'Analitika nastave'!AC30</f>
        <v>0</v>
      </c>
    </row>
    <row r="30" spans="1:28" ht="15.75" customHeight="1" thickBot="1" x14ac:dyDescent="0.3">
      <c r="A30" s="174"/>
      <c r="B30" s="176"/>
      <c r="C30" s="48" t="str">
        <f>'Analitika nastave'!D31</f>
        <v>P</v>
      </c>
      <c r="D30" s="49">
        <f>'Analitika nastave'!E31</f>
        <v>0</v>
      </c>
      <c r="E30" s="49">
        <f>'Analitika nastave'!F31</f>
        <v>0</v>
      </c>
      <c r="F30" s="49">
        <f>'Analitika nastave'!G31</f>
        <v>0</v>
      </c>
      <c r="G30" s="49">
        <f>'Analitika nastave'!H31</f>
        <v>0</v>
      </c>
      <c r="H30" s="178"/>
      <c r="I30" s="179"/>
      <c r="J30" s="50">
        <f>'Analitika nastave'!K31</f>
        <v>0</v>
      </c>
      <c r="K30" s="49">
        <f>'Analitika nastave'!L31</f>
        <v>0</v>
      </c>
      <c r="L30" s="49">
        <f>'Analitika nastave'!M31</f>
        <v>0</v>
      </c>
      <c r="M30" s="49">
        <f>'Analitika nastave'!N31</f>
        <v>0</v>
      </c>
      <c r="N30" s="178"/>
      <c r="O30" s="179"/>
      <c r="P30" s="50">
        <f>'Analitika nastave'!Q31</f>
        <v>0</v>
      </c>
      <c r="Q30" s="49">
        <f>'Analitika nastave'!R31</f>
        <v>0</v>
      </c>
      <c r="R30" s="49">
        <f>'Analitika nastave'!S31</f>
        <v>0</v>
      </c>
      <c r="S30" s="49">
        <f>'Analitika nastave'!T31</f>
        <v>0</v>
      </c>
      <c r="T30" s="178"/>
      <c r="U30" s="179"/>
      <c r="V30" s="50">
        <f>'Analitika nastave'!W31</f>
        <v>0</v>
      </c>
      <c r="W30" s="49">
        <f>'Analitika nastave'!X31</f>
        <v>0</v>
      </c>
      <c r="X30" s="49">
        <f>'Analitika nastave'!Y31</f>
        <v>0</v>
      </c>
      <c r="Y30" s="49">
        <f>'Analitika nastave'!Z31</f>
        <v>0</v>
      </c>
      <c r="Z30" s="178"/>
      <c r="AA30" s="179"/>
      <c r="AB30" s="181"/>
    </row>
    <row r="31" spans="1:28" ht="15" customHeight="1" x14ac:dyDescent="0.25">
      <c r="A31" s="173">
        <v>13</v>
      </c>
      <c r="B31" s="175">
        <f>'Analitika nastave'!C32</f>
        <v>0</v>
      </c>
      <c r="C31" s="43" t="str">
        <f>'Analitika nastave'!D32</f>
        <v>B</v>
      </c>
      <c r="D31" s="44">
        <f>'Analitika nastave'!E32</f>
        <v>0</v>
      </c>
      <c r="E31" s="45">
        <f>'Analitika nastave'!F32</f>
        <v>0</v>
      </c>
      <c r="F31" s="45">
        <f>'Analitika nastave'!G32</f>
        <v>0</v>
      </c>
      <c r="G31" s="45">
        <f>'Analitika nastave'!H32</f>
        <v>0</v>
      </c>
      <c r="H31" s="177">
        <f>'Analitika nastave'!I32</f>
        <v>0</v>
      </c>
      <c r="I31" s="153" t="str">
        <f>'Analitika nastave'!J32</f>
        <v>NE</v>
      </c>
      <c r="J31" s="44">
        <f>'Analitika nastave'!K32</f>
        <v>0</v>
      </c>
      <c r="K31" s="45">
        <f>'Analitika nastave'!L32</f>
        <v>0</v>
      </c>
      <c r="L31" s="45">
        <f>'Analitika nastave'!M32</f>
        <v>0</v>
      </c>
      <c r="M31" s="45">
        <f>'Analitika nastave'!N32</f>
        <v>0</v>
      </c>
      <c r="N31" s="177">
        <f>'Analitika nastave'!O32</f>
        <v>0</v>
      </c>
      <c r="O31" s="153" t="str">
        <f>'Analitika nastave'!P32</f>
        <v>NE</v>
      </c>
      <c r="P31" s="44">
        <f>'Analitika nastave'!Q32</f>
        <v>0</v>
      </c>
      <c r="Q31" s="45">
        <f>'Analitika nastave'!R32</f>
        <v>0</v>
      </c>
      <c r="R31" s="45">
        <f>'Analitika nastave'!S32</f>
        <v>0</v>
      </c>
      <c r="S31" s="45">
        <f>'Analitika nastave'!T32</f>
        <v>0</v>
      </c>
      <c r="T31" s="177">
        <f>'Analitika nastave'!U32</f>
        <v>0</v>
      </c>
      <c r="U31" s="153" t="str">
        <f>'Analitika nastave'!V32</f>
        <v>NE</v>
      </c>
      <c r="V31" s="44">
        <f>'Analitika nastave'!W32</f>
        <v>0</v>
      </c>
      <c r="W31" s="45">
        <f>'Analitika nastave'!X32</f>
        <v>0</v>
      </c>
      <c r="X31" s="45">
        <f>'Analitika nastave'!Y32</f>
        <v>0</v>
      </c>
      <c r="Y31" s="45">
        <f>'Analitika nastave'!Z32</f>
        <v>0</v>
      </c>
      <c r="Z31" s="177">
        <f>'Analitika nastave'!AA32</f>
        <v>0</v>
      </c>
      <c r="AA31" s="153" t="str">
        <f>'Analitika nastave'!AB32</f>
        <v>NE</v>
      </c>
      <c r="AB31" s="180">
        <f>'Analitika nastave'!AC32</f>
        <v>0</v>
      </c>
    </row>
    <row r="32" spans="1:28" ht="15.75" customHeight="1" thickBot="1" x14ac:dyDescent="0.3">
      <c r="A32" s="174"/>
      <c r="B32" s="176"/>
      <c r="C32" s="48" t="str">
        <f>'Analitika nastave'!D33</f>
        <v>P</v>
      </c>
      <c r="D32" s="49">
        <f>'Analitika nastave'!E33</f>
        <v>0</v>
      </c>
      <c r="E32" s="49">
        <f>'Analitika nastave'!F33</f>
        <v>0</v>
      </c>
      <c r="F32" s="49">
        <f>'Analitika nastave'!G33</f>
        <v>0</v>
      </c>
      <c r="G32" s="49">
        <f>'Analitika nastave'!H33</f>
        <v>0</v>
      </c>
      <c r="H32" s="178"/>
      <c r="I32" s="179"/>
      <c r="J32" s="50">
        <f>'Analitika nastave'!K33</f>
        <v>0</v>
      </c>
      <c r="K32" s="49">
        <f>'Analitika nastave'!L33</f>
        <v>0</v>
      </c>
      <c r="L32" s="49">
        <f>'Analitika nastave'!M33</f>
        <v>0</v>
      </c>
      <c r="M32" s="49">
        <f>'Analitika nastave'!N33</f>
        <v>0</v>
      </c>
      <c r="N32" s="178"/>
      <c r="O32" s="179"/>
      <c r="P32" s="50">
        <f>'Analitika nastave'!Q33</f>
        <v>0</v>
      </c>
      <c r="Q32" s="49">
        <f>'Analitika nastave'!R33</f>
        <v>0</v>
      </c>
      <c r="R32" s="49">
        <f>'Analitika nastave'!S33</f>
        <v>0</v>
      </c>
      <c r="S32" s="49">
        <f>'Analitika nastave'!T33</f>
        <v>0</v>
      </c>
      <c r="T32" s="178"/>
      <c r="U32" s="179"/>
      <c r="V32" s="50">
        <f>'Analitika nastave'!W33</f>
        <v>0</v>
      </c>
      <c r="W32" s="49">
        <f>'Analitika nastave'!X33</f>
        <v>0</v>
      </c>
      <c r="X32" s="49">
        <f>'Analitika nastave'!Y33</f>
        <v>0</v>
      </c>
      <c r="Y32" s="49">
        <f>'Analitika nastave'!Z33</f>
        <v>0</v>
      </c>
      <c r="Z32" s="178"/>
      <c r="AA32" s="179"/>
      <c r="AB32" s="181"/>
    </row>
    <row r="33" spans="1:28" ht="15" customHeight="1" x14ac:dyDescent="0.25">
      <c r="A33" s="173">
        <v>14</v>
      </c>
      <c r="B33" s="175">
        <f>'Analitika nastave'!C34</f>
        <v>0</v>
      </c>
      <c r="C33" s="43" t="str">
        <f>'Analitika nastave'!D34</f>
        <v>B</v>
      </c>
      <c r="D33" s="44">
        <f>'Analitika nastave'!E34</f>
        <v>0</v>
      </c>
      <c r="E33" s="45">
        <f>'Analitika nastave'!F34</f>
        <v>0</v>
      </c>
      <c r="F33" s="45">
        <f>'Analitika nastave'!G34</f>
        <v>0</v>
      </c>
      <c r="G33" s="45">
        <f>'Analitika nastave'!H34</f>
        <v>0</v>
      </c>
      <c r="H33" s="177">
        <f>'Analitika nastave'!I34</f>
        <v>0</v>
      </c>
      <c r="I33" s="153" t="str">
        <f>'Analitika nastave'!J34</f>
        <v>NE</v>
      </c>
      <c r="J33" s="44">
        <f>'Analitika nastave'!K34</f>
        <v>0</v>
      </c>
      <c r="K33" s="45">
        <f>'Analitika nastave'!L34</f>
        <v>0</v>
      </c>
      <c r="L33" s="45">
        <f>'Analitika nastave'!M34</f>
        <v>0</v>
      </c>
      <c r="M33" s="45">
        <f>'Analitika nastave'!N34</f>
        <v>0</v>
      </c>
      <c r="N33" s="177">
        <f>'Analitika nastave'!O34</f>
        <v>0</v>
      </c>
      <c r="O33" s="153" t="str">
        <f>'Analitika nastave'!P34</f>
        <v>NE</v>
      </c>
      <c r="P33" s="44">
        <f>'Analitika nastave'!Q34</f>
        <v>0</v>
      </c>
      <c r="Q33" s="45">
        <f>'Analitika nastave'!R34</f>
        <v>0</v>
      </c>
      <c r="R33" s="45">
        <f>'Analitika nastave'!S34</f>
        <v>0</v>
      </c>
      <c r="S33" s="45">
        <f>'Analitika nastave'!T34</f>
        <v>0</v>
      </c>
      <c r="T33" s="177">
        <f>'Analitika nastave'!U34</f>
        <v>0</v>
      </c>
      <c r="U33" s="153" t="str">
        <f>'Analitika nastave'!V34</f>
        <v>NE</v>
      </c>
      <c r="V33" s="44">
        <f>'Analitika nastave'!W34</f>
        <v>0</v>
      </c>
      <c r="W33" s="45">
        <f>'Analitika nastave'!X34</f>
        <v>0</v>
      </c>
      <c r="X33" s="45">
        <f>'Analitika nastave'!Y34</f>
        <v>0</v>
      </c>
      <c r="Y33" s="45">
        <f>'Analitika nastave'!Z34</f>
        <v>0</v>
      </c>
      <c r="Z33" s="177">
        <f>'Analitika nastave'!AA34</f>
        <v>0</v>
      </c>
      <c r="AA33" s="153" t="str">
        <f>'Analitika nastave'!AB34</f>
        <v>NE</v>
      </c>
      <c r="AB33" s="180">
        <f>'Analitika nastave'!AC34</f>
        <v>0</v>
      </c>
    </row>
    <row r="34" spans="1:28" ht="15.75" customHeight="1" thickBot="1" x14ac:dyDescent="0.3">
      <c r="A34" s="174"/>
      <c r="B34" s="176"/>
      <c r="C34" s="48" t="str">
        <f>'Analitika nastave'!D35</f>
        <v>P</v>
      </c>
      <c r="D34" s="49">
        <f>'Analitika nastave'!E35</f>
        <v>0</v>
      </c>
      <c r="E34" s="49">
        <f>'Analitika nastave'!F35</f>
        <v>0</v>
      </c>
      <c r="F34" s="49">
        <f>'Analitika nastave'!G35</f>
        <v>0</v>
      </c>
      <c r="G34" s="49">
        <f>'Analitika nastave'!H35</f>
        <v>0</v>
      </c>
      <c r="H34" s="178"/>
      <c r="I34" s="179"/>
      <c r="J34" s="50">
        <f>'Analitika nastave'!K35</f>
        <v>0</v>
      </c>
      <c r="K34" s="49">
        <f>'Analitika nastave'!L35</f>
        <v>0</v>
      </c>
      <c r="L34" s="49">
        <f>'Analitika nastave'!M35</f>
        <v>0</v>
      </c>
      <c r="M34" s="49">
        <f>'Analitika nastave'!N35</f>
        <v>0</v>
      </c>
      <c r="N34" s="178"/>
      <c r="O34" s="179"/>
      <c r="P34" s="50">
        <f>'Analitika nastave'!Q35</f>
        <v>0</v>
      </c>
      <c r="Q34" s="49">
        <f>'Analitika nastave'!R35</f>
        <v>0</v>
      </c>
      <c r="R34" s="49">
        <f>'Analitika nastave'!S35</f>
        <v>0</v>
      </c>
      <c r="S34" s="49">
        <f>'Analitika nastave'!T35</f>
        <v>0</v>
      </c>
      <c r="T34" s="178"/>
      <c r="U34" s="179"/>
      <c r="V34" s="50">
        <f>'Analitika nastave'!W35</f>
        <v>0</v>
      </c>
      <c r="W34" s="49">
        <f>'Analitika nastave'!X35</f>
        <v>0</v>
      </c>
      <c r="X34" s="49">
        <f>'Analitika nastave'!Y35</f>
        <v>0</v>
      </c>
      <c r="Y34" s="49">
        <f>'Analitika nastave'!Z35</f>
        <v>0</v>
      </c>
      <c r="Z34" s="178"/>
      <c r="AA34" s="179"/>
      <c r="AB34" s="181"/>
    </row>
    <row r="35" spans="1:28" ht="15" customHeight="1" x14ac:dyDescent="0.25">
      <c r="A35" s="173">
        <v>15</v>
      </c>
      <c r="B35" s="175">
        <f>'Analitika nastave'!C36</f>
        <v>0</v>
      </c>
      <c r="C35" s="43" t="str">
        <f>'Analitika nastave'!D36</f>
        <v>B</v>
      </c>
      <c r="D35" s="44">
        <f>'Analitika nastave'!E36</f>
        <v>0</v>
      </c>
      <c r="E35" s="45">
        <f>'Analitika nastave'!F36</f>
        <v>0</v>
      </c>
      <c r="F35" s="45">
        <f>'Analitika nastave'!G36</f>
        <v>0</v>
      </c>
      <c r="G35" s="45">
        <f>'Analitika nastave'!H36</f>
        <v>0</v>
      </c>
      <c r="H35" s="177">
        <f>'Analitika nastave'!I36</f>
        <v>0</v>
      </c>
      <c r="I35" s="153" t="str">
        <f>'Analitika nastave'!J36</f>
        <v>NE</v>
      </c>
      <c r="J35" s="44">
        <f>'Analitika nastave'!K36</f>
        <v>0</v>
      </c>
      <c r="K35" s="45">
        <f>'Analitika nastave'!L36</f>
        <v>0</v>
      </c>
      <c r="L35" s="45">
        <f>'Analitika nastave'!M36</f>
        <v>0</v>
      </c>
      <c r="M35" s="45">
        <f>'Analitika nastave'!N36</f>
        <v>0</v>
      </c>
      <c r="N35" s="177">
        <f>'Analitika nastave'!O36</f>
        <v>0</v>
      </c>
      <c r="O35" s="153" t="str">
        <f>'Analitika nastave'!P36</f>
        <v>NE</v>
      </c>
      <c r="P35" s="44">
        <f>'Analitika nastave'!Q36</f>
        <v>0</v>
      </c>
      <c r="Q35" s="45">
        <f>'Analitika nastave'!R36</f>
        <v>0</v>
      </c>
      <c r="R35" s="45">
        <f>'Analitika nastave'!S36</f>
        <v>0</v>
      </c>
      <c r="S35" s="45">
        <f>'Analitika nastave'!T36</f>
        <v>0</v>
      </c>
      <c r="T35" s="177">
        <f>'Analitika nastave'!U36</f>
        <v>0</v>
      </c>
      <c r="U35" s="153" t="str">
        <f>'Analitika nastave'!V36</f>
        <v>NE</v>
      </c>
      <c r="V35" s="44">
        <f>'Analitika nastave'!W36</f>
        <v>0</v>
      </c>
      <c r="W35" s="45">
        <f>'Analitika nastave'!X36</f>
        <v>0</v>
      </c>
      <c r="X35" s="45">
        <f>'Analitika nastave'!Y36</f>
        <v>0</v>
      </c>
      <c r="Y35" s="45">
        <f>'Analitika nastave'!Z36</f>
        <v>0</v>
      </c>
      <c r="Z35" s="177">
        <f>'Analitika nastave'!AA36</f>
        <v>0</v>
      </c>
      <c r="AA35" s="153" t="str">
        <f>'Analitika nastave'!AB36</f>
        <v>NE</v>
      </c>
      <c r="AB35" s="180">
        <f>'Analitika nastave'!AC36</f>
        <v>0</v>
      </c>
    </row>
    <row r="36" spans="1:28" ht="15.75" customHeight="1" thickBot="1" x14ac:dyDescent="0.3">
      <c r="A36" s="174"/>
      <c r="B36" s="176"/>
      <c r="C36" s="48" t="str">
        <f>'Analitika nastave'!D37</f>
        <v>P</v>
      </c>
      <c r="D36" s="49">
        <f>'Analitika nastave'!E37</f>
        <v>0</v>
      </c>
      <c r="E36" s="49">
        <f>'Analitika nastave'!F37</f>
        <v>0</v>
      </c>
      <c r="F36" s="49">
        <f>'Analitika nastave'!G37</f>
        <v>0</v>
      </c>
      <c r="G36" s="49">
        <f>'Analitika nastave'!H37</f>
        <v>0</v>
      </c>
      <c r="H36" s="178"/>
      <c r="I36" s="179"/>
      <c r="J36" s="50">
        <f>'Analitika nastave'!K37</f>
        <v>0</v>
      </c>
      <c r="K36" s="49">
        <f>'Analitika nastave'!L37</f>
        <v>0</v>
      </c>
      <c r="L36" s="49">
        <f>'Analitika nastave'!M37</f>
        <v>0</v>
      </c>
      <c r="M36" s="49">
        <f>'Analitika nastave'!N37</f>
        <v>0</v>
      </c>
      <c r="N36" s="178"/>
      <c r="O36" s="179"/>
      <c r="P36" s="50">
        <f>'Analitika nastave'!Q37</f>
        <v>0</v>
      </c>
      <c r="Q36" s="49">
        <f>'Analitika nastave'!R37</f>
        <v>0</v>
      </c>
      <c r="R36" s="49">
        <f>'Analitika nastave'!S37</f>
        <v>0</v>
      </c>
      <c r="S36" s="49">
        <f>'Analitika nastave'!T37</f>
        <v>0</v>
      </c>
      <c r="T36" s="178"/>
      <c r="U36" s="179"/>
      <c r="V36" s="50">
        <f>'Analitika nastave'!W37</f>
        <v>0</v>
      </c>
      <c r="W36" s="49">
        <f>'Analitika nastave'!X37</f>
        <v>0</v>
      </c>
      <c r="X36" s="49">
        <f>'Analitika nastave'!Y37</f>
        <v>0</v>
      </c>
      <c r="Y36" s="49">
        <f>'Analitika nastave'!Z37</f>
        <v>0</v>
      </c>
      <c r="Z36" s="178"/>
      <c r="AA36" s="179"/>
      <c r="AB36" s="181"/>
    </row>
    <row r="37" spans="1:28" ht="15" customHeight="1" x14ac:dyDescent="0.25">
      <c r="A37" s="173">
        <v>16</v>
      </c>
      <c r="B37" s="175">
        <f>'Analitika nastave'!C38</f>
        <v>0</v>
      </c>
      <c r="C37" s="43" t="str">
        <f>'Analitika nastave'!D38</f>
        <v>B</v>
      </c>
      <c r="D37" s="44">
        <f>'Analitika nastave'!E38</f>
        <v>0</v>
      </c>
      <c r="E37" s="45">
        <f>'Analitika nastave'!F38</f>
        <v>0</v>
      </c>
      <c r="F37" s="45">
        <f>'Analitika nastave'!G38</f>
        <v>0</v>
      </c>
      <c r="G37" s="45">
        <f>'Analitika nastave'!H38</f>
        <v>0</v>
      </c>
      <c r="H37" s="177">
        <f>'Analitika nastave'!I38</f>
        <v>0</v>
      </c>
      <c r="I37" s="153" t="str">
        <f>'Analitika nastave'!J38</f>
        <v>NE</v>
      </c>
      <c r="J37" s="44">
        <f>'Analitika nastave'!K38</f>
        <v>0</v>
      </c>
      <c r="K37" s="45">
        <f>'Analitika nastave'!L38</f>
        <v>0</v>
      </c>
      <c r="L37" s="45">
        <f>'Analitika nastave'!M38</f>
        <v>0</v>
      </c>
      <c r="M37" s="45">
        <f>'Analitika nastave'!N38</f>
        <v>0</v>
      </c>
      <c r="N37" s="177">
        <f>'Analitika nastave'!O38</f>
        <v>0</v>
      </c>
      <c r="O37" s="153" t="str">
        <f>'Analitika nastave'!P38</f>
        <v>NE</v>
      </c>
      <c r="P37" s="44">
        <f>'Analitika nastave'!Q38</f>
        <v>0</v>
      </c>
      <c r="Q37" s="45">
        <f>'Analitika nastave'!R38</f>
        <v>0</v>
      </c>
      <c r="R37" s="45">
        <f>'Analitika nastave'!S38</f>
        <v>0</v>
      </c>
      <c r="S37" s="45">
        <f>'Analitika nastave'!T38</f>
        <v>0</v>
      </c>
      <c r="T37" s="177">
        <f>'Analitika nastave'!U38</f>
        <v>0</v>
      </c>
      <c r="U37" s="153" t="str">
        <f>'Analitika nastave'!V38</f>
        <v>NE</v>
      </c>
      <c r="V37" s="44">
        <f>'Analitika nastave'!W38</f>
        <v>0</v>
      </c>
      <c r="W37" s="45">
        <f>'Analitika nastave'!X38</f>
        <v>0</v>
      </c>
      <c r="X37" s="45">
        <f>'Analitika nastave'!Y38</f>
        <v>0</v>
      </c>
      <c r="Y37" s="45">
        <f>'Analitika nastave'!Z38</f>
        <v>0</v>
      </c>
      <c r="Z37" s="177">
        <f>'Analitika nastave'!AA38</f>
        <v>0</v>
      </c>
      <c r="AA37" s="153" t="str">
        <f>'Analitika nastave'!AB38</f>
        <v>NE</v>
      </c>
      <c r="AB37" s="180">
        <f>'Analitika nastave'!AC38</f>
        <v>0</v>
      </c>
    </row>
    <row r="38" spans="1:28" ht="15.75" customHeight="1" thickBot="1" x14ac:dyDescent="0.3">
      <c r="A38" s="174"/>
      <c r="B38" s="176"/>
      <c r="C38" s="48" t="str">
        <f>'Analitika nastave'!D39</f>
        <v>P</v>
      </c>
      <c r="D38" s="49">
        <f>'Analitika nastave'!E39</f>
        <v>0</v>
      </c>
      <c r="E38" s="49">
        <f>'Analitika nastave'!F39</f>
        <v>0</v>
      </c>
      <c r="F38" s="49">
        <f>'Analitika nastave'!G39</f>
        <v>0</v>
      </c>
      <c r="G38" s="49">
        <f>'Analitika nastave'!H39</f>
        <v>0</v>
      </c>
      <c r="H38" s="178"/>
      <c r="I38" s="179"/>
      <c r="J38" s="50">
        <f>'Analitika nastave'!K39</f>
        <v>0</v>
      </c>
      <c r="K38" s="49">
        <f>'Analitika nastave'!L39</f>
        <v>0</v>
      </c>
      <c r="L38" s="49">
        <f>'Analitika nastave'!M39</f>
        <v>0</v>
      </c>
      <c r="M38" s="49">
        <f>'Analitika nastave'!N39</f>
        <v>0</v>
      </c>
      <c r="N38" s="178"/>
      <c r="O38" s="179"/>
      <c r="P38" s="50">
        <f>'Analitika nastave'!Q39</f>
        <v>0</v>
      </c>
      <c r="Q38" s="49">
        <f>'Analitika nastave'!R39</f>
        <v>0</v>
      </c>
      <c r="R38" s="49">
        <f>'Analitika nastave'!S39</f>
        <v>0</v>
      </c>
      <c r="S38" s="49">
        <f>'Analitika nastave'!T39</f>
        <v>0</v>
      </c>
      <c r="T38" s="178"/>
      <c r="U38" s="179"/>
      <c r="V38" s="50">
        <f>'Analitika nastave'!W39</f>
        <v>0</v>
      </c>
      <c r="W38" s="49">
        <f>'Analitika nastave'!X39</f>
        <v>0</v>
      </c>
      <c r="X38" s="49">
        <f>'Analitika nastave'!Y39</f>
        <v>0</v>
      </c>
      <c r="Y38" s="49">
        <f>'Analitika nastave'!Z39</f>
        <v>0</v>
      </c>
      <c r="Z38" s="178"/>
      <c r="AA38" s="179"/>
      <c r="AB38" s="181"/>
    </row>
    <row r="39" spans="1:28" ht="15" customHeight="1" x14ac:dyDescent="0.25">
      <c r="A39" s="173">
        <v>17</v>
      </c>
      <c r="B39" s="175">
        <f>'Analitika nastave'!C40</f>
        <v>0</v>
      </c>
      <c r="C39" s="43" t="str">
        <f>'Analitika nastave'!D40</f>
        <v>B</v>
      </c>
      <c r="D39" s="44">
        <f>'Analitika nastave'!E40</f>
        <v>0</v>
      </c>
      <c r="E39" s="45">
        <f>'Analitika nastave'!F40</f>
        <v>0</v>
      </c>
      <c r="F39" s="45">
        <f>'Analitika nastave'!G40</f>
        <v>0</v>
      </c>
      <c r="G39" s="45">
        <f>'Analitika nastave'!H40</f>
        <v>0</v>
      </c>
      <c r="H39" s="177">
        <f>'Analitika nastave'!I40</f>
        <v>0</v>
      </c>
      <c r="I39" s="153" t="str">
        <f>'Analitika nastave'!J40</f>
        <v>NE</v>
      </c>
      <c r="J39" s="44">
        <f>'Analitika nastave'!K40</f>
        <v>0</v>
      </c>
      <c r="K39" s="45">
        <f>'Analitika nastave'!L40</f>
        <v>0</v>
      </c>
      <c r="L39" s="45">
        <f>'Analitika nastave'!M40</f>
        <v>0</v>
      </c>
      <c r="M39" s="45">
        <f>'Analitika nastave'!N40</f>
        <v>0</v>
      </c>
      <c r="N39" s="177">
        <f>'Analitika nastave'!O40</f>
        <v>0</v>
      </c>
      <c r="O39" s="153" t="str">
        <f>'Analitika nastave'!P40</f>
        <v>NE</v>
      </c>
      <c r="P39" s="44">
        <f>'Analitika nastave'!Q40</f>
        <v>0</v>
      </c>
      <c r="Q39" s="45">
        <f>'Analitika nastave'!R40</f>
        <v>0</v>
      </c>
      <c r="R39" s="45">
        <f>'Analitika nastave'!S40</f>
        <v>0</v>
      </c>
      <c r="S39" s="45">
        <f>'Analitika nastave'!T40</f>
        <v>0</v>
      </c>
      <c r="T39" s="177">
        <f>'Analitika nastave'!U40</f>
        <v>0</v>
      </c>
      <c r="U39" s="153" t="str">
        <f>'Analitika nastave'!V40</f>
        <v>NE</v>
      </c>
      <c r="V39" s="44">
        <f>'Analitika nastave'!W40</f>
        <v>0</v>
      </c>
      <c r="W39" s="45">
        <f>'Analitika nastave'!X40</f>
        <v>0</v>
      </c>
      <c r="X39" s="45">
        <f>'Analitika nastave'!Y40</f>
        <v>0</v>
      </c>
      <c r="Y39" s="45">
        <f>'Analitika nastave'!Z40</f>
        <v>0</v>
      </c>
      <c r="Z39" s="177">
        <f>'Analitika nastave'!AA40</f>
        <v>0</v>
      </c>
      <c r="AA39" s="153" t="str">
        <f>'Analitika nastave'!AB40</f>
        <v>NE</v>
      </c>
      <c r="AB39" s="180">
        <f>'Analitika nastave'!AC40</f>
        <v>0</v>
      </c>
    </row>
    <row r="40" spans="1:28" ht="15.75" customHeight="1" thickBot="1" x14ac:dyDescent="0.3">
      <c r="A40" s="174"/>
      <c r="B40" s="176"/>
      <c r="C40" s="48" t="str">
        <f>'Analitika nastave'!D41</f>
        <v>P</v>
      </c>
      <c r="D40" s="49">
        <f>'Analitika nastave'!E41</f>
        <v>0</v>
      </c>
      <c r="E40" s="49">
        <f>'Analitika nastave'!F41</f>
        <v>0</v>
      </c>
      <c r="F40" s="49">
        <f>'Analitika nastave'!G41</f>
        <v>0</v>
      </c>
      <c r="G40" s="49">
        <f>'Analitika nastave'!H41</f>
        <v>0</v>
      </c>
      <c r="H40" s="178"/>
      <c r="I40" s="179"/>
      <c r="J40" s="50">
        <f>'Analitika nastave'!K41</f>
        <v>0</v>
      </c>
      <c r="K40" s="49">
        <f>'Analitika nastave'!L41</f>
        <v>0</v>
      </c>
      <c r="L40" s="49">
        <f>'Analitika nastave'!M41</f>
        <v>0</v>
      </c>
      <c r="M40" s="49">
        <f>'Analitika nastave'!N41</f>
        <v>0</v>
      </c>
      <c r="N40" s="178"/>
      <c r="O40" s="179"/>
      <c r="P40" s="50">
        <f>'Analitika nastave'!Q41</f>
        <v>0</v>
      </c>
      <c r="Q40" s="49">
        <f>'Analitika nastave'!R41</f>
        <v>0</v>
      </c>
      <c r="R40" s="49">
        <f>'Analitika nastave'!S41</f>
        <v>0</v>
      </c>
      <c r="S40" s="49">
        <f>'Analitika nastave'!T41</f>
        <v>0</v>
      </c>
      <c r="T40" s="178"/>
      <c r="U40" s="179"/>
      <c r="V40" s="50">
        <f>'Analitika nastave'!W41</f>
        <v>0</v>
      </c>
      <c r="W40" s="49">
        <f>'Analitika nastave'!X41</f>
        <v>0</v>
      </c>
      <c r="X40" s="49">
        <f>'Analitika nastave'!Y41</f>
        <v>0</v>
      </c>
      <c r="Y40" s="49">
        <f>'Analitika nastave'!Z41</f>
        <v>0</v>
      </c>
      <c r="Z40" s="178"/>
      <c r="AA40" s="179"/>
      <c r="AB40" s="181"/>
    </row>
    <row r="41" spans="1:28" ht="15" customHeight="1" x14ac:dyDescent="0.25">
      <c r="A41" s="173">
        <v>18</v>
      </c>
      <c r="B41" s="175">
        <f>'Analitika nastave'!C42</f>
        <v>0</v>
      </c>
      <c r="C41" s="43" t="str">
        <f>'Analitika nastave'!D42</f>
        <v>B</v>
      </c>
      <c r="D41" s="44">
        <f>'Analitika nastave'!E42</f>
        <v>0</v>
      </c>
      <c r="E41" s="45">
        <f>'Analitika nastave'!F42</f>
        <v>0</v>
      </c>
      <c r="F41" s="45">
        <f>'Analitika nastave'!G42</f>
        <v>0</v>
      </c>
      <c r="G41" s="45">
        <f>'Analitika nastave'!H42</f>
        <v>0</v>
      </c>
      <c r="H41" s="177">
        <f>'Analitika nastave'!I42</f>
        <v>0</v>
      </c>
      <c r="I41" s="153" t="str">
        <f>'Analitika nastave'!J42</f>
        <v>NE</v>
      </c>
      <c r="J41" s="44">
        <f>'Analitika nastave'!K42</f>
        <v>0</v>
      </c>
      <c r="K41" s="45">
        <f>'Analitika nastave'!L42</f>
        <v>0</v>
      </c>
      <c r="L41" s="45">
        <f>'Analitika nastave'!M42</f>
        <v>0</v>
      </c>
      <c r="M41" s="45">
        <f>'Analitika nastave'!N42</f>
        <v>0</v>
      </c>
      <c r="N41" s="177">
        <f>'Analitika nastave'!O42</f>
        <v>0</v>
      </c>
      <c r="O41" s="153" t="str">
        <f>'Analitika nastave'!P42</f>
        <v>NE</v>
      </c>
      <c r="P41" s="44">
        <f>'Analitika nastave'!Q42</f>
        <v>0</v>
      </c>
      <c r="Q41" s="45">
        <f>'Analitika nastave'!R42</f>
        <v>0</v>
      </c>
      <c r="R41" s="45">
        <f>'Analitika nastave'!S42</f>
        <v>0</v>
      </c>
      <c r="S41" s="45">
        <f>'Analitika nastave'!T42</f>
        <v>0</v>
      </c>
      <c r="T41" s="177">
        <f>'Analitika nastave'!U42</f>
        <v>0</v>
      </c>
      <c r="U41" s="153" t="str">
        <f>'Analitika nastave'!V42</f>
        <v>NE</v>
      </c>
      <c r="V41" s="44">
        <f>'Analitika nastave'!W42</f>
        <v>0</v>
      </c>
      <c r="W41" s="45">
        <f>'Analitika nastave'!X42</f>
        <v>0</v>
      </c>
      <c r="X41" s="45">
        <f>'Analitika nastave'!Y42</f>
        <v>0</v>
      </c>
      <c r="Y41" s="45">
        <f>'Analitika nastave'!Z42</f>
        <v>0</v>
      </c>
      <c r="Z41" s="177">
        <f>'Analitika nastave'!AA42</f>
        <v>0</v>
      </c>
      <c r="AA41" s="153" t="str">
        <f>'Analitika nastave'!AB42</f>
        <v>NE</v>
      </c>
      <c r="AB41" s="180">
        <f>'Analitika nastave'!AC42</f>
        <v>0</v>
      </c>
    </row>
    <row r="42" spans="1:28" ht="15.75" customHeight="1" thickBot="1" x14ac:dyDescent="0.3">
      <c r="A42" s="174"/>
      <c r="B42" s="176"/>
      <c r="C42" s="48" t="str">
        <f>'Analitika nastave'!D43</f>
        <v>P</v>
      </c>
      <c r="D42" s="49">
        <f>'Analitika nastave'!E43</f>
        <v>0</v>
      </c>
      <c r="E42" s="49">
        <f>'Analitika nastave'!F43</f>
        <v>0</v>
      </c>
      <c r="F42" s="49">
        <f>'Analitika nastave'!G43</f>
        <v>0</v>
      </c>
      <c r="G42" s="49">
        <f>'Analitika nastave'!H43</f>
        <v>0</v>
      </c>
      <c r="H42" s="178"/>
      <c r="I42" s="179"/>
      <c r="J42" s="50">
        <f>'Analitika nastave'!K43</f>
        <v>0</v>
      </c>
      <c r="K42" s="49">
        <f>'Analitika nastave'!L43</f>
        <v>0</v>
      </c>
      <c r="L42" s="49">
        <f>'Analitika nastave'!M43</f>
        <v>0</v>
      </c>
      <c r="M42" s="49">
        <f>'Analitika nastave'!N43</f>
        <v>0</v>
      </c>
      <c r="N42" s="178"/>
      <c r="O42" s="179"/>
      <c r="P42" s="50">
        <f>'Analitika nastave'!Q43</f>
        <v>0</v>
      </c>
      <c r="Q42" s="49">
        <f>'Analitika nastave'!R43</f>
        <v>0</v>
      </c>
      <c r="R42" s="49">
        <f>'Analitika nastave'!S43</f>
        <v>0</v>
      </c>
      <c r="S42" s="49">
        <f>'Analitika nastave'!T43</f>
        <v>0</v>
      </c>
      <c r="T42" s="178"/>
      <c r="U42" s="179"/>
      <c r="V42" s="50">
        <f>'Analitika nastave'!W43</f>
        <v>0</v>
      </c>
      <c r="W42" s="49">
        <f>'Analitika nastave'!X43</f>
        <v>0</v>
      </c>
      <c r="X42" s="49">
        <f>'Analitika nastave'!Y43</f>
        <v>0</v>
      </c>
      <c r="Y42" s="49">
        <f>'Analitika nastave'!Z43</f>
        <v>0</v>
      </c>
      <c r="Z42" s="178"/>
      <c r="AA42" s="179"/>
      <c r="AB42" s="181"/>
    </row>
    <row r="43" spans="1:28" ht="15" customHeight="1" x14ac:dyDescent="0.25">
      <c r="A43" s="173">
        <v>19</v>
      </c>
      <c r="B43" s="175">
        <f>'Analitika nastave'!C44</f>
        <v>0</v>
      </c>
      <c r="C43" s="43" t="str">
        <f>'Analitika nastave'!D44</f>
        <v>B</v>
      </c>
      <c r="D43" s="44">
        <f>'Analitika nastave'!E44</f>
        <v>0</v>
      </c>
      <c r="E43" s="45">
        <f>'Analitika nastave'!F44</f>
        <v>0</v>
      </c>
      <c r="F43" s="45">
        <f>'Analitika nastave'!G44</f>
        <v>0</v>
      </c>
      <c r="G43" s="45">
        <f>'Analitika nastave'!H44</f>
        <v>0</v>
      </c>
      <c r="H43" s="177">
        <f>'Analitika nastave'!I44</f>
        <v>0</v>
      </c>
      <c r="I43" s="153" t="str">
        <f>'Analitika nastave'!J44</f>
        <v>NE</v>
      </c>
      <c r="J43" s="44">
        <f>'Analitika nastave'!K44</f>
        <v>0</v>
      </c>
      <c r="K43" s="45">
        <f>'Analitika nastave'!L44</f>
        <v>0</v>
      </c>
      <c r="L43" s="45">
        <f>'Analitika nastave'!M44</f>
        <v>0</v>
      </c>
      <c r="M43" s="45">
        <f>'Analitika nastave'!N44</f>
        <v>0</v>
      </c>
      <c r="N43" s="177">
        <f>'Analitika nastave'!O44</f>
        <v>0</v>
      </c>
      <c r="O43" s="153" t="str">
        <f>'Analitika nastave'!P44</f>
        <v>NE</v>
      </c>
      <c r="P43" s="44">
        <f>'Analitika nastave'!Q44</f>
        <v>0</v>
      </c>
      <c r="Q43" s="45">
        <f>'Analitika nastave'!R44</f>
        <v>0</v>
      </c>
      <c r="R43" s="45">
        <f>'Analitika nastave'!S44</f>
        <v>0</v>
      </c>
      <c r="S43" s="45">
        <f>'Analitika nastave'!T44</f>
        <v>0</v>
      </c>
      <c r="T43" s="177">
        <f>'Analitika nastave'!U44</f>
        <v>0</v>
      </c>
      <c r="U43" s="153" t="str">
        <f>'Analitika nastave'!V44</f>
        <v>NE</v>
      </c>
      <c r="V43" s="44">
        <f>'Analitika nastave'!W44</f>
        <v>0</v>
      </c>
      <c r="W43" s="45">
        <f>'Analitika nastave'!X44</f>
        <v>0</v>
      </c>
      <c r="X43" s="45">
        <f>'Analitika nastave'!Y44</f>
        <v>0</v>
      </c>
      <c r="Y43" s="45">
        <f>'Analitika nastave'!Z44</f>
        <v>0</v>
      </c>
      <c r="Z43" s="177">
        <f>'Analitika nastave'!AA44</f>
        <v>0</v>
      </c>
      <c r="AA43" s="153" t="str">
        <f>'Analitika nastave'!AB44</f>
        <v>NE</v>
      </c>
      <c r="AB43" s="180">
        <f>'Analitika nastave'!AC44</f>
        <v>0</v>
      </c>
    </row>
    <row r="44" spans="1:28" ht="15.75" customHeight="1" thickBot="1" x14ac:dyDescent="0.3">
      <c r="A44" s="174"/>
      <c r="B44" s="176"/>
      <c r="C44" s="48" t="str">
        <f>'Analitika nastave'!D45</f>
        <v>P</v>
      </c>
      <c r="D44" s="49">
        <f>'Analitika nastave'!E45</f>
        <v>0</v>
      </c>
      <c r="E44" s="49">
        <f>'Analitika nastave'!F45</f>
        <v>0</v>
      </c>
      <c r="F44" s="49">
        <f>'Analitika nastave'!G45</f>
        <v>0</v>
      </c>
      <c r="G44" s="49">
        <f>'Analitika nastave'!H45</f>
        <v>0</v>
      </c>
      <c r="H44" s="178"/>
      <c r="I44" s="179"/>
      <c r="J44" s="50">
        <f>'Analitika nastave'!K45</f>
        <v>0</v>
      </c>
      <c r="K44" s="49">
        <f>'Analitika nastave'!L45</f>
        <v>0</v>
      </c>
      <c r="L44" s="49">
        <f>'Analitika nastave'!M45</f>
        <v>0</v>
      </c>
      <c r="M44" s="49">
        <f>'Analitika nastave'!N45</f>
        <v>0</v>
      </c>
      <c r="N44" s="178"/>
      <c r="O44" s="179"/>
      <c r="P44" s="50">
        <f>'Analitika nastave'!Q45</f>
        <v>0</v>
      </c>
      <c r="Q44" s="49">
        <f>'Analitika nastave'!R45</f>
        <v>0</v>
      </c>
      <c r="R44" s="49">
        <f>'Analitika nastave'!S45</f>
        <v>0</v>
      </c>
      <c r="S44" s="49">
        <f>'Analitika nastave'!T45</f>
        <v>0</v>
      </c>
      <c r="T44" s="178"/>
      <c r="U44" s="179"/>
      <c r="V44" s="50">
        <f>'Analitika nastave'!W45</f>
        <v>0</v>
      </c>
      <c r="W44" s="49">
        <f>'Analitika nastave'!X45</f>
        <v>0</v>
      </c>
      <c r="X44" s="49">
        <f>'Analitika nastave'!Y45</f>
        <v>0</v>
      </c>
      <c r="Y44" s="49">
        <f>'Analitika nastave'!Z45</f>
        <v>0</v>
      </c>
      <c r="Z44" s="178"/>
      <c r="AA44" s="179"/>
      <c r="AB44" s="181"/>
    </row>
    <row r="45" spans="1:28" x14ac:dyDescent="0.25">
      <c r="A45" s="173">
        <v>20</v>
      </c>
      <c r="B45" s="175">
        <f>'Analitika nastave'!C46</f>
        <v>0</v>
      </c>
      <c r="C45" s="43" t="str">
        <f>'Analitika nastave'!D46</f>
        <v>B</v>
      </c>
      <c r="D45" s="44">
        <f>'Analitika nastave'!E46</f>
        <v>0</v>
      </c>
      <c r="E45" s="45">
        <f>'Analitika nastave'!F46</f>
        <v>0</v>
      </c>
      <c r="F45" s="45">
        <f>'Analitika nastave'!G46</f>
        <v>0</v>
      </c>
      <c r="G45" s="45">
        <f>'Analitika nastave'!H46</f>
        <v>0</v>
      </c>
      <c r="H45" s="177">
        <f>'Analitika nastave'!I46</f>
        <v>0</v>
      </c>
      <c r="I45" s="153" t="str">
        <f>'Analitika nastave'!J46</f>
        <v>NE</v>
      </c>
      <c r="J45" s="44">
        <f>'Analitika nastave'!K46</f>
        <v>0</v>
      </c>
      <c r="K45" s="45">
        <f>'Analitika nastave'!L46</f>
        <v>0</v>
      </c>
      <c r="L45" s="45">
        <f>'Analitika nastave'!M46</f>
        <v>0</v>
      </c>
      <c r="M45" s="45">
        <f>'Analitika nastave'!N46</f>
        <v>0</v>
      </c>
      <c r="N45" s="177">
        <f>'Analitika nastave'!O46</f>
        <v>0</v>
      </c>
      <c r="O45" s="153" t="str">
        <f>'Analitika nastave'!P46</f>
        <v>NE</v>
      </c>
      <c r="P45" s="44">
        <f>'Analitika nastave'!Q46</f>
        <v>0</v>
      </c>
      <c r="Q45" s="45">
        <f>'Analitika nastave'!R46</f>
        <v>0</v>
      </c>
      <c r="R45" s="45">
        <f>'Analitika nastave'!S46</f>
        <v>0</v>
      </c>
      <c r="S45" s="45">
        <f>'Analitika nastave'!T46</f>
        <v>0</v>
      </c>
      <c r="T45" s="177">
        <f>'Analitika nastave'!U46</f>
        <v>0</v>
      </c>
      <c r="U45" s="153" t="str">
        <f>'Analitika nastave'!V46</f>
        <v>NE</v>
      </c>
      <c r="V45" s="44">
        <f>'Analitika nastave'!W46</f>
        <v>0</v>
      </c>
      <c r="W45" s="45">
        <f>'Analitika nastave'!X46</f>
        <v>0</v>
      </c>
      <c r="X45" s="45">
        <f>'Analitika nastave'!Y46</f>
        <v>0</v>
      </c>
      <c r="Y45" s="45">
        <f>'Analitika nastave'!Z46</f>
        <v>0</v>
      </c>
      <c r="Z45" s="177">
        <f>'Analitika nastave'!AA46</f>
        <v>0</v>
      </c>
      <c r="AA45" s="153" t="str">
        <f>'Analitika nastave'!AB46</f>
        <v>NE</v>
      </c>
      <c r="AB45" s="180">
        <f>'Analitika nastave'!AC46</f>
        <v>0</v>
      </c>
    </row>
    <row r="46" spans="1:28" ht="15.75" thickBot="1" x14ac:dyDescent="0.3">
      <c r="A46" s="174"/>
      <c r="B46" s="176"/>
      <c r="C46" s="48" t="str">
        <f>'Analitika nastave'!D47</f>
        <v>P</v>
      </c>
      <c r="D46" s="49">
        <f>'Analitika nastave'!E47</f>
        <v>0</v>
      </c>
      <c r="E46" s="49">
        <f>'Analitika nastave'!F47</f>
        <v>0</v>
      </c>
      <c r="F46" s="49">
        <f>'Analitika nastave'!G47</f>
        <v>0</v>
      </c>
      <c r="G46" s="49">
        <f>'Analitika nastave'!H47</f>
        <v>0</v>
      </c>
      <c r="H46" s="178"/>
      <c r="I46" s="179"/>
      <c r="J46" s="50">
        <f>'Analitika nastave'!K47</f>
        <v>0</v>
      </c>
      <c r="K46" s="49">
        <f>'Analitika nastave'!L47</f>
        <v>0</v>
      </c>
      <c r="L46" s="49">
        <f>'Analitika nastave'!M47</f>
        <v>0</v>
      </c>
      <c r="M46" s="49">
        <f>'Analitika nastave'!N47</f>
        <v>0</v>
      </c>
      <c r="N46" s="178"/>
      <c r="O46" s="179"/>
      <c r="P46" s="50">
        <f>'Analitika nastave'!Q47</f>
        <v>0</v>
      </c>
      <c r="Q46" s="49">
        <f>'Analitika nastave'!R47</f>
        <v>0</v>
      </c>
      <c r="R46" s="49">
        <f>'Analitika nastave'!S47</f>
        <v>0</v>
      </c>
      <c r="S46" s="49">
        <f>'Analitika nastave'!T47</f>
        <v>0</v>
      </c>
      <c r="T46" s="178"/>
      <c r="U46" s="179"/>
      <c r="V46" s="50">
        <f>'Analitika nastave'!W47</f>
        <v>0</v>
      </c>
      <c r="W46" s="49">
        <f>'Analitika nastave'!X47</f>
        <v>0</v>
      </c>
      <c r="X46" s="49">
        <f>'Analitika nastave'!Y47</f>
        <v>0</v>
      </c>
      <c r="Y46" s="49">
        <f>'Analitika nastave'!Z47</f>
        <v>0</v>
      </c>
      <c r="Z46" s="178"/>
      <c r="AA46" s="179"/>
      <c r="AB46" s="181"/>
    </row>
    <row r="47" spans="1:28" x14ac:dyDescent="0.25">
      <c r="A47" s="173">
        <v>21</v>
      </c>
      <c r="B47" s="175">
        <f>'Analitika nastave'!C48</f>
        <v>0</v>
      </c>
      <c r="C47" s="43" t="str">
        <f>'Analitika nastave'!D48</f>
        <v>B</v>
      </c>
      <c r="D47" s="44">
        <f>'Analitika nastave'!E48</f>
        <v>0</v>
      </c>
      <c r="E47" s="45">
        <f>'Analitika nastave'!F48</f>
        <v>0</v>
      </c>
      <c r="F47" s="45">
        <f>'Analitika nastave'!G48</f>
        <v>0</v>
      </c>
      <c r="G47" s="45">
        <f>'Analitika nastave'!H48</f>
        <v>0</v>
      </c>
      <c r="H47" s="177">
        <f>'Analitika nastave'!I48</f>
        <v>0</v>
      </c>
      <c r="I47" s="153" t="str">
        <f>'Analitika nastave'!J48</f>
        <v>NE</v>
      </c>
      <c r="J47" s="44">
        <f>'Analitika nastave'!K48</f>
        <v>0</v>
      </c>
      <c r="K47" s="45">
        <f>'Analitika nastave'!L48</f>
        <v>0</v>
      </c>
      <c r="L47" s="45">
        <f>'Analitika nastave'!M48</f>
        <v>0</v>
      </c>
      <c r="M47" s="45">
        <f>'Analitika nastave'!N48</f>
        <v>0</v>
      </c>
      <c r="N47" s="177">
        <f>'Analitika nastave'!O48</f>
        <v>0</v>
      </c>
      <c r="O47" s="153" t="str">
        <f>'Analitika nastave'!P48</f>
        <v>NE</v>
      </c>
      <c r="P47" s="44">
        <f>'Analitika nastave'!Q48</f>
        <v>0</v>
      </c>
      <c r="Q47" s="45">
        <f>'Analitika nastave'!R48</f>
        <v>0</v>
      </c>
      <c r="R47" s="45">
        <f>'Analitika nastave'!S48</f>
        <v>0</v>
      </c>
      <c r="S47" s="45">
        <f>'Analitika nastave'!T48</f>
        <v>0</v>
      </c>
      <c r="T47" s="177">
        <f>'Analitika nastave'!U48</f>
        <v>0</v>
      </c>
      <c r="U47" s="153" t="str">
        <f>'Analitika nastave'!V48</f>
        <v>NE</v>
      </c>
      <c r="V47" s="44">
        <f>'Analitika nastave'!W48</f>
        <v>0</v>
      </c>
      <c r="W47" s="45">
        <f>'Analitika nastave'!X48</f>
        <v>0</v>
      </c>
      <c r="X47" s="45">
        <f>'Analitika nastave'!Y48</f>
        <v>0</v>
      </c>
      <c r="Y47" s="45">
        <f>'Analitika nastave'!Z48</f>
        <v>0</v>
      </c>
      <c r="Z47" s="177">
        <f>'Analitika nastave'!AA48</f>
        <v>0</v>
      </c>
      <c r="AA47" s="153" t="str">
        <f>'Analitika nastave'!AB48</f>
        <v>NE</v>
      </c>
      <c r="AB47" s="180">
        <f>'Analitika nastave'!AC48</f>
        <v>0</v>
      </c>
    </row>
    <row r="48" spans="1:28" ht="15.75" thickBot="1" x14ac:dyDescent="0.3">
      <c r="A48" s="174"/>
      <c r="B48" s="176"/>
      <c r="C48" s="48" t="str">
        <f>'Analitika nastave'!D49</f>
        <v>P</v>
      </c>
      <c r="D48" s="49">
        <f>'Analitika nastave'!E49</f>
        <v>0</v>
      </c>
      <c r="E48" s="49">
        <f>'Analitika nastave'!F49</f>
        <v>0</v>
      </c>
      <c r="F48" s="49">
        <f>'Analitika nastave'!G49</f>
        <v>0</v>
      </c>
      <c r="G48" s="49">
        <f>'Analitika nastave'!H49</f>
        <v>0</v>
      </c>
      <c r="H48" s="178"/>
      <c r="I48" s="179"/>
      <c r="J48" s="50">
        <f>'Analitika nastave'!K49</f>
        <v>0</v>
      </c>
      <c r="K48" s="49">
        <f>'Analitika nastave'!L49</f>
        <v>0</v>
      </c>
      <c r="L48" s="49">
        <f>'Analitika nastave'!M49</f>
        <v>0</v>
      </c>
      <c r="M48" s="49">
        <f>'Analitika nastave'!N49</f>
        <v>0</v>
      </c>
      <c r="N48" s="178"/>
      <c r="O48" s="179"/>
      <c r="P48" s="50">
        <f>'Analitika nastave'!Q49</f>
        <v>0</v>
      </c>
      <c r="Q48" s="49">
        <f>'Analitika nastave'!R49</f>
        <v>0</v>
      </c>
      <c r="R48" s="49">
        <f>'Analitika nastave'!S49</f>
        <v>0</v>
      </c>
      <c r="S48" s="49">
        <f>'Analitika nastave'!T49</f>
        <v>0</v>
      </c>
      <c r="T48" s="178"/>
      <c r="U48" s="179"/>
      <c r="V48" s="50">
        <f>'Analitika nastave'!W49</f>
        <v>0</v>
      </c>
      <c r="W48" s="49">
        <f>'Analitika nastave'!X49</f>
        <v>0</v>
      </c>
      <c r="X48" s="49">
        <f>'Analitika nastave'!Y49</f>
        <v>0</v>
      </c>
      <c r="Y48" s="49">
        <f>'Analitika nastave'!Z49</f>
        <v>0</v>
      </c>
      <c r="Z48" s="178"/>
      <c r="AA48" s="179"/>
      <c r="AB48" s="181"/>
    </row>
    <row r="49" spans="1:28" x14ac:dyDescent="0.25">
      <c r="A49" s="173">
        <v>22</v>
      </c>
      <c r="B49" s="175">
        <f>'Analitika nastave'!C50</f>
        <v>0</v>
      </c>
      <c r="C49" s="43" t="str">
        <f>'Analitika nastave'!D50</f>
        <v>B</v>
      </c>
      <c r="D49" s="44">
        <f>'Analitika nastave'!E50</f>
        <v>0</v>
      </c>
      <c r="E49" s="45">
        <f>'Analitika nastave'!F50</f>
        <v>0</v>
      </c>
      <c r="F49" s="45">
        <f>'Analitika nastave'!G50</f>
        <v>0</v>
      </c>
      <c r="G49" s="45">
        <f>'Analitika nastave'!H50</f>
        <v>0</v>
      </c>
      <c r="H49" s="177">
        <f>'Analitika nastave'!I50</f>
        <v>0</v>
      </c>
      <c r="I49" s="153" t="str">
        <f>'Analitika nastave'!J50</f>
        <v>NE</v>
      </c>
      <c r="J49" s="44">
        <f>'Analitika nastave'!K50</f>
        <v>0</v>
      </c>
      <c r="K49" s="45">
        <f>'Analitika nastave'!L50</f>
        <v>0</v>
      </c>
      <c r="L49" s="45">
        <f>'Analitika nastave'!M50</f>
        <v>0</v>
      </c>
      <c r="M49" s="45">
        <f>'Analitika nastave'!N50</f>
        <v>0</v>
      </c>
      <c r="N49" s="177">
        <f>'Analitika nastave'!O50</f>
        <v>0</v>
      </c>
      <c r="O49" s="153" t="str">
        <f>'Analitika nastave'!P50</f>
        <v>NE</v>
      </c>
      <c r="P49" s="44">
        <f>'Analitika nastave'!Q50</f>
        <v>0</v>
      </c>
      <c r="Q49" s="45">
        <f>'Analitika nastave'!R50</f>
        <v>0</v>
      </c>
      <c r="R49" s="45">
        <f>'Analitika nastave'!S50</f>
        <v>0</v>
      </c>
      <c r="S49" s="45">
        <f>'Analitika nastave'!T50</f>
        <v>0</v>
      </c>
      <c r="T49" s="177">
        <f>'Analitika nastave'!U50</f>
        <v>0</v>
      </c>
      <c r="U49" s="153" t="str">
        <f>'Analitika nastave'!V50</f>
        <v>NE</v>
      </c>
      <c r="V49" s="44">
        <f>'Analitika nastave'!W50</f>
        <v>0</v>
      </c>
      <c r="W49" s="45">
        <f>'Analitika nastave'!X50</f>
        <v>0</v>
      </c>
      <c r="X49" s="45">
        <f>'Analitika nastave'!Y50</f>
        <v>0</v>
      </c>
      <c r="Y49" s="45">
        <f>'Analitika nastave'!Z50</f>
        <v>0</v>
      </c>
      <c r="Z49" s="177">
        <f>'Analitika nastave'!AA50</f>
        <v>0</v>
      </c>
      <c r="AA49" s="153" t="str">
        <f>'Analitika nastave'!AB50</f>
        <v>NE</v>
      </c>
      <c r="AB49" s="180">
        <f>'Analitika nastave'!AC50</f>
        <v>0</v>
      </c>
    </row>
    <row r="50" spans="1:28" ht="15.75" thickBot="1" x14ac:dyDescent="0.3">
      <c r="A50" s="174"/>
      <c r="B50" s="176"/>
      <c r="C50" s="48" t="str">
        <f>'Analitika nastave'!D51</f>
        <v>P</v>
      </c>
      <c r="D50" s="49">
        <f>'Analitika nastave'!E51</f>
        <v>0</v>
      </c>
      <c r="E50" s="49">
        <f>'Analitika nastave'!F51</f>
        <v>0</v>
      </c>
      <c r="F50" s="49">
        <f>'Analitika nastave'!G51</f>
        <v>0</v>
      </c>
      <c r="G50" s="49">
        <f>'Analitika nastave'!H51</f>
        <v>0</v>
      </c>
      <c r="H50" s="178"/>
      <c r="I50" s="179"/>
      <c r="J50" s="50">
        <f>'Analitika nastave'!K51</f>
        <v>0</v>
      </c>
      <c r="K50" s="49">
        <f>'Analitika nastave'!L51</f>
        <v>0</v>
      </c>
      <c r="L50" s="49">
        <f>'Analitika nastave'!M51</f>
        <v>0</v>
      </c>
      <c r="M50" s="49">
        <f>'Analitika nastave'!N51</f>
        <v>0</v>
      </c>
      <c r="N50" s="178"/>
      <c r="O50" s="179"/>
      <c r="P50" s="50">
        <f>'Analitika nastave'!Q51</f>
        <v>0</v>
      </c>
      <c r="Q50" s="49">
        <f>'Analitika nastave'!R51</f>
        <v>0</v>
      </c>
      <c r="R50" s="49">
        <f>'Analitika nastave'!S51</f>
        <v>0</v>
      </c>
      <c r="S50" s="49">
        <f>'Analitika nastave'!T51</f>
        <v>0</v>
      </c>
      <c r="T50" s="178"/>
      <c r="U50" s="179"/>
      <c r="V50" s="50">
        <f>'Analitika nastave'!W51</f>
        <v>0</v>
      </c>
      <c r="W50" s="49">
        <f>'Analitika nastave'!X51</f>
        <v>0</v>
      </c>
      <c r="X50" s="49">
        <f>'Analitika nastave'!Y51</f>
        <v>0</v>
      </c>
      <c r="Y50" s="49">
        <f>'Analitika nastave'!Z51</f>
        <v>0</v>
      </c>
      <c r="Z50" s="178"/>
      <c r="AA50" s="179"/>
      <c r="AB50" s="181"/>
    </row>
    <row r="51" spans="1:28" x14ac:dyDescent="0.25">
      <c r="A51" s="173">
        <v>23</v>
      </c>
      <c r="B51" s="175">
        <f>'Analitika nastave'!C52</f>
        <v>0</v>
      </c>
      <c r="C51" s="43" t="str">
        <f>'Analitika nastave'!D52</f>
        <v>B</v>
      </c>
      <c r="D51" s="44">
        <f>'Analitika nastave'!E52</f>
        <v>0</v>
      </c>
      <c r="E51" s="45">
        <f>'Analitika nastave'!F52</f>
        <v>0</v>
      </c>
      <c r="F51" s="45">
        <f>'Analitika nastave'!G52</f>
        <v>0</v>
      </c>
      <c r="G51" s="45">
        <f>'Analitika nastave'!H52</f>
        <v>0</v>
      </c>
      <c r="H51" s="177">
        <f>'Analitika nastave'!I52</f>
        <v>0</v>
      </c>
      <c r="I51" s="153" t="str">
        <f>'Analitika nastave'!J52</f>
        <v>NE</v>
      </c>
      <c r="J51" s="44">
        <f>'Analitika nastave'!K52</f>
        <v>0</v>
      </c>
      <c r="K51" s="45">
        <f>'Analitika nastave'!L52</f>
        <v>0</v>
      </c>
      <c r="L51" s="45">
        <f>'Analitika nastave'!M52</f>
        <v>0</v>
      </c>
      <c r="M51" s="45">
        <f>'Analitika nastave'!N52</f>
        <v>0</v>
      </c>
      <c r="N51" s="177">
        <f>'Analitika nastave'!O52</f>
        <v>0</v>
      </c>
      <c r="O51" s="153" t="str">
        <f>'Analitika nastave'!P52</f>
        <v>NE</v>
      </c>
      <c r="P51" s="44">
        <f>'Analitika nastave'!Q52</f>
        <v>0</v>
      </c>
      <c r="Q51" s="45">
        <f>'Analitika nastave'!R52</f>
        <v>0</v>
      </c>
      <c r="R51" s="45">
        <f>'Analitika nastave'!S52</f>
        <v>0</v>
      </c>
      <c r="S51" s="45">
        <f>'Analitika nastave'!T52</f>
        <v>0</v>
      </c>
      <c r="T51" s="177">
        <f>'Analitika nastave'!U52</f>
        <v>0</v>
      </c>
      <c r="U51" s="153" t="str">
        <f>'Analitika nastave'!V52</f>
        <v>NE</v>
      </c>
      <c r="V51" s="44">
        <f>'Analitika nastave'!W52</f>
        <v>0</v>
      </c>
      <c r="W51" s="45">
        <f>'Analitika nastave'!X52</f>
        <v>0</v>
      </c>
      <c r="X51" s="45">
        <f>'Analitika nastave'!Y52</f>
        <v>0</v>
      </c>
      <c r="Y51" s="45">
        <f>'Analitika nastave'!Z52</f>
        <v>0</v>
      </c>
      <c r="Z51" s="177">
        <f>'Analitika nastave'!AA52</f>
        <v>0</v>
      </c>
      <c r="AA51" s="153" t="str">
        <f>'Analitika nastave'!AB52</f>
        <v>NE</v>
      </c>
      <c r="AB51" s="180">
        <f>'Analitika nastave'!AC52</f>
        <v>0</v>
      </c>
    </row>
    <row r="52" spans="1:28" ht="15.75" thickBot="1" x14ac:dyDescent="0.3">
      <c r="A52" s="174"/>
      <c r="B52" s="176"/>
      <c r="C52" s="48" t="str">
        <f>'Analitika nastave'!D53</f>
        <v>P</v>
      </c>
      <c r="D52" s="49">
        <f>'Analitika nastave'!E53</f>
        <v>0</v>
      </c>
      <c r="E52" s="49">
        <f>'Analitika nastave'!F53</f>
        <v>0</v>
      </c>
      <c r="F52" s="49">
        <f>'Analitika nastave'!G53</f>
        <v>0</v>
      </c>
      <c r="G52" s="49">
        <f>'Analitika nastave'!H53</f>
        <v>0</v>
      </c>
      <c r="H52" s="178"/>
      <c r="I52" s="179"/>
      <c r="J52" s="50">
        <f>'Analitika nastave'!K53</f>
        <v>0</v>
      </c>
      <c r="K52" s="49">
        <f>'Analitika nastave'!L53</f>
        <v>0</v>
      </c>
      <c r="L52" s="49">
        <f>'Analitika nastave'!M53</f>
        <v>0</v>
      </c>
      <c r="M52" s="49">
        <f>'Analitika nastave'!N53</f>
        <v>0</v>
      </c>
      <c r="N52" s="178"/>
      <c r="O52" s="179"/>
      <c r="P52" s="50">
        <f>'Analitika nastave'!Q53</f>
        <v>0</v>
      </c>
      <c r="Q52" s="49">
        <f>'Analitika nastave'!R53</f>
        <v>0</v>
      </c>
      <c r="R52" s="49">
        <f>'Analitika nastave'!S53</f>
        <v>0</v>
      </c>
      <c r="S52" s="49">
        <f>'Analitika nastave'!T53</f>
        <v>0</v>
      </c>
      <c r="T52" s="178"/>
      <c r="U52" s="179"/>
      <c r="V52" s="50">
        <f>'Analitika nastave'!W53</f>
        <v>0</v>
      </c>
      <c r="W52" s="49">
        <f>'Analitika nastave'!X53</f>
        <v>0</v>
      </c>
      <c r="X52" s="49">
        <f>'Analitika nastave'!Y53</f>
        <v>0</v>
      </c>
      <c r="Y52" s="49">
        <f>'Analitika nastave'!Z53</f>
        <v>0</v>
      </c>
      <c r="Z52" s="178"/>
      <c r="AA52" s="179"/>
      <c r="AB52" s="181"/>
    </row>
    <row r="53" spans="1:28" x14ac:dyDescent="0.25">
      <c r="A53" s="173">
        <v>24</v>
      </c>
      <c r="B53" s="175">
        <f>'Analitika nastave'!C54</f>
        <v>0</v>
      </c>
      <c r="C53" s="43" t="str">
        <f>'Analitika nastave'!D54</f>
        <v>B</v>
      </c>
      <c r="D53" s="44">
        <f>'Analitika nastave'!E54</f>
        <v>0</v>
      </c>
      <c r="E53" s="45">
        <f>'Analitika nastave'!F54</f>
        <v>0</v>
      </c>
      <c r="F53" s="45">
        <f>'Analitika nastave'!G54</f>
        <v>0</v>
      </c>
      <c r="G53" s="45">
        <f>'Analitika nastave'!H54</f>
        <v>0</v>
      </c>
      <c r="H53" s="177">
        <f>'Analitika nastave'!I54</f>
        <v>0</v>
      </c>
      <c r="I53" s="153" t="str">
        <f>'Analitika nastave'!J54</f>
        <v>NE</v>
      </c>
      <c r="J53" s="44">
        <f>'Analitika nastave'!K54</f>
        <v>0</v>
      </c>
      <c r="K53" s="45">
        <f>'Analitika nastave'!L54</f>
        <v>0</v>
      </c>
      <c r="L53" s="45">
        <f>'Analitika nastave'!M54</f>
        <v>0</v>
      </c>
      <c r="M53" s="45">
        <f>'Analitika nastave'!N54</f>
        <v>0</v>
      </c>
      <c r="N53" s="177">
        <f>'Analitika nastave'!O54</f>
        <v>0</v>
      </c>
      <c r="O53" s="153" t="str">
        <f>'Analitika nastave'!P54</f>
        <v>NE</v>
      </c>
      <c r="P53" s="44">
        <f>'Analitika nastave'!Q54</f>
        <v>0</v>
      </c>
      <c r="Q53" s="45">
        <f>'Analitika nastave'!R54</f>
        <v>0</v>
      </c>
      <c r="R53" s="45">
        <f>'Analitika nastave'!S54</f>
        <v>0</v>
      </c>
      <c r="S53" s="45">
        <f>'Analitika nastave'!T54</f>
        <v>0</v>
      </c>
      <c r="T53" s="177">
        <f>'Analitika nastave'!U54</f>
        <v>0</v>
      </c>
      <c r="U53" s="153" t="str">
        <f>'Analitika nastave'!V54</f>
        <v>NE</v>
      </c>
      <c r="V53" s="44">
        <f>'Analitika nastave'!W54</f>
        <v>0</v>
      </c>
      <c r="W53" s="45">
        <f>'Analitika nastave'!X54</f>
        <v>0</v>
      </c>
      <c r="X53" s="45">
        <f>'Analitika nastave'!Y54</f>
        <v>0</v>
      </c>
      <c r="Y53" s="45">
        <f>'Analitika nastave'!Z54</f>
        <v>0</v>
      </c>
      <c r="Z53" s="177">
        <f>'Analitika nastave'!AA54</f>
        <v>0</v>
      </c>
      <c r="AA53" s="153" t="str">
        <f>'Analitika nastave'!AB54</f>
        <v>NE</v>
      </c>
      <c r="AB53" s="180">
        <f>'Analitika nastave'!AC54</f>
        <v>0</v>
      </c>
    </row>
    <row r="54" spans="1:28" ht="15.75" thickBot="1" x14ac:dyDescent="0.3">
      <c r="A54" s="174"/>
      <c r="B54" s="176"/>
      <c r="C54" s="48" t="str">
        <f>'Analitika nastave'!D55</f>
        <v>P</v>
      </c>
      <c r="D54" s="49">
        <f>'Analitika nastave'!E55</f>
        <v>0</v>
      </c>
      <c r="E54" s="49">
        <f>'Analitika nastave'!F55</f>
        <v>0</v>
      </c>
      <c r="F54" s="49">
        <f>'Analitika nastave'!G55</f>
        <v>0</v>
      </c>
      <c r="G54" s="49">
        <f>'Analitika nastave'!H55</f>
        <v>0</v>
      </c>
      <c r="H54" s="178"/>
      <c r="I54" s="179"/>
      <c r="J54" s="50">
        <f>'Analitika nastave'!K55</f>
        <v>0</v>
      </c>
      <c r="K54" s="49">
        <f>'Analitika nastave'!L55</f>
        <v>0</v>
      </c>
      <c r="L54" s="49">
        <f>'Analitika nastave'!M55</f>
        <v>0</v>
      </c>
      <c r="M54" s="49">
        <f>'Analitika nastave'!N55</f>
        <v>0</v>
      </c>
      <c r="N54" s="178"/>
      <c r="O54" s="179"/>
      <c r="P54" s="50">
        <f>'Analitika nastave'!Q55</f>
        <v>0</v>
      </c>
      <c r="Q54" s="49">
        <f>'Analitika nastave'!R55</f>
        <v>0</v>
      </c>
      <c r="R54" s="49">
        <f>'Analitika nastave'!S55</f>
        <v>0</v>
      </c>
      <c r="S54" s="49">
        <f>'Analitika nastave'!T55</f>
        <v>0</v>
      </c>
      <c r="T54" s="178"/>
      <c r="U54" s="179"/>
      <c r="V54" s="50">
        <f>'Analitika nastave'!W55</f>
        <v>0</v>
      </c>
      <c r="W54" s="49">
        <f>'Analitika nastave'!X55</f>
        <v>0</v>
      </c>
      <c r="X54" s="49">
        <f>'Analitika nastave'!Y55</f>
        <v>0</v>
      </c>
      <c r="Y54" s="49">
        <f>'Analitika nastave'!Z55</f>
        <v>0</v>
      </c>
      <c r="Z54" s="178"/>
      <c r="AA54" s="179"/>
      <c r="AB54" s="181"/>
    </row>
    <row r="55" spans="1:28" x14ac:dyDescent="0.25">
      <c r="A55" s="173">
        <v>25</v>
      </c>
      <c r="B55" s="175">
        <f>'Analitika nastave'!C56</f>
        <v>0</v>
      </c>
      <c r="C55" s="43" t="str">
        <f>'Analitika nastave'!D56</f>
        <v>B</v>
      </c>
      <c r="D55" s="44">
        <f>'Analitika nastave'!E56</f>
        <v>0</v>
      </c>
      <c r="E55" s="45">
        <f>'Analitika nastave'!F56</f>
        <v>0</v>
      </c>
      <c r="F55" s="45">
        <f>'Analitika nastave'!G56</f>
        <v>0</v>
      </c>
      <c r="G55" s="45">
        <f>'Analitika nastave'!H56</f>
        <v>0</v>
      </c>
      <c r="H55" s="177">
        <f>'Analitika nastave'!I56</f>
        <v>0</v>
      </c>
      <c r="I55" s="153" t="str">
        <f>'Analitika nastave'!J56</f>
        <v>NE</v>
      </c>
      <c r="J55" s="44">
        <f>'Analitika nastave'!K56</f>
        <v>0</v>
      </c>
      <c r="K55" s="45">
        <f>'Analitika nastave'!L56</f>
        <v>0</v>
      </c>
      <c r="L55" s="45">
        <f>'Analitika nastave'!M56</f>
        <v>0</v>
      </c>
      <c r="M55" s="45">
        <f>'Analitika nastave'!N56</f>
        <v>0</v>
      </c>
      <c r="N55" s="177">
        <f>'Analitika nastave'!O56</f>
        <v>0</v>
      </c>
      <c r="O55" s="153" t="str">
        <f>'Analitika nastave'!P56</f>
        <v>NE</v>
      </c>
      <c r="P55" s="44">
        <f>'Analitika nastave'!Q56</f>
        <v>0</v>
      </c>
      <c r="Q55" s="45">
        <f>'Analitika nastave'!R56</f>
        <v>0</v>
      </c>
      <c r="R55" s="45">
        <f>'Analitika nastave'!S56</f>
        <v>0</v>
      </c>
      <c r="S55" s="45">
        <f>'Analitika nastave'!T56</f>
        <v>0</v>
      </c>
      <c r="T55" s="177">
        <f>'Analitika nastave'!U56</f>
        <v>0</v>
      </c>
      <c r="U55" s="153" t="str">
        <f>'Analitika nastave'!V56</f>
        <v>NE</v>
      </c>
      <c r="V55" s="44">
        <f>'Analitika nastave'!W56</f>
        <v>0</v>
      </c>
      <c r="W55" s="45">
        <f>'Analitika nastave'!X56</f>
        <v>0</v>
      </c>
      <c r="X55" s="45">
        <f>'Analitika nastave'!Y56</f>
        <v>0</v>
      </c>
      <c r="Y55" s="45">
        <f>'Analitika nastave'!Z56</f>
        <v>0</v>
      </c>
      <c r="Z55" s="177">
        <f>'Analitika nastave'!AA56</f>
        <v>0</v>
      </c>
      <c r="AA55" s="153" t="str">
        <f>'Analitika nastave'!AB56</f>
        <v>NE</v>
      </c>
      <c r="AB55" s="180">
        <f>'Analitika nastave'!AC56</f>
        <v>0</v>
      </c>
    </row>
    <row r="56" spans="1:28" ht="15.75" thickBot="1" x14ac:dyDescent="0.3">
      <c r="A56" s="174"/>
      <c r="B56" s="176"/>
      <c r="C56" s="48" t="str">
        <f>'Analitika nastave'!D57</f>
        <v>P</v>
      </c>
      <c r="D56" s="49">
        <f>'Analitika nastave'!E57</f>
        <v>0</v>
      </c>
      <c r="E56" s="49">
        <f>'Analitika nastave'!F57</f>
        <v>0</v>
      </c>
      <c r="F56" s="49">
        <f>'Analitika nastave'!G57</f>
        <v>0</v>
      </c>
      <c r="G56" s="49">
        <f>'Analitika nastave'!H57</f>
        <v>0</v>
      </c>
      <c r="H56" s="178"/>
      <c r="I56" s="179"/>
      <c r="J56" s="50">
        <f>'Analitika nastave'!K57</f>
        <v>0</v>
      </c>
      <c r="K56" s="49">
        <f>'Analitika nastave'!L57</f>
        <v>0</v>
      </c>
      <c r="L56" s="49">
        <f>'Analitika nastave'!M57</f>
        <v>0</v>
      </c>
      <c r="M56" s="49">
        <f>'Analitika nastave'!N57</f>
        <v>0</v>
      </c>
      <c r="N56" s="178"/>
      <c r="O56" s="179"/>
      <c r="P56" s="50">
        <f>'Analitika nastave'!Q57</f>
        <v>0</v>
      </c>
      <c r="Q56" s="49">
        <f>'Analitika nastave'!R57</f>
        <v>0</v>
      </c>
      <c r="R56" s="49">
        <f>'Analitika nastave'!S57</f>
        <v>0</v>
      </c>
      <c r="S56" s="49">
        <f>'Analitika nastave'!T57</f>
        <v>0</v>
      </c>
      <c r="T56" s="178"/>
      <c r="U56" s="179"/>
      <c r="V56" s="50">
        <f>'Analitika nastave'!W57</f>
        <v>0</v>
      </c>
      <c r="W56" s="49">
        <f>'Analitika nastave'!X57</f>
        <v>0</v>
      </c>
      <c r="X56" s="49">
        <f>'Analitika nastave'!Y57</f>
        <v>0</v>
      </c>
      <c r="Y56" s="49">
        <f>'Analitika nastave'!Z57</f>
        <v>0</v>
      </c>
      <c r="Z56" s="178"/>
      <c r="AA56" s="179"/>
      <c r="AB56" s="181"/>
    </row>
    <row r="57" spans="1:28" x14ac:dyDescent="0.25">
      <c r="A57" s="173">
        <v>26</v>
      </c>
      <c r="B57" s="175">
        <f>'Analitika nastave'!C58</f>
        <v>0</v>
      </c>
      <c r="C57" s="43" t="str">
        <f>'Analitika nastave'!D58</f>
        <v>B</v>
      </c>
      <c r="D57" s="44">
        <f>'Analitika nastave'!E58</f>
        <v>0</v>
      </c>
      <c r="E57" s="45">
        <f>'Analitika nastave'!F58</f>
        <v>0</v>
      </c>
      <c r="F57" s="45">
        <f>'Analitika nastave'!G58</f>
        <v>0</v>
      </c>
      <c r="G57" s="45">
        <f>'Analitika nastave'!H58</f>
        <v>0</v>
      </c>
      <c r="H57" s="177">
        <f>'Analitika nastave'!I58</f>
        <v>0</v>
      </c>
      <c r="I57" s="153" t="str">
        <f>'Analitika nastave'!J58</f>
        <v>NE</v>
      </c>
      <c r="J57" s="44">
        <f>'Analitika nastave'!K58</f>
        <v>0</v>
      </c>
      <c r="K57" s="45">
        <f>'Analitika nastave'!L58</f>
        <v>0</v>
      </c>
      <c r="L57" s="45">
        <f>'Analitika nastave'!M58</f>
        <v>0</v>
      </c>
      <c r="M57" s="45">
        <f>'Analitika nastave'!N58</f>
        <v>0</v>
      </c>
      <c r="N57" s="177">
        <f>'Analitika nastave'!O58</f>
        <v>0</v>
      </c>
      <c r="O57" s="153" t="str">
        <f>'Analitika nastave'!P58</f>
        <v>NE</v>
      </c>
      <c r="P57" s="44">
        <f>'Analitika nastave'!Q58</f>
        <v>0</v>
      </c>
      <c r="Q57" s="45">
        <f>'Analitika nastave'!R58</f>
        <v>0</v>
      </c>
      <c r="R57" s="45">
        <f>'Analitika nastave'!S58</f>
        <v>0</v>
      </c>
      <c r="S57" s="45">
        <f>'Analitika nastave'!T58</f>
        <v>0</v>
      </c>
      <c r="T57" s="177">
        <f>'Analitika nastave'!U58</f>
        <v>0</v>
      </c>
      <c r="U57" s="153" t="str">
        <f>'Analitika nastave'!V58</f>
        <v>NE</v>
      </c>
      <c r="V57" s="44">
        <f>'Analitika nastave'!W58</f>
        <v>0</v>
      </c>
      <c r="W57" s="45">
        <f>'Analitika nastave'!X58</f>
        <v>0</v>
      </c>
      <c r="X57" s="45">
        <f>'Analitika nastave'!Y58</f>
        <v>0</v>
      </c>
      <c r="Y57" s="45">
        <f>'Analitika nastave'!Z58</f>
        <v>0</v>
      </c>
      <c r="Z57" s="177">
        <f>'Analitika nastave'!AA58</f>
        <v>0</v>
      </c>
      <c r="AA57" s="153" t="str">
        <f>'Analitika nastave'!AB58</f>
        <v>NE</v>
      </c>
      <c r="AB57" s="180">
        <f>'Analitika nastave'!AC58</f>
        <v>0</v>
      </c>
    </row>
    <row r="58" spans="1:28" ht="15.75" thickBot="1" x14ac:dyDescent="0.3">
      <c r="A58" s="174"/>
      <c r="B58" s="176"/>
      <c r="C58" s="48" t="str">
        <f>'Analitika nastave'!D59</f>
        <v>P</v>
      </c>
      <c r="D58" s="49">
        <f>'Analitika nastave'!E59</f>
        <v>0</v>
      </c>
      <c r="E58" s="49">
        <f>'Analitika nastave'!F59</f>
        <v>0</v>
      </c>
      <c r="F58" s="49">
        <f>'Analitika nastave'!G59</f>
        <v>0</v>
      </c>
      <c r="G58" s="49">
        <f>'Analitika nastave'!H59</f>
        <v>0</v>
      </c>
      <c r="H58" s="178"/>
      <c r="I58" s="179"/>
      <c r="J58" s="50">
        <f>'Analitika nastave'!K59</f>
        <v>0</v>
      </c>
      <c r="K58" s="49">
        <f>'Analitika nastave'!L59</f>
        <v>0</v>
      </c>
      <c r="L58" s="49">
        <f>'Analitika nastave'!M59</f>
        <v>0</v>
      </c>
      <c r="M58" s="49">
        <f>'Analitika nastave'!N59</f>
        <v>0</v>
      </c>
      <c r="N58" s="178"/>
      <c r="O58" s="179"/>
      <c r="P58" s="50">
        <f>'Analitika nastave'!Q59</f>
        <v>0</v>
      </c>
      <c r="Q58" s="49">
        <f>'Analitika nastave'!R59</f>
        <v>0</v>
      </c>
      <c r="R58" s="49">
        <f>'Analitika nastave'!S59</f>
        <v>0</v>
      </c>
      <c r="S58" s="49">
        <f>'Analitika nastave'!T59</f>
        <v>0</v>
      </c>
      <c r="T58" s="178"/>
      <c r="U58" s="179"/>
      <c r="V58" s="50">
        <f>'Analitika nastave'!W59</f>
        <v>0</v>
      </c>
      <c r="W58" s="49">
        <f>'Analitika nastave'!X59</f>
        <v>0</v>
      </c>
      <c r="X58" s="49">
        <f>'Analitika nastave'!Y59</f>
        <v>0</v>
      </c>
      <c r="Y58" s="49">
        <f>'Analitika nastave'!Z59</f>
        <v>0</v>
      </c>
      <c r="Z58" s="178"/>
      <c r="AA58" s="179"/>
      <c r="AB58" s="181"/>
    </row>
    <row r="59" spans="1:28" x14ac:dyDescent="0.25">
      <c r="A59" s="173">
        <v>27</v>
      </c>
      <c r="B59" s="175">
        <f>'Analitika nastave'!C60</f>
        <v>0</v>
      </c>
      <c r="C59" s="43" t="str">
        <f>'Analitika nastave'!D60</f>
        <v>B</v>
      </c>
      <c r="D59" s="44">
        <f>'Analitika nastave'!E60</f>
        <v>0</v>
      </c>
      <c r="E59" s="45">
        <f>'Analitika nastave'!F60</f>
        <v>0</v>
      </c>
      <c r="F59" s="45">
        <f>'Analitika nastave'!G60</f>
        <v>0</v>
      </c>
      <c r="G59" s="45">
        <f>'Analitika nastave'!H60</f>
        <v>0</v>
      </c>
      <c r="H59" s="177">
        <f>'Analitika nastave'!I60</f>
        <v>0</v>
      </c>
      <c r="I59" s="153" t="str">
        <f>'Analitika nastave'!J60</f>
        <v>NE</v>
      </c>
      <c r="J59" s="44">
        <f>'Analitika nastave'!K60</f>
        <v>0</v>
      </c>
      <c r="K59" s="45">
        <f>'Analitika nastave'!L60</f>
        <v>0</v>
      </c>
      <c r="L59" s="45">
        <f>'Analitika nastave'!M60</f>
        <v>0</v>
      </c>
      <c r="M59" s="45">
        <f>'Analitika nastave'!N60</f>
        <v>0</v>
      </c>
      <c r="N59" s="177">
        <f>'Analitika nastave'!O60</f>
        <v>0</v>
      </c>
      <c r="O59" s="153" t="str">
        <f>'Analitika nastave'!P60</f>
        <v>NE</v>
      </c>
      <c r="P59" s="44">
        <f>'Analitika nastave'!Q60</f>
        <v>0</v>
      </c>
      <c r="Q59" s="45">
        <f>'Analitika nastave'!R60</f>
        <v>0</v>
      </c>
      <c r="R59" s="45">
        <f>'Analitika nastave'!S60</f>
        <v>0</v>
      </c>
      <c r="S59" s="45">
        <f>'Analitika nastave'!T60</f>
        <v>0</v>
      </c>
      <c r="T59" s="177">
        <f>'Analitika nastave'!U60</f>
        <v>0</v>
      </c>
      <c r="U59" s="153" t="str">
        <f>'Analitika nastave'!V60</f>
        <v>NE</v>
      </c>
      <c r="V59" s="44">
        <f>'Analitika nastave'!W60</f>
        <v>0</v>
      </c>
      <c r="W59" s="45">
        <f>'Analitika nastave'!X60</f>
        <v>0</v>
      </c>
      <c r="X59" s="45">
        <f>'Analitika nastave'!Y60</f>
        <v>0</v>
      </c>
      <c r="Y59" s="45">
        <f>'Analitika nastave'!Z60</f>
        <v>0</v>
      </c>
      <c r="Z59" s="177">
        <f>'Analitika nastave'!AA60</f>
        <v>0</v>
      </c>
      <c r="AA59" s="153" t="str">
        <f>'Analitika nastave'!AB60</f>
        <v>NE</v>
      </c>
      <c r="AB59" s="180">
        <f>'Analitika nastave'!AC60</f>
        <v>0</v>
      </c>
    </row>
    <row r="60" spans="1:28" ht="15.75" thickBot="1" x14ac:dyDescent="0.3">
      <c r="A60" s="174"/>
      <c r="B60" s="176"/>
      <c r="C60" s="48" t="str">
        <f>'Analitika nastave'!D61</f>
        <v>P</v>
      </c>
      <c r="D60" s="49">
        <f>'Analitika nastave'!E61</f>
        <v>0</v>
      </c>
      <c r="E60" s="49">
        <f>'Analitika nastave'!F61</f>
        <v>0</v>
      </c>
      <c r="F60" s="49">
        <f>'Analitika nastave'!G61</f>
        <v>0</v>
      </c>
      <c r="G60" s="49">
        <f>'Analitika nastave'!H61</f>
        <v>0</v>
      </c>
      <c r="H60" s="178"/>
      <c r="I60" s="179"/>
      <c r="J60" s="50">
        <f>'Analitika nastave'!K61</f>
        <v>0</v>
      </c>
      <c r="K60" s="49">
        <f>'Analitika nastave'!L61</f>
        <v>0</v>
      </c>
      <c r="L60" s="49">
        <f>'Analitika nastave'!M61</f>
        <v>0</v>
      </c>
      <c r="M60" s="49">
        <f>'Analitika nastave'!N61</f>
        <v>0</v>
      </c>
      <c r="N60" s="178"/>
      <c r="O60" s="179"/>
      <c r="P60" s="50">
        <f>'Analitika nastave'!Q61</f>
        <v>0</v>
      </c>
      <c r="Q60" s="49">
        <f>'Analitika nastave'!R61</f>
        <v>0</v>
      </c>
      <c r="R60" s="49">
        <f>'Analitika nastave'!S61</f>
        <v>0</v>
      </c>
      <c r="S60" s="49">
        <f>'Analitika nastave'!T61</f>
        <v>0</v>
      </c>
      <c r="T60" s="178"/>
      <c r="U60" s="179"/>
      <c r="V60" s="50">
        <f>'Analitika nastave'!W61</f>
        <v>0</v>
      </c>
      <c r="W60" s="49">
        <f>'Analitika nastave'!X61</f>
        <v>0</v>
      </c>
      <c r="X60" s="49">
        <f>'Analitika nastave'!Y61</f>
        <v>0</v>
      </c>
      <c r="Y60" s="49">
        <f>'Analitika nastave'!Z61</f>
        <v>0</v>
      </c>
      <c r="Z60" s="178"/>
      <c r="AA60" s="179"/>
      <c r="AB60" s="181"/>
    </row>
    <row r="61" spans="1:28" x14ac:dyDescent="0.25">
      <c r="A61" s="173">
        <v>28</v>
      </c>
      <c r="B61" s="175">
        <f>'Analitika nastave'!C62</f>
        <v>0</v>
      </c>
      <c r="C61" s="43" t="str">
        <f>'Analitika nastave'!D62</f>
        <v>B</v>
      </c>
      <c r="D61" s="44">
        <f>'Analitika nastave'!E62</f>
        <v>0</v>
      </c>
      <c r="E61" s="45">
        <f>'Analitika nastave'!F62</f>
        <v>0</v>
      </c>
      <c r="F61" s="45">
        <f>'Analitika nastave'!G62</f>
        <v>0</v>
      </c>
      <c r="G61" s="45">
        <f>'Analitika nastave'!H62</f>
        <v>0</v>
      </c>
      <c r="H61" s="177">
        <f>'Analitika nastave'!I62</f>
        <v>0</v>
      </c>
      <c r="I61" s="153" t="str">
        <f>'Analitika nastave'!J62</f>
        <v>NE</v>
      </c>
      <c r="J61" s="44">
        <f>'Analitika nastave'!K62</f>
        <v>0</v>
      </c>
      <c r="K61" s="45">
        <f>'Analitika nastave'!L62</f>
        <v>0</v>
      </c>
      <c r="L61" s="45">
        <f>'Analitika nastave'!M62</f>
        <v>0</v>
      </c>
      <c r="M61" s="45">
        <f>'Analitika nastave'!N62</f>
        <v>0</v>
      </c>
      <c r="N61" s="177">
        <f>'Analitika nastave'!O62</f>
        <v>0</v>
      </c>
      <c r="O61" s="153" t="str">
        <f>'Analitika nastave'!P62</f>
        <v>NE</v>
      </c>
      <c r="P61" s="44">
        <f>'Analitika nastave'!Q62</f>
        <v>0</v>
      </c>
      <c r="Q61" s="45">
        <f>'Analitika nastave'!R62</f>
        <v>0</v>
      </c>
      <c r="R61" s="45">
        <f>'Analitika nastave'!S62</f>
        <v>0</v>
      </c>
      <c r="S61" s="45">
        <f>'Analitika nastave'!T62</f>
        <v>0</v>
      </c>
      <c r="T61" s="177">
        <f>'Analitika nastave'!U62</f>
        <v>0</v>
      </c>
      <c r="U61" s="153" t="str">
        <f>'Analitika nastave'!V62</f>
        <v>NE</v>
      </c>
      <c r="V61" s="44">
        <f>'Analitika nastave'!W62</f>
        <v>0</v>
      </c>
      <c r="W61" s="45">
        <f>'Analitika nastave'!X62</f>
        <v>0</v>
      </c>
      <c r="X61" s="45">
        <f>'Analitika nastave'!Y62</f>
        <v>0</v>
      </c>
      <c r="Y61" s="45">
        <f>'Analitika nastave'!Z62</f>
        <v>0</v>
      </c>
      <c r="Z61" s="177">
        <f>'Analitika nastave'!AA62</f>
        <v>0</v>
      </c>
      <c r="AA61" s="153" t="str">
        <f>'Analitika nastave'!AB62</f>
        <v>NE</v>
      </c>
      <c r="AB61" s="180">
        <f>'Analitika nastave'!AC62</f>
        <v>0</v>
      </c>
    </row>
    <row r="62" spans="1:28" ht="15.75" thickBot="1" x14ac:dyDescent="0.3">
      <c r="A62" s="174"/>
      <c r="B62" s="176"/>
      <c r="C62" s="48" t="str">
        <f>'Analitika nastave'!D63</f>
        <v>P</v>
      </c>
      <c r="D62" s="49">
        <f>'Analitika nastave'!E63</f>
        <v>0</v>
      </c>
      <c r="E62" s="49">
        <f>'Analitika nastave'!F63</f>
        <v>0</v>
      </c>
      <c r="F62" s="49">
        <f>'Analitika nastave'!G63</f>
        <v>0</v>
      </c>
      <c r="G62" s="49">
        <f>'Analitika nastave'!H63</f>
        <v>0</v>
      </c>
      <c r="H62" s="178"/>
      <c r="I62" s="179"/>
      <c r="J62" s="50">
        <f>'Analitika nastave'!K63</f>
        <v>0</v>
      </c>
      <c r="K62" s="49">
        <f>'Analitika nastave'!L63</f>
        <v>0</v>
      </c>
      <c r="L62" s="49">
        <f>'Analitika nastave'!M63</f>
        <v>0</v>
      </c>
      <c r="M62" s="49">
        <f>'Analitika nastave'!N63</f>
        <v>0</v>
      </c>
      <c r="N62" s="178"/>
      <c r="O62" s="179"/>
      <c r="P62" s="50">
        <f>'Analitika nastave'!Q63</f>
        <v>0</v>
      </c>
      <c r="Q62" s="49">
        <f>'Analitika nastave'!R63</f>
        <v>0</v>
      </c>
      <c r="R62" s="49">
        <f>'Analitika nastave'!S63</f>
        <v>0</v>
      </c>
      <c r="S62" s="49">
        <f>'Analitika nastave'!T63</f>
        <v>0</v>
      </c>
      <c r="T62" s="178"/>
      <c r="U62" s="179"/>
      <c r="V62" s="50">
        <f>'Analitika nastave'!W63</f>
        <v>0</v>
      </c>
      <c r="W62" s="49">
        <f>'Analitika nastave'!X63</f>
        <v>0</v>
      </c>
      <c r="X62" s="49">
        <f>'Analitika nastave'!Y63</f>
        <v>0</v>
      </c>
      <c r="Y62" s="49">
        <f>'Analitika nastave'!Z63</f>
        <v>0</v>
      </c>
      <c r="Z62" s="178"/>
      <c r="AA62" s="179"/>
      <c r="AB62" s="181"/>
    </row>
    <row r="63" spans="1:28" x14ac:dyDescent="0.25">
      <c r="A63" s="173">
        <v>29</v>
      </c>
      <c r="B63" s="175">
        <f>'Analitika nastave'!C64</f>
        <v>0</v>
      </c>
      <c r="C63" s="43" t="str">
        <f>'Analitika nastave'!D64</f>
        <v>B</v>
      </c>
      <c r="D63" s="44">
        <f>'Analitika nastave'!E64</f>
        <v>0</v>
      </c>
      <c r="E63" s="45">
        <f>'Analitika nastave'!F64</f>
        <v>0</v>
      </c>
      <c r="F63" s="45">
        <f>'Analitika nastave'!G64</f>
        <v>0</v>
      </c>
      <c r="G63" s="45">
        <f>'Analitika nastave'!H64</f>
        <v>0</v>
      </c>
      <c r="H63" s="177">
        <f>'Analitika nastave'!I64</f>
        <v>0</v>
      </c>
      <c r="I63" s="153" t="str">
        <f>'Analitika nastave'!J64</f>
        <v>NE</v>
      </c>
      <c r="J63" s="44">
        <f>'Analitika nastave'!K64</f>
        <v>0</v>
      </c>
      <c r="K63" s="45">
        <f>'Analitika nastave'!L64</f>
        <v>0</v>
      </c>
      <c r="L63" s="45">
        <f>'Analitika nastave'!M64</f>
        <v>0</v>
      </c>
      <c r="M63" s="45">
        <f>'Analitika nastave'!N64</f>
        <v>0</v>
      </c>
      <c r="N63" s="177">
        <f>'Analitika nastave'!O64</f>
        <v>0</v>
      </c>
      <c r="O63" s="153" t="str">
        <f>'Analitika nastave'!P64</f>
        <v>NE</v>
      </c>
      <c r="P63" s="44">
        <f>'Analitika nastave'!Q64</f>
        <v>0</v>
      </c>
      <c r="Q63" s="45">
        <f>'Analitika nastave'!R64</f>
        <v>0</v>
      </c>
      <c r="R63" s="45">
        <f>'Analitika nastave'!S64</f>
        <v>0</v>
      </c>
      <c r="S63" s="45">
        <f>'Analitika nastave'!T64</f>
        <v>0</v>
      </c>
      <c r="T63" s="177">
        <f>'Analitika nastave'!U64</f>
        <v>0</v>
      </c>
      <c r="U63" s="153" t="str">
        <f>'Analitika nastave'!V64</f>
        <v>NE</v>
      </c>
      <c r="V63" s="44">
        <f>'Analitika nastave'!W64</f>
        <v>0</v>
      </c>
      <c r="W63" s="45">
        <f>'Analitika nastave'!X64</f>
        <v>0</v>
      </c>
      <c r="X63" s="45">
        <f>'Analitika nastave'!Y64</f>
        <v>0</v>
      </c>
      <c r="Y63" s="45">
        <f>'Analitika nastave'!Z64</f>
        <v>0</v>
      </c>
      <c r="Z63" s="177">
        <f>'Analitika nastave'!AA64</f>
        <v>0</v>
      </c>
      <c r="AA63" s="153" t="str">
        <f>'Analitika nastave'!AB64</f>
        <v>NE</v>
      </c>
      <c r="AB63" s="180">
        <f>'Analitika nastave'!AC64</f>
        <v>0</v>
      </c>
    </row>
    <row r="64" spans="1:28" ht="15.75" thickBot="1" x14ac:dyDescent="0.3">
      <c r="A64" s="174"/>
      <c r="B64" s="176"/>
      <c r="C64" s="48" t="str">
        <f>'Analitika nastave'!D65</f>
        <v>P</v>
      </c>
      <c r="D64" s="49">
        <f>'Analitika nastave'!E65</f>
        <v>0</v>
      </c>
      <c r="E64" s="49">
        <f>'Analitika nastave'!F65</f>
        <v>0</v>
      </c>
      <c r="F64" s="49">
        <f>'Analitika nastave'!G65</f>
        <v>0</v>
      </c>
      <c r="G64" s="49">
        <f>'Analitika nastave'!H65</f>
        <v>0</v>
      </c>
      <c r="H64" s="178"/>
      <c r="I64" s="179"/>
      <c r="J64" s="50">
        <f>'Analitika nastave'!K65</f>
        <v>0</v>
      </c>
      <c r="K64" s="49">
        <f>'Analitika nastave'!L65</f>
        <v>0</v>
      </c>
      <c r="L64" s="49">
        <f>'Analitika nastave'!M65</f>
        <v>0</v>
      </c>
      <c r="M64" s="49">
        <f>'Analitika nastave'!N65</f>
        <v>0</v>
      </c>
      <c r="N64" s="178"/>
      <c r="O64" s="179"/>
      <c r="P64" s="50">
        <f>'Analitika nastave'!Q65</f>
        <v>0</v>
      </c>
      <c r="Q64" s="49">
        <f>'Analitika nastave'!R65</f>
        <v>0</v>
      </c>
      <c r="R64" s="49">
        <f>'Analitika nastave'!S65</f>
        <v>0</v>
      </c>
      <c r="S64" s="49">
        <f>'Analitika nastave'!T65</f>
        <v>0</v>
      </c>
      <c r="T64" s="178"/>
      <c r="U64" s="179"/>
      <c r="V64" s="50">
        <f>'Analitika nastave'!W65</f>
        <v>0</v>
      </c>
      <c r="W64" s="49">
        <f>'Analitika nastave'!X65</f>
        <v>0</v>
      </c>
      <c r="X64" s="49">
        <f>'Analitika nastave'!Y65</f>
        <v>0</v>
      </c>
      <c r="Y64" s="49">
        <f>'Analitika nastave'!Z65</f>
        <v>0</v>
      </c>
      <c r="Z64" s="178"/>
      <c r="AA64" s="179"/>
      <c r="AB64" s="181"/>
    </row>
    <row r="65" spans="1:28" x14ac:dyDescent="0.25">
      <c r="A65" s="173">
        <v>30</v>
      </c>
      <c r="B65" s="175">
        <f>'Analitika nastave'!C66</f>
        <v>0</v>
      </c>
      <c r="C65" s="43" t="str">
        <f>'Analitika nastave'!D66</f>
        <v>B</v>
      </c>
      <c r="D65" s="44">
        <f>'Analitika nastave'!E66</f>
        <v>0</v>
      </c>
      <c r="E65" s="45">
        <f>'Analitika nastave'!F66</f>
        <v>0</v>
      </c>
      <c r="F65" s="45">
        <f>'Analitika nastave'!G66</f>
        <v>0</v>
      </c>
      <c r="G65" s="45">
        <f>'Analitika nastave'!H66</f>
        <v>0</v>
      </c>
      <c r="H65" s="177">
        <f>'Analitika nastave'!I66</f>
        <v>0</v>
      </c>
      <c r="I65" s="153" t="str">
        <f>'Analitika nastave'!J66</f>
        <v>NE</v>
      </c>
      <c r="J65" s="44">
        <f>'Analitika nastave'!K66</f>
        <v>0</v>
      </c>
      <c r="K65" s="45">
        <f>'Analitika nastave'!L66</f>
        <v>0</v>
      </c>
      <c r="L65" s="45">
        <f>'Analitika nastave'!M66</f>
        <v>0</v>
      </c>
      <c r="M65" s="45">
        <f>'Analitika nastave'!N66</f>
        <v>0</v>
      </c>
      <c r="N65" s="177">
        <f>'Analitika nastave'!O66</f>
        <v>0</v>
      </c>
      <c r="O65" s="153" t="str">
        <f>'Analitika nastave'!P66</f>
        <v>NE</v>
      </c>
      <c r="P65" s="44">
        <f>'Analitika nastave'!Q66</f>
        <v>0</v>
      </c>
      <c r="Q65" s="45">
        <f>'Analitika nastave'!R66</f>
        <v>0</v>
      </c>
      <c r="R65" s="45">
        <f>'Analitika nastave'!S66</f>
        <v>0</v>
      </c>
      <c r="S65" s="45">
        <f>'Analitika nastave'!T66</f>
        <v>0</v>
      </c>
      <c r="T65" s="177">
        <f>'Analitika nastave'!U66</f>
        <v>0</v>
      </c>
      <c r="U65" s="153" t="str">
        <f>'Analitika nastave'!V66</f>
        <v>NE</v>
      </c>
      <c r="V65" s="44">
        <f>'Analitika nastave'!W66</f>
        <v>0</v>
      </c>
      <c r="W65" s="45">
        <f>'Analitika nastave'!X66</f>
        <v>0</v>
      </c>
      <c r="X65" s="45">
        <f>'Analitika nastave'!Y66</f>
        <v>0</v>
      </c>
      <c r="Y65" s="45">
        <f>'Analitika nastave'!Z66</f>
        <v>0</v>
      </c>
      <c r="Z65" s="177">
        <f>'Analitika nastave'!AA66</f>
        <v>0</v>
      </c>
      <c r="AA65" s="153" t="str">
        <f>'Analitika nastave'!AB66</f>
        <v>NE</v>
      </c>
      <c r="AB65" s="180">
        <f>'Analitika nastave'!AC66</f>
        <v>0</v>
      </c>
    </row>
    <row r="66" spans="1:28" ht="15.75" thickBot="1" x14ac:dyDescent="0.3">
      <c r="A66" s="174"/>
      <c r="B66" s="176"/>
      <c r="C66" s="48" t="str">
        <f>'Analitika nastave'!D67</f>
        <v>P</v>
      </c>
      <c r="D66" s="49">
        <f>'Analitika nastave'!E67</f>
        <v>0</v>
      </c>
      <c r="E66" s="49">
        <f>'Analitika nastave'!F67</f>
        <v>0</v>
      </c>
      <c r="F66" s="49">
        <f>'Analitika nastave'!G67</f>
        <v>0</v>
      </c>
      <c r="G66" s="49">
        <f>'Analitika nastave'!H67</f>
        <v>0</v>
      </c>
      <c r="H66" s="178"/>
      <c r="I66" s="179"/>
      <c r="J66" s="50">
        <f>'Analitika nastave'!K67</f>
        <v>0</v>
      </c>
      <c r="K66" s="49">
        <f>'Analitika nastave'!L67</f>
        <v>0</v>
      </c>
      <c r="L66" s="49">
        <f>'Analitika nastave'!M67</f>
        <v>0</v>
      </c>
      <c r="M66" s="49">
        <f>'Analitika nastave'!N67</f>
        <v>0</v>
      </c>
      <c r="N66" s="178"/>
      <c r="O66" s="179"/>
      <c r="P66" s="50">
        <f>'Analitika nastave'!Q67</f>
        <v>0</v>
      </c>
      <c r="Q66" s="49">
        <f>'Analitika nastave'!R67</f>
        <v>0</v>
      </c>
      <c r="R66" s="49">
        <f>'Analitika nastave'!S67</f>
        <v>0</v>
      </c>
      <c r="S66" s="49">
        <f>'Analitika nastave'!T67</f>
        <v>0</v>
      </c>
      <c r="T66" s="178"/>
      <c r="U66" s="179"/>
      <c r="V66" s="50">
        <f>'Analitika nastave'!W67</f>
        <v>0</v>
      </c>
      <c r="W66" s="49">
        <f>'Analitika nastave'!X67</f>
        <v>0</v>
      </c>
      <c r="X66" s="49">
        <f>'Analitika nastave'!Y67</f>
        <v>0</v>
      </c>
      <c r="Y66" s="49">
        <f>'Analitika nastave'!Z67</f>
        <v>0</v>
      </c>
      <c r="Z66" s="178"/>
      <c r="AA66" s="179"/>
      <c r="AB66" s="181"/>
    </row>
    <row r="67" spans="1:28" x14ac:dyDescent="0.25">
      <c r="A67" s="173">
        <v>31</v>
      </c>
      <c r="B67" s="175">
        <f>'Analitika nastave'!C68</f>
        <v>0</v>
      </c>
      <c r="C67" s="43" t="str">
        <f>'Analitika nastave'!D68</f>
        <v>B</v>
      </c>
      <c r="D67" s="44">
        <f>'Analitika nastave'!E68</f>
        <v>0</v>
      </c>
      <c r="E67" s="45">
        <f>'Analitika nastave'!F68</f>
        <v>0</v>
      </c>
      <c r="F67" s="45">
        <f>'Analitika nastave'!G68</f>
        <v>0</v>
      </c>
      <c r="G67" s="45">
        <f>'Analitika nastave'!H68</f>
        <v>0</v>
      </c>
      <c r="H67" s="177">
        <f>'Analitika nastave'!I68</f>
        <v>0</v>
      </c>
      <c r="I67" s="153" t="str">
        <f>'Analitika nastave'!J68</f>
        <v>NE</v>
      </c>
      <c r="J67" s="44">
        <f>'Analitika nastave'!K68</f>
        <v>0</v>
      </c>
      <c r="K67" s="45">
        <f>'Analitika nastave'!L68</f>
        <v>0</v>
      </c>
      <c r="L67" s="45">
        <f>'Analitika nastave'!M68</f>
        <v>0</v>
      </c>
      <c r="M67" s="45">
        <f>'Analitika nastave'!N68</f>
        <v>0</v>
      </c>
      <c r="N67" s="177">
        <f>'Analitika nastave'!O68</f>
        <v>0</v>
      </c>
      <c r="O67" s="153" t="str">
        <f>'Analitika nastave'!P68</f>
        <v>NE</v>
      </c>
      <c r="P67" s="44">
        <f>'Analitika nastave'!Q68</f>
        <v>0</v>
      </c>
      <c r="Q67" s="45">
        <f>'Analitika nastave'!R68</f>
        <v>0</v>
      </c>
      <c r="R67" s="45">
        <f>'Analitika nastave'!S68</f>
        <v>0</v>
      </c>
      <c r="S67" s="45">
        <f>'Analitika nastave'!T68</f>
        <v>0</v>
      </c>
      <c r="T67" s="177">
        <f>'Analitika nastave'!U68</f>
        <v>0</v>
      </c>
      <c r="U67" s="153" t="str">
        <f>'Analitika nastave'!V68</f>
        <v>NE</v>
      </c>
      <c r="V67" s="44">
        <f>'Analitika nastave'!W68</f>
        <v>0</v>
      </c>
      <c r="W67" s="45">
        <f>'Analitika nastave'!X68</f>
        <v>0</v>
      </c>
      <c r="X67" s="45">
        <f>'Analitika nastave'!Y68</f>
        <v>0</v>
      </c>
      <c r="Y67" s="45">
        <f>'Analitika nastave'!Z68</f>
        <v>0</v>
      </c>
      <c r="Z67" s="177">
        <f>'Analitika nastave'!AA68</f>
        <v>0</v>
      </c>
      <c r="AA67" s="153" t="str">
        <f>'Analitika nastave'!AB68</f>
        <v>NE</v>
      </c>
      <c r="AB67" s="180">
        <f>'Analitika nastave'!AC68</f>
        <v>0</v>
      </c>
    </row>
    <row r="68" spans="1:28" ht="15.75" thickBot="1" x14ac:dyDescent="0.3">
      <c r="A68" s="174"/>
      <c r="B68" s="176"/>
      <c r="C68" s="48" t="str">
        <f>'Analitika nastave'!D69</f>
        <v>P</v>
      </c>
      <c r="D68" s="49">
        <f>'Analitika nastave'!E69</f>
        <v>0</v>
      </c>
      <c r="E68" s="49">
        <f>'Analitika nastave'!F69</f>
        <v>0</v>
      </c>
      <c r="F68" s="49">
        <f>'Analitika nastave'!G69</f>
        <v>0</v>
      </c>
      <c r="G68" s="49">
        <f>'Analitika nastave'!H69</f>
        <v>0</v>
      </c>
      <c r="H68" s="178"/>
      <c r="I68" s="179"/>
      <c r="J68" s="50">
        <f>'Analitika nastave'!K69</f>
        <v>0</v>
      </c>
      <c r="K68" s="49">
        <f>'Analitika nastave'!L69</f>
        <v>0</v>
      </c>
      <c r="L68" s="49">
        <f>'Analitika nastave'!M69</f>
        <v>0</v>
      </c>
      <c r="M68" s="49">
        <f>'Analitika nastave'!N69</f>
        <v>0</v>
      </c>
      <c r="N68" s="178"/>
      <c r="O68" s="179"/>
      <c r="P68" s="50">
        <f>'Analitika nastave'!Q69</f>
        <v>0</v>
      </c>
      <c r="Q68" s="49">
        <f>'Analitika nastave'!R69</f>
        <v>0</v>
      </c>
      <c r="R68" s="49">
        <f>'Analitika nastave'!S69</f>
        <v>0</v>
      </c>
      <c r="S68" s="49">
        <f>'Analitika nastave'!T69</f>
        <v>0</v>
      </c>
      <c r="T68" s="178"/>
      <c r="U68" s="179"/>
      <c r="V68" s="50">
        <f>'Analitika nastave'!W69</f>
        <v>0</v>
      </c>
      <c r="W68" s="49">
        <f>'Analitika nastave'!X69</f>
        <v>0</v>
      </c>
      <c r="X68" s="49">
        <f>'Analitika nastave'!Y69</f>
        <v>0</v>
      </c>
      <c r="Y68" s="49">
        <f>'Analitika nastave'!Z69</f>
        <v>0</v>
      </c>
      <c r="Z68" s="178"/>
      <c r="AA68" s="179"/>
      <c r="AB68" s="181"/>
    </row>
    <row r="69" spans="1:28" x14ac:dyDescent="0.25">
      <c r="A69" s="173">
        <v>32</v>
      </c>
      <c r="B69" s="175">
        <f>'Analitika nastave'!C70</f>
        <v>0</v>
      </c>
      <c r="C69" s="43" t="str">
        <f>'Analitika nastave'!D70</f>
        <v>B</v>
      </c>
      <c r="D69" s="44">
        <f>'Analitika nastave'!E70</f>
        <v>0</v>
      </c>
      <c r="E69" s="45">
        <f>'Analitika nastave'!F70</f>
        <v>0</v>
      </c>
      <c r="F69" s="45">
        <f>'Analitika nastave'!G70</f>
        <v>0</v>
      </c>
      <c r="G69" s="45">
        <f>'Analitika nastave'!H70</f>
        <v>0</v>
      </c>
      <c r="H69" s="177">
        <f>'Analitika nastave'!I70</f>
        <v>0</v>
      </c>
      <c r="I69" s="153" t="str">
        <f>'Analitika nastave'!J70</f>
        <v>NE</v>
      </c>
      <c r="J69" s="44">
        <f>'Analitika nastave'!K70</f>
        <v>0</v>
      </c>
      <c r="K69" s="45">
        <f>'Analitika nastave'!L70</f>
        <v>0</v>
      </c>
      <c r="L69" s="45">
        <f>'Analitika nastave'!M70</f>
        <v>0</v>
      </c>
      <c r="M69" s="45">
        <f>'Analitika nastave'!N70</f>
        <v>0</v>
      </c>
      <c r="N69" s="177">
        <f>'Analitika nastave'!O70</f>
        <v>0</v>
      </c>
      <c r="O69" s="153" t="str">
        <f>'Analitika nastave'!P70</f>
        <v>NE</v>
      </c>
      <c r="P69" s="44">
        <f>'Analitika nastave'!Q70</f>
        <v>0</v>
      </c>
      <c r="Q69" s="45">
        <f>'Analitika nastave'!R70</f>
        <v>0</v>
      </c>
      <c r="R69" s="45">
        <f>'Analitika nastave'!S70</f>
        <v>0</v>
      </c>
      <c r="S69" s="45">
        <f>'Analitika nastave'!T70</f>
        <v>0</v>
      </c>
      <c r="T69" s="177">
        <f>'Analitika nastave'!U70</f>
        <v>0</v>
      </c>
      <c r="U69" s="153" t="str">
        <f>'Analitika nastave'!V70</f>
        <v>NE</v>
      </c>
      <c r="V69" s="44">
        <f>'Analitika nastave'!W70</f>
        <v>0</v>
      </c>
      <c r="W69" s="45">
        <f>'Analitika nastave'!X70</f>
        <v>0</v>
      </c>
      <c r="X69" s="45">
        <f>'Analitika nastave'!Y70</f>
        <v>0</v>
      </c>
      <c r="Y69" s="45">
        <f>'Analitika nastave'!Z70</f>
        <v>0</v>
      </c>
      <c r="Z69" s="177">
        <f>'Analitika nastave'!AA70</f>
        <v>0</v>
      </c>
      <c r="AA69" s="153" t="str">
        <f>'Analitika nastave'!AB70</f>
        <v>NE</v>
      </c>
      <c r="AB69" s="180">
        <f>'Analitika nastave'!AC70</f>
        <v>0</v>
      </c>
    </row>
    <row r="70" spans="1:28" ht="15.75" thickBot="1" x14ac:dyDescent="0.3">
      <c r="A70" s="174"/>
      <c r="B70" s="176"/>
      <c r="C70" s="48" t="str">
        <f>'Analitika nastave'!D71</f>
        <v>P</v>
      </c>
      <c r="D70" s="49">
        <f>'Analitika nastave'!E71</f>
        <v>0</v>
      </c>
      <c r="E70" s="49">
        <f>'Analitika nastave'!F71</f>
        <v>0</v>
      </c>
      <c r="F70" s="49">
        <f>'Analitika nastave'!G71</f>
        <v>0</v>
      </c>
      <c r="G70" s="49">
        <f>'Analitika nastave'!H71</f>
        <v>0</v>
      </c>
      <c r="H70" s="178"/>
      <c r="I70" s="179"/>
      <c r="J70" s="50">
        <f>'Analitika nastave'!K71</f>
        <v>0</v>
      </c>
      <c r="K70" s="49">
        <f>'Analitika nastave'!L71</f>
        <v>0</v>
      </c>
      <c r="L70" s="49">
        <f>'Analitika nastave'!M71</f>
        <v>0</v>
      </c>
      <c r="M70" s="49">
        <f>'Analitika nastave'!N71</f>
        <v>0</v>
      </c>
      <c r="N70" s="178"/>
      <c r="O70" s="179"/>
      <c r="P70" s="50">
        <f>'Analitika nastave'!Q71</f>
        <v>0</v>
      </c>
      <c r="Q70" s="49">
        <f>'Analitika nastave'!R71</f>
        <v>0</v>
      </c>
      <c r="R70" s="49">
        <f>'Analitika nastave'!S71</f>
        <v>0</v>
      </c>
      <c r="S70" s="49">
        <f>'Analitika nastave'!T71</f>
        <v>0</v>
      </c>
      <c r="T70" s="178"/>
      <c r="U70" s="179"/>
      <c r="V70" s="50">
        <f>'Analitika nastave'!W71</f>
        <v>0</v>
      </c>
      <c r="W70" s="49">
        <f>'Analitika nastave'!X71</f>
        <v>0</v>
      </c>
      <c r="X70" s="49">
        <f>'Analitika nastave'!Y71</f>
        <v>0</v>
      </c>
      <c r="Y70" s="49">
        <f>'Analitika nastave'!Z71</f>
        <v>0</v>
      </c>
      <c r="Z70" s="178"/>
      <c r="AA70" s="179"/>
      <c r="AB70" s="181"/>
    </row>
    <row r="71" spans="1:28" x14ac:dyDescent="0.25">
      <c r="A71" s="173">
        <v>33</v>
      </c>
      <c r="B71" s="175">
        <f>'Analitika nastave'!C72</f>
        <v>0</v>
      </c>
      <c r="C71" s="43" t="str">
        <f>'Analitika nastave'!D72</f>
        <v>B</v>
      </c>
      <c r="D71" s="44">
        <f>'Analitika nastave'!E72</f>
        <v>0</v>
      </c>
      <c r="E71" s="45">
        <f>'Analitika nastave'!F72</f>
        <v>0</v>
      </c>
      <c r="F71" s="45">
        <f>'Analitika nastave'!G72</f>
        <v>0</v>
      </c>
      <c r="G71" s="45">
        <f>'Analitika nastave'!H72</f>
        <v>0</v>
      </c>
      <c r="H71" s="177">
        <f>'Analitika nastave'!I72</f>
        <v>0</v>
      </c>
      <c r="I71" s="153" t="str">
        <f>'Analitika nastave'!J72</f>
        <v>NE</v>
      </c>
      <c r="J71" s="44">
        <f>'Analitika nastave'!K72</f>
        <v>0</v>
      </c>
      <c r="K71" s="45">
        <f>'Analitika nastave'!L72</f>
        <v>0</v>
      </c>
      <c r="L71" s="45">
        <f>'Analitika nastave'!M72</f>
        <v>0</v>
      </c>
      <c r="M71" s="45">
        <f>'Analitika nastave'!N72</f>
        <v>0</v>
      </c>
      <c r="N71" s="177">
        <f>'Analitika nastave'!O72</f>
        <v>0</v>
      </c>
      <c r="O71" s="153" t="str">
        <f>'Analitika nastave'!P72</f>
        <v>NE</v>
      </c>
      <c r="P71" s="44">
        <f>'Analitika nastave'!Q72</f>
        <v>0</v>
      </c>
      <c r="Q71" s="45">
        <f>'Analitika nastave'!R72</f>
        <v>0</v>
      </c>
      <c r="R71" s="45">
        <f>'Analitika nastave'!S72</f>
        <v>0</v>
      </c>
      <c r="S71" s="45">
        <f>'Analitika nastave'!T72</f>
        <v>0</v>
      </c>
      <c r="T71" s="177">
        <f>'Analitika nastave'!U72</f>
        <v>0</v>
      </c>
      <c r="U71" s="153" t="str">
        <f>'Analitika nastave'!V72</f>
        <v>NE</v>
      </c>
      <c r="V71" s="44">
        <f>'Analitika nastave'!W72</f>
        <v>0</v>
      </c>
      <c r="W71" s="45">
        <f>'Analitika nastave'!X72</f>
        <v>0</v>
      </c>
      <c r="X71" s="45">
        <f>'Analitika nastave'!Y72</f>
        <v>0</v>
      </c>
      <c r="Y71" s="45">
        <f>'Analitika nastave'!Z72</f>
        <v>0</v>
      </c>
      <c r="Z71" s="177">
        <f>'Analitika nastave'!AA72</f>
        <v>0</v>
      </c>
      <c r="AA71" s="153" t="str">
        <f>'Analitika nastave'!AB72</f>
        <v>NE</v>
      </c>
      <c r="AB71" s="180">
        <f>'Analitika nastave'!AC72</f>
        <v>0</v>
      </c>
    </row>
    <row r="72" spans="1:28" ht="15.75" thickBot="1" x14ac:dyDescent="0.3">
      <c r="A72" s="174"/>
      <c r="B72" s="176"/>
      <c r="C72" s="48" t="str">
        <f>'Analitika nastave'!D73</f>
        <v>P</v>
      </c>
      <c r="D72" s="49">
        <f>'Analitika nastave'!E73</f>
        <v>0</v>
      </c>
      <c r="E72" s="49">
        <f>'Analitika nastave'!F73</f>
        <v>0</v>
      </c>
      <c r="F72" s="49">
        <f>'Analitika nastave'!G73</f>
        <v>0</v>
      </c>
      <c r="G72" s="49">
        <f>'Analitika nastave'!H73</f>
        <v>0</v>
      </c>
      <c r="H72" s="178"/>
      <c r="I72" s="179"/>
      <c r="J72" s="50">
        <f>'Analitika nastave'!K73</f>
        <v>0</v>
      </c>
      <c r="K72" s="49">
        <f>'Analitika nastave'!L73</f>
        <v>0</v>
      </c>
      <c r="L72" s="49">
        <f>'Analitika nastave'!M73</f>
        <v>0</v>
      </c>
      <c r="M72" s="49">
        <f>'Analitika nastave'!N73</f>
        <v>0</v>
      </c>
      <c r="N72" s="178"/>
      <c r="O72" s="179"/>
      <c r="P72" s="50">
        <f>'Analitika nastave'!Q73</f>
        <v>0</v>
      </c>
      <c r="Q72" s="49">
        <f>'Analitika nastave'!R73</f>
        <v>0</v>
      </c>
      <c r="R72" s="49">
        <f>'Analitika nastave'!S73</f>
        <v>0</v>
      </c>
      <c r="S72" s="49">
        <f>'Analitika nastave'!T73</f>
        <v>0</v>
      </c>
      <c r="T72" s="178"/>
      <c r="U72" s="179"/>
      <c r="V72" s="50">
        <f>'Analitika nastave'!W73</f>
        <v>0</v>
      </c>
      <c r="W72" s="49">
        <f>'Analitika nastave'!X73</f>
        <v>0</v>
      </c>
      <c r="X72" s="49">
        <f>'Analitika nastave'!Y73</f>
        <v>0</v>
      </c>
      <c r="Y72" s="49">
        <f>'Analitika nastave'!Z73</f>
        <v>0</v>
      </c>
      <c r="Z72" s="178"/>
      <c r="AA72" s="179"/>
      <c r="AB72" s="181"/>
    </row>
    <row r="73" spans="1:28" x14ac:dyDescent="0.25">
      <c r="A73" s="173">
        <v>34</v>
      </c>
      <c r="B73" s="175">
        <f>'Analitika nastave'!C74</f>
        <v>0</v>
      </c>
      <c r="C73" s="43" t="str">
        <f>'Analitika nastave'!D74</f>
        <v>B</v>
      </c>
      <c r="D73" s="44">
        <f>'Analitika nastave'!E74</f>
        <v>0</v>
      </c>
      <c r="E73" s="45">
        <f>'Analitika nastave'!F74</f>
        <v>0</v>
      </c>
      <c r="F73" s="45">
        <f>'Analitika nastave'!G74</f>
        <v>0</v>
      </c>
      <c r="G73" s="45">
        <f>'Analitika nastave'!H74</f>
        <v>0</v>
      </c>
      <c r="H73" s="177">
        <f>'Analitika nastave'!I74</f>
        <v>0</v>
      </c>
      <c r="I73" s="153" t="str">
        <f>'Analitika nastave'!J74</f>
        <v>NE</v>
      </c>
      <c r="J73" s="44">
        <f>'Analitika nastave'!K74</f>
        <v>0</v>
      </c>
      <c r="K73" s="45">
        <f>'Analitika nastave'!L74</f>
        <v>0</v>
      </c>
      <c r="L73" s="45">
        <f>'Analitika nastave'!M74</f>
        <v>0</v>
      </c>
      <c r="M73" s="45">
        <f>'Analitika nastave'!N74</f>
        <v>0</v>
      </c>
      <c r="N73" s="177">
        <f>'Analitika nastave'!O74</f>
        <v>0</v>
      </c>
      <c r="O73" s="153" t="str">
        <f>'Analitika nastave'!P74</f>
        <v>NE</v>
      </c>
      <c r="P73" s="44">
        <f>'Analitika nastave'!Q74</f>
        <v>0</v>
      </c>
      <c r="Q73" s="45">
        <f>'Analitika nastave'!R74</f>
        <v>0</v>
      </c>
      <c r="R73" s="45">
        <f>'Analitika nastave'!S74</f>
        <v>0</v>
      </c>
      <c r="S73" s="45">
        <f>'Analitika nastave'!T74</f>
        <v>0</v>
      </c>
      <c r="T73" s="177">
        <f>'Analitika nastave'!U74</f>
        <v>0</v>
      </c>
      <c r="U73" s="153" t="str">
        <f>'Analitika nastave'!V74</f>
        <v>NE</v>
      </c>
      <c r="V73" s="44">
        <f>'Analitika nastave'!W74</f>
        <v>0</v>
      </c>
      <c r="W73" s="45">
        <f>'Analitika nastave'!X74</f>
        <v>0</v>
      </c>
      <c r="X73" s="45">
        <f>'Analitika nastave'!Y74</f>
        <v>0</v>
      </c>
      <c r="Y73" s="45">
        <f>'Analitika nastave'!Z74</f>
        <v>0</v>
      </c>
      <c r="Z73" s="177">
        <f>'Analitika nastave'!AA74</f>
        <v>0</v>
      </c>
      <c r="AA73" s="153" t="str">
        <f>'Analitika nastave'!AB74</f>
        <v>NE</v>
      </c>
      <c r="AB73" s="180">
        <f>'Analitika nastave'!AC74</f>
        <v>0</v>
      </c>
    </row>
    <row r="74" spans="1:28" ht="15.75" thickBot="1" x14ac:dyDescent="0.3">
      <c r="A74" s="174"/>
      <c r="B74" s="176"/>
      <c r="C74" s="48" t="str">
        <f>'Analitika nastave'!D75</f>
        <v>P</v>
      </c>
      <c r="D74" s="49">
        <f>'Analitika nastave'!E75</f>
        <v>0</v>
      </c>
      <c r="E74" s="49">
        <f>'Analitika nastave'!F75</f>
        <v>0</v>
      </c>
      <c r="F74" s="49">
        <f>'Analitika nastave'!G75</f>
        <v>0</v>
      </c>
      <c r="G74" s="49">
        <f>'Analitika nastave'!H75</f>
        <v>0</v>
      </c>
      <c r="H74" s="178"/>
      <c r="I74" s="179"/>
      <c r="J74" s="50">
        <f>'Analitika nastave'!K75</f>
        <v>0</v>
      </c>
      <c r="K74" s="49">
        <f>'Analitika nastave'!L75</f>
        <v>0</v>
      </c>
      <c r="L74" s="49">
        <f>'Analitika nastave'!M75</f>
        <v>0</v>
      </c>
      <c r="M74" s="49">
        <f>'Analitika nastave'!N75</f>
        <v>0</v>
      </c>
      <c r="N74" s="178"/>
      <c r="O74" s="179"/>
      <c r="P74" s="50">
        <f>'Analitika nastave'!Q75</f>
        <v>0</v>
      </c>
      <c r="Q74" s="49">
        <f>'Analitika nastave'!R75</f>
        <v>0</v>
      </c>
      <c r="R74" s="49">
        <f>'Analitika nastave'!S75</f>
        <v>0</v>
      </c>
      <c r="S74" s="49">
        <f>'Analitika nastave'!T75</f>
        <v>0</v>
      </c>
      <c r="T74" s="178"/>
      <c r="U74" s="179"/>
      <c r="V74" s="50">
        <f>'Analitika nastave'!W75</f>
        <v>0</v>
      </c>
      <c r="W74" s="49">
        <f>'Analitika nastave'!X75</f>
        <v>0</v>
      </c>
      <c r="X74" s="49">
        <f>'Analitika nastave'!Y75</f>
        <v>0</v>
      </c>
      <c r="Y74" s="49">
        <f>'Analitika nastave'!Z75</f>
        <v>0</v>
      </c>
      <c r="Z74" s="178"/>
      <c r="AA74" s="179"/>
      <c r="AB74" s="181"/>
    </row>
    <row r="75" spans="1:28" x14ac:dyDescent="0.25">
      <c r="A75" s="173">
        <v>35</v>
      </c>
      <c r="B75" s="175">
        <f>'Analitika nastave'!C76</f>
        <v>0</v>
      </c>
      <c r="C75" s="43" t="str">
        <f>'Analitika nastave'!D76</f>
        <v>B</v>
      </c>
      <c r="D75" s="44">
        <f>'Analitika nastave'!E76</f>
        <v>0</v>
      </c>
      <c r="E75" s="45">
        <f>'Analitika nastave'!F76</f>
        <v>0</v>
      </c>
      <c r="F75" s="45">
        <f>'Analitika nastave'!G76</f>
        <v>0</v>
      </c>
      <c r="G75" s="45">
        <f>'Analitika nastave'!H76</f>
        <v>0</v>
      </c>
      <c r="H75" s="177">
        <f>'Analitika nastave'!I76</f>
        <v>0</v>
      </c>
      <c r="I75" s="153" t="str">
        <f>'Analitika nastave'!J76</f>
        <v>NE</v>
      </c>
      <c r="J75" s="44">
        <f>'Analitika nastave'!K76</f>
        <v>0</v>
      </c>
      <c r="K75" s="45">
        <f>'Analitika nastave'!L76</f>
        <v>0</v>
      </c>
      <c r="L75" s="45">
        <f>'Analitika nastave'!M76</f>
        <v>0</v>
      </c>
      <c r="M75" s="45">
        <f>'Analitika nastave'!N76</f>
        <v>0</v>
      </c>
      <c r="N75" s="177">
        <f>'Analitika nastave'!O76</f>
        <v>0</v>
      </c>
      <c r="O75" s="153" t="str">
        <f>'Analitika nastave'!P76</f>
        <v>NE</v>
      </c>
      <c r="P75" s="44">
        <f>'Analitika nastave'!Q76</f>
        <v>0</v>
      </c>
      <c r="Q75" s="45">
        <f>'Analitika nastave'!R76</f>
        <v>0</v>
      </c>
      <c r="R75" s="45">
        <f>'Analitika nastave'!S76</f>
        <v>0</v>
      </c>
      <c r="S75" s="45">
        <f>'Analitika nastave'!T76</f>
        <v>0</v>
      </c>
      <c r="T75" s="177">
        <f>'Analitika nastave'!U76</f>
        <v>0</v>
      </c>
      <c r="U75" s="153" t="str">
        <f>'Analitika nastave'!V76</f>
        <v>NE</v>
      </c>
      <c r="V75" s="44">
        <f>'Analitika nastave'!W76</f>
        <v>0</v>
      </c>
      <c r="W75" s="45">
        <f>'Analitika nastave'!X76</f>
        <v>0</v>
      </c>
      <c r="X75" s="45">
        <f>'Analitika nastave'!Y76</f>
        <v>0</v>
      </c>
      <c r="Y75" s="45">
        <f>'Analitika nastave'!Z76</f>
        <v>0</v>
      </c>
      <c r="Z75" s="177">
        <f>'Analitika nastave'!AA76</f>
        <v>0</v>
      </c>
      <c r="AA75" s="153" t="str">
        <f>'Analitika nastave'!AB76</f>
        <v>NE</v>
      </c>
      <c r="AB75" s="180">
        <f>'Analitika nastave'!AC76</f>
        <v>0</v>
      </c>
    </row>
    <row r="76" spans="1:28" ht="15.75" thickBot="1" x14ac:dyDescent="0.3">
      <c r="A76" s="174"/>
      <c r="B76" s="176"/>
      <c r="C76" s="48" t="str">
        <f>'Analitika nastave'!D77</f>
        <v>P</v>
      </c>
      <c r="D76" s="49">
        <f>'Analitika nastave'!E77</f>
        <v>0</v>
      </c>
      <c r="E76" s="49">
        <f>'Analitika nastave'!F77</f>
        <v>0</v>
      </c>
      <c r="F76" s="49">
        <f>'Analitika nastave'!G77</f>
        <v>0</v>
      </c>
      <c r="G76" s="49">
        <f>'Analitika nastave'!H77</f>
        <v>0</v>
      </c>
      <c r="H76" s="178"/>
      <c r="I76" s="179"/>
      <c r="J76" s="50">
        <f>'Analitika nastave'!K77</f>
        <v>0</v>
      </c>
      <c r="K76" s="49">
        <f>'Analitika nastave'!L77</f>
        <v>0</v>
      </c>
      <c r="L76" s="49">
        <f>'Analitika nastave'!M77</f>
        <v>0</v>
      </c>
      <c r="M76" s="49">
        <f>'Analitika nastave'!N77</f>
        <v>0</v>
      </c>
      <c r="N76" s="178"/>
      <c r="O76" s="179"/>
      <c r="P76" s="50">
        <f>'Analitika nastave'!Q77</f>
        <v>0</v>
      </c>
      <c r="Q76" s="49">
        <f>'Analitika nastave'!R77</f>
        <v>0</v>
      </c>
      <c r="R76" s="49">
        <f>'Analitika nastave'!S77</f>
        <v>0</v>
      </c>
      <c r="S76" s="49">
        <f>'Analitika nastave'!T77</f>
        <v>0</v>
      </c>
      <c r="T76" s="178"/>
      <c r="U76" s="179"/>
      <c r="V76" s="50">
        <f>'Analitika nastave'!W77</f>
        <v>0</v>
      </c>
      <c r="W76" s="49">
        <f>'Analitika nastave'!X77</f>
        <v>0</v>
      </c>
      <c r="X76" s="49">
        <f>'Analitika nastave'!Y77</f>
        <v>0</v>
      </c>
      <c r="Y76" s="49">
        <f>'Analitika nastave'!Z77</f>
        <v>0</v>
      </c>
      <c r="Z76" s="178"/>
      <c r="AA76" s="179"/>
      <c r="AB76" s="181"/>
    </row>
    <row r="77" spans="1:28" x14ac:dyDescent="0.25">
      <c r="A77" s="173">
        <v>36</v>
      </c>
      <c r="B77" s="175">
        <f>'Analitika nastave'!C78</f>
        <v>0</v>
      </c>
      <c r="C77" s="43" t="str">
        <f>'Analitika nastave'!D78</f>
        <v>B</v>
      </c>
      <c r="D77" s="44">
        <f>'Analitika nastave'!E78</f>
        <v>0</v>
      </c>
      <c r="E77" s="45">
        <f>'Analitika nastave'!F78</f>
        <v>0</v>
      </c>
      <c r="F77" s="45">
        <f>'Analitika nastave'!G78</f>
        <v>0</v>
      </c>
      <c r="G77" s="45">
        <f>'Analitika nastave'!H78</f>
        <v>0</v>
      </c>
      <c r="H77" s="177">
        <f>'Analitika nastave'!I78</f>
        <v>0</v>
      </c>
      <c r="I77" s="153" t="str">
        <f>'Analitika nastave'!J78</f>
        <v>NE</v>
      </c>
      <c r="J77" s="44">
        <f>'Analitika nastave'!K78</f>
        <v>0</v>
      </c>
      <c r="K77" s="45">
        <f>'Analitika nastave'!L78</f>
        <v>0</v>
      </c>
      <c r="L77" s="45">
        <f>'Analitika nastave'!M78</f>
        <v>0</v>
      </c>
      <c r="M77" s="45">
        <f>'Analitika nastave'!N78</f>
        <v>0</v>
      </c>
      <c r="N77" s="177">
        <f>'Analitika nastave'!O78</f>
        <v>0</v>
      </c>
      <c r="O77" s="153" t="str">
        <f>'Analitika nastave'!P78</f>
        <v>NE</v>
      </c>
      <c r="P77" s="44">
        <f>'Analitika nastave'!Q78</f>
        <v>0</v>
      </c>
      <c r="Q77" s="45">
        <f>'Analitika nastave'!R78</f>
        <v>0</v>
      </c>
      <c r="R77" s="45">
        <f>'Analitika nastave'!S78</f>
        <v>0</v>
      </c>
      <c r="S77" s="45">
        <f>'Analitika nastave'!T78</f>
        <v>0</v>
      </c>
      <c r="T77" s="177">
        <f>'Analitika nastave'!U78</f>
        <v>0</v>
      </c>
      <c r="U77" s="153" t="str">
        <f>'Analitika nastave'!V78</f>
        <v>NE</v>
      </c>
      <c r="V77" s="44">
        <f>'Analitika nastave'!W78</f>
        <v>0</v>
      </c>
      <c r="W77" s="45">
        <f>'Analitika nastave'!X78</f>
        <v>0</v>
      </c>
      <c r="X77" s="45">
        <f>'Analitika nastave'!Y78</f>
        <v>0</v>
      </c>
      <c r="Y77" s="45">
        <f>'Analitika nastave'!Z78</f>
        <v>0</v>
      </c>
      <c r="Z77" s="177">
        <f>'Analitika nastave'!AA78</f>
        <v>0</v>
      </c>
      <c r="AA77" s="153" t="str">
        <f>'Analitika nastave'!AB78</f>
        <v>NE</v>
      </c>
      <c r="AB77" s="180">
        <f>'Analitika nastave'!AC78</f>
        <v>0</v>
      </c>
    </row>
    <row r="78" spans="1:28" ht="15.75" thickBot="1" x14ac:dyDescent="0.3">
      <c r="A78" s="174"/>
      <c r="B78" s="176"/>
      <c r="C78" s="48" t="str">
        <f>'Analitika nastave'!D79</f>
        <v>P</v>
      </c>
      <c r="D78" s="49">
        <f>'Analitika nastave'!E79</f>
        <v>0</v>
      </c>
      <c r="E78" s="49">
        <f>'Analitika nastave'!F79</f>
        <v>0</v>
      </c>
      <c r="F78" s="49">
        <f>'Analitika nastave'!G79</f>
        <v>0</v>
      </c>
      <c r="G78" s="49">
        <f>'Analitika nastave'!H79</f>
        <v>0</v>
      </c>
      <c r="H78" s="178"/>
      <c r="I78" s="179"/>
      <c r="J78" s="50">
        <f>'Analitika nastave'!K79</f>
        <v>0</v>
      </c>
      <c r="K78" s="49">
        <f>'Analitika nastave'!L79</f>
        <v>0</v>
      </c>
      <c r="L78" s="49">
        <f>'Analitika nastave'!M79</f>
        <v>0</v>
      </c>
      <c r="M78" s="49">
        <f>'Analitika nastave'!N79</f>
        <v>0</v>
      </c>
      <c r="N78" s="178"/>
      <c r="O78" s="179"/>
      <c r="P78" s="50">
        <f>'Analitika nastave'!Q79</f>
        <v>0</v>
      </c>
      <c r="Q78" s="49">
        <f>'Analitika nastave'!R79</f>
        <v>0</v>
      </c>
      <c r="R78" s="49">
        <f>'Analitika nastave'!S79</f>
        <v>0</v>
      </c>
      <c r="S78" s="49">
        <f>'Analitika nastave'!T79</f>
        <v>0</v>
      </c>
      <c r="T78" s="178"/>
      <c r="U78" s="179"/>
      <c r="V78" s="50">
        <f>'Analitika nastave'!W79</f>
        <v>0</v>
      </c>
      <c r="W78" s="49">
        <f>'Analitika nastave'!X79</f>
        <v>0</v>
      </c>
      <c r="X78" s="49">
        <f>'Analitika nastave'!Y79</f>
        <v>0</v>
      </c>
      <c r="Y78" s="49">
        <f>'Analitika nastave'!Z79</f>
        <v>0</v>
      </c>
      <c r="Z78" s="178"/>
      <c r="AA78" s="179"/>
      <c r="AB78" s="181"/>
    </row>
    <row r="79" spans="1:28" x14ac:dyDescent="0.25">
      <c r="A79" s="173">
        <v>37</v>
      </c>
      <c r="B79" s="175">
        <f>'Analitika nastave'!C80</f>
        <v>0</v>
      </c>
      <c r="C79" s="43" t="str">
        <f>'Analitika nastave'!D80</f>
        <v>B</v>
      </c>
      <c r="D79" s="44">
        <f>'Analitika nastave'!E80</f>
        <v>0</v>
      </c>
      <c r="E79" s="45">
        <f>'Analitika nastave'!F80</f>
        <v>0</v>
      </c>
      <c r="F79" s="45">
        <f>'Analitika nastave'!G80</f>
        <v>0</v>
      </c>
      <c r="G79" s="45">
        <f>'Analitika nastave'!H80</f>
        <v>0</v>
      </c>
      <c r="H79" s="177">
        <f>'Analitika nastave'!I80</f>
        <v>0</v>
      </c>
      <c r="I79" s="153" t="str">
        <f>'Analitika nastave'!J80</f>
        <v>NE</v>
      </c>
      <c r="J79" s="44">
        <f>'Analitika nastave'!K80</f>
        <v>0</v>
      </c>
      <c r="K79" s="45">
        <f>'Analitika nastave'!L80</f>
        <v>0</v>
      </c>
      <c r="L79" s="45">
        <f>'Analitika nastave'!M80</f>
        <v>0</v>
      </c>
      <c r="M79" s="45">
        <f>'Analitika nastave'!N80</f>
        <v>0</v>
      </c>
      <c r="N79" s="177">
        <f>'Analitika nastave'!O80</f>
        <v>0</v>
      </c>
      <c r="O79" s="153" t="str">
        <f>'Analitika nastave'!P80</f>
        <v>NE</v>
      </c>
      <c r="P79" s="44">
        <f>'Analitika nastave'!Q80</f>
        <v>0</v>
      </c>
      <c r="Q79" s="45">
        <f>'Analitika nastave'!R80</f>
        <v>0</v>
      </c>
      <c r="R79" s="45">
        <f>'Analitika nastave'!S80</f>
        <v>0</v>
      </c>
      <c r="S79" s="45">
        <f>'Analitika nastave'!T80</f>
        <v>0</v>
      </c>
      <c r="T79" s="177">
        <f>'Analitika nastave'!U80</f>
        <v>0</v>
      </c>
      <c r="U79" s="153" t="str">
        <f>'Analitika nastave'!V80</f>
        <v>NE</v>
      </c>
      <c r="V79" s="44">
        <f>'Analitika nastave'!W80</f>
        <v>0</v>
      </c>
      <c r="W79" s="45">
        <f>'Analitika nastave'!X80</f>
        <v>0</v>
      </c>
      <c r="X79" s="45">
        <f>'Analitika nastave'!Y80</f>
        <v>0</v>
      </c>
      <c r="Y79" s="45">
        <f>'Analitika nastave'!Z80</f>
        <v>0</v>
      </c>
      <c r="Z79" s="177">
        <f>'Analitika nastave'!AA80</f>
        <v>0</v>
      </c>
      <c r="AA79" s="153" t="str">
        <f>'Analitika nastave'!AB80</f>
        <v>NE</v>
      </c>
      <c r="AB79" s="180">
        <f>'Analitika nastave'!AC80</f>
        <v>0</v>
      </c>
    </row>
    <row r="80" spans="1:28" ht="15.75" thickBot="1" x14ac:dyDescent="0.3">
      <c r="A80" s="174"/>
      <c r="B80" s="176"/>
      <c r="C80" s="48" t="str">
        <f>'Analitika nastave'!D81</f>
        <v>P</v>
      </c>
      <c r="D80" s="49">
        <f>'Analitika nastave'!E81</f>
        <v>0</v>
      </c>
      <c r="E80" s="49">
        <f>'Analitika nastave'!F81</f>
        <v>0</v>
      </c>
      <c r="F80" s="49">
        <f>'Analitika nastave'!G81</f>
        <v>0</v>
      </c>
      <c r="G80" s="49">
        <f>'Analitika nastave'!H81</f>
        <v>0</v>
      </c>
      <c r="H80" s="178"/>
      <c r="I80" s="179"/>
      <c r="J80" s="50">
        <f>'Analitika nastave'!K81</f>
        <v>0</v>
      </c>
      <c r="K80" s="49">
        <f>'Analitika nastave'!L81</f>
        <v>0</v>
      </c>
      <c r="L80" s="49">
        <f>'Analitika nastave'!M81</f>
        <v>0</v>
      </c>
      <c r="M80" s="49">
        <f>'Analitika nastave'!N81</f>
        <v>0</v>
      </c>
      <c r="N80" s="178"/>
      <c r="O80" s="179"/>
      <c r="P80" s="50">
        <f>'Analitika nastave'!Q81</f>
        <v>0</v>
      </c>
      <c r="Q80" s="49">
        <f>'Analitika nastave'!R81</f>
        <v>0</v>
      </c>
      <c r="R80" s="49">
        <f>'Analitika nastave'!S81</f>
        <v>0</v>
      </c>
      <c r="S80" s="49">
        <f>'Analitika nastave'!T81</f>
        <v>0</v>
      </c>
      <c r="T80" s="178"/>
      <c r="U80" s="179"/>
      <c r="V80" s="50">
        <f>'Analitika nastave'!W81</f>
        <v>0</v>
      </c>
      <c r="W80" s="49">
        <f>'Analitika nastave'!X81</f>
        <v>0</v>
      </c>
      <c r="X80" s="49">
        <f>'Analitika nastave'!Y81</f>
        <v>0</v>
      </c>
      <c r="Y80" s="49">
        <f>'Analitika nastave'!Z81</f>
        <v>0</v>
      </c>
      <c r="Z80" s="178"/>
      <c r="AA80" s="179"/>
      <c r="AB80" s="181"/>
    </row>
    <row r="81" spans="1:28" x14ac:dyDescent="0.25">
      <c r="A81" s="173">
        <v>38</v>
      </c>
      <c r="B81" s="175">
        <f>'Analitika nastave'!C82</f>
        <v>0</v>
      </c>
      <c r="C81" s="43" t="str">
        <f>'Analitika nastave'!D82</f>
        <v>B</v>
      </c>
      <c r="D81" s="44">
        <f>'Analitika nastave'!E82</f>
        <v>0</v>
      </c>
      <c r="E81" s="45">
        <f>'Analitika nastave'!F82</f>
        <v>0</v>
      </c>
      <c r="F81" s="45">
        <f>'Analitika nastave'!G82</f>
        <v>0</v>
      </c>
      <c r="G81" s="45">
        <f>'Analitika nastave'!H82</f>
        <v>0</v>
      </c>
      <c r="H81" s="177">
        <f>'Analitika nastave'!I82</f>
        <v>0</v>
      </c>
      <c r="I81" s="153" t="str">
        <f>'Analitika nastave'!J82</f>
        <v>NE</v>
      </c>
      <c r="J81" s="44">
        <f>'Analitika nastave'!K82</f>
        <v>0</v>
      </c>
      <c r="K81" s="45">
        <f>'Analitika nastave'!L82</f>
        <v>0</v>
      </c>
      <c r="L81" s="45">
        <f>'Analitika nastave'!M82</f>
        <v>0</v>
      </c>
      <c r="M81" s="45">
        <f>'Analitika nastave'!N82</f>
        <v>0</v>
      </c>
      <c r="N81" s="177">
        <f>'Analitika nastave'!O82</f>
        <v>0</v>
      </c>
      <c r="O81" s="153" t="str">
        <f>'Analitika nastave'!P82</f>
        <v>NE</v>
      </c>
      <c r="P81" s="44">
        <f>'Analitika nastave'!Q82</f>
        <v>0</v>
      </c>
      <c r="Q81" s="45">
        <f>'Analitika nastave'!R82</f>
        <v>0</v>
      </c>
      <c r="R81" s="45">
        <f>'Analitika nastave'!S82</f>
        <v>0</v>
      </c>
      <c r="S81" s="45">
        <f>'Analitika nastave'!T82</f>
        <v>0</v>
      </c>
      <c r="T81" s="177">
        <f>'Analitika nastave'!U82</f>
        <v>0</v>
      </c>
      <c r="U81" s="153" t="str">
        <f>'Analitika nastave'!V82</f>
        <v>NE</v>
      </c>
      <c r="V81" s="44">
        <f>'Analitika nastave'!W82</f>
        <v>0</v>
      </c>
      <c r="W81" s="45">
        <f>'Analitika nastave'!X82</f>
        <v>0</v>
      </c>
      <c r="X81" s="45">
        <f>'Analitika nastave'!Y82</f>
        <v>0</v>
      </c>
      <c r="Y81" s="45">
        <f>'Analitika nastave'!Z82</f>
        <v>0</v>
      </c>
      <c r="Z81" s="177">
        <f>'Analitika nastave'!AA82</f>
        <v>0</v>
      </c>
      <c r="AA81" s="153" t="str">
        <f>'Analitika nastave'!AB82</f>
        <v>NE</v>
      </c>
      <c r="AB81" s="180">
        <f>'Analitika nastave'!AC82</f>
        <v>0</v>
      </c>
    </row>
    <row r="82" spans="1:28" ht="15.75" thickBot="1" x14ac:dyDescent="0.3">
      <c r="A82" s="174"/>
      <c r="B82" s="176"/>
      <c r="C82" s="48" t="str">
        <f>'Analitika nastave'!D83</f>
        <v>P</v>
      </c>
      <c r="D82" s="49">
        <f>'Analitika nastave'!E83</f>
        <v>0</v>
      </c>
      <c r="E82" s="49">
        <f>'Analitika nastave'!F83</f>
        <v>0</v>
      </c>
      <c r="F82" s="49">
        <f>'Analitika nastave'!G83</f>
        <v>0</v>
      </c>
      <c r="G82" s="49">
        <f>'Analitika nastave'!H83</f>
        <v>0</v>
      </c>
      <c r="H82" s="178"/>
      <c r="I82" s="179"/>
      <c r="J82" s="50">
        <f>'Analitika nastave'!K83</f>
        <v>0</v>
      </c>
      <c r="K82" s="49">
        <f>'Analitika nastave'!L83</f>
        <v>0</v>
      </c>
      <c r="L82" s="49">
        <f>'Analitika nastave'!M83</f>
        <v>0</v>
      </c>
      <c r="M82" s="49">
        <f>'Analitika nastave'!N83</f>
        <v>0</v>
      </c>
      <c r="N82" s="178"/>
      <c r="O82" s="179"/>
      <c r="P82" s="50">
        <f>'Analitika nastave'!Q83</f>
        <v>0</v>
      </c>
      <c r="Q82" s="49">
        <f>'Analitika nastave'!R83</f>
        <v>0</v>
      </c>
      <c r="R82" s="49">
        <f>'Analitika nastave'!S83</f>
        <v>0</v>
      </c>
      <c r="S82" s="49">
        <f>'Analitika nastave'!T83</f>
        <v>0</v>
      </c>
      <c r="T82" s="178"/>
      <c r="U82" s="179"/>
      <c r="V82" s="50">
        <f>'Analitika nastave'!W83</f>
        <v>0</v>
      </c>
      <c r="W82" s="49">
        <f>'Analitika nastave'!X83</f>
        <v>0</v>
      </c>
      <c r="X82" s="49">
        <f>'Analitika nastave'!Y83</f>
        <v>0</v>
      </c>
      <c r="Y82" s="49">
        <f>'Analitika nastave'!Z83</f>
        <v>0</v>
      </c>
      <c r="Z82" s="178"/>
      <c r="AA82" s="179"/>
      <c r="AB82" s="181"/>
    </row>
    <row r="83" spans="1:28" x14ac:dyDescent="0.25">
      <c r="A83" s="173">
        <v>39</v>
      </c>
      <c r="B83" s="175">
        <f>'Analitika nastave'!C84</f>
        <v>0</v>
      </c>
      <c r="C83" s="43" t="str">
        <f>'Analitika nastave'!D84</f>
        <v>B</v>
      </c>
      <c r="D83" s="44">
        <f>'Analitika nastave'!E84</f>
        <v>0</v>
      </c>
      <c r="E83" s="45">
        <f>'Analitika nastave'!F84</f>
        <v>0</v>
      </c>
      <c r="F83" s="45">
        <f>'Analitika nastave'!G84</f>
        <v>0</v>
      </c>
      <c r="G83" s="45">
        <f>'Analitika nastave'!H84</f>
        <v>0</v>
      </c>
      <c r="H83" s="177">
        <f>'Analitika nastave'!I84</f>
        <v>0</v>
      </c>
      <c r="I83" s="153" t="str">
        <f>'Analitika nastave'!J84</f>
        <v>NE</v>
      </c>
      <c r="J83" s="44">
        <f>'Analitika nastave'!K84</f>
        <v>0</v>
      </c>
      <c r="K83" s="45">
        <f>'Analitika nastave'!L84</f>
        <v>0</v>
      </c>
      <c r="L83" s="45">
        <f>'Analitika nastave'!M84</f>
        <v>0</v>
      </c>
      <c r="M83" s="45">
        <f>'Analitika nastave'!N84</f>
        <v>0</v>
      </c>
      <c r="N83" s="177">
        <f>'Analitika nastave'!O84</f>
        <v>0</v>
      </c>
      <c r="O83" s="153" t="str">
        <f>'Analitika nastave'!P84</f>
        <v>NE</v>
      </c>
      <c r="P83" s="44">
        <f>'Analitika nastave'!Q84</f>
        <v>0</v>
      </c>
      <c r="Q83" s="45">
        <f>'Analitika nastave'!R84</f>
        <v>0</v>
      </c>
      <c r="R83" s="45">
        <f>'Analitika nastave'!S84</f>
        <v>0</v>
      </c>
      <c r="S83" s="45">
        <f>'Analitika nastave'!T84</f>
        <v>0</v>
      </c>
      <c r="T83" s="177">
        <f>'Analitika nastave'!U84</f>
        <v>0</v>
      </c>
      <c r="U83" s="153" t="str">
        <f>'Analitika nastave'!V84</f>
        <v>NE</v>
      </c>
      <c r="V83" s="44">
        <f>'Analitika nastave'!W84</f>
        <v>0</v>
      </c>
      <c r="W83" s="45">
        <f>'Analitika nastave'!X84</f>
        <v>0</v>
      </c>
      <c r="X83" s="45">
        <f>'Analitika nastave'!Y84</f>
        <v>0</v>
      </c>
      <c r="Y83" s="45">
        <f>'Analitika nastave'!Z84</f>
        <v>0</v>
      </c>
      <c r="Z83" s="177">
        <f>'Analitika nastave'!AA84</f>
        <v>0</v>
      </c>
      <c r="AA83" s="153" t="str">
        <f>'Analitika nastave'!AB84</f>
        <v>NE</v>
      </c>
      <c r="AB83" s="180">
        <f>'Analitika nastave'!AC84</f>
        <v>0</v>
      </c>
    </row>
    <row r="84" spans="1:28" ht="15.75" thickBot="1" x14ac:dyDescent="0.3">
      <c r="A84" s="174"/>
      <c r="B84" s="176"/>
      <c r="C84" s="48" t="str">
        <f>'Analitika nastave'!D85</f>
        <v>P</v>
      </c>
      <c r="D84" s="49">
        <f>'Analitika nastave'!E85</f>
        <v>0</v>
      </c>
      <c r="E84" s="49">
        <f>'Analitika nastave'!F85</f>
        <v>0</v>
      </c>
      <c r="F84" s="49">
        <f>'Analitika nastave'!G85</f>
        <v>0</v>
      </c>
      <c r="G84" s="49">
        <f>'Analitika nastave'!H85</f>
        <v>0</v>
      </c>
      <c r="H84" s="178"/>
      <c r="I84" s="179"/>
      <c r="J84" s="50">
        <f>'Analitika nastave'!K85</f>
        <v>0</v>
      </c>
      <c r="K84" s="49">
        <f>'Analitika nastave'!L85</f>
        <v>0</v>
      </c>
      <c r="L84" s="49">
        <f>'Analitika nastave'!M85</f>
        <v>0</v>
      </c>
      <c r="M84" s="49">
        <f>'Analitika nastave'!N85</f>
        <v>0</v>
      </c>
      <c r="N84" s="178"/>
      <c r="O84" s="179"/>
      <c r="P84" s="50">
        <f>'Analitika nastave'!Q85</f>
        <v>0</v>
      </c>
      <c r="Q84" s="49">
        <f>'Analitika nastave'!R85</f>
        <v>0</v>
      </c>
      <c r="R84" s="49">
        <f>'Analitika nastave'!S85</f>
        <v>0</v>
      </c>
      <c r="S84" s="49">
        <f>'Analitika nastave'!T85</f>
        <v>0</v>
      </c>
      <c r="T84" s="178"/>
      <c r="U84" s="179"/>
      <c r="V84" s="50">
        <f>'Analitika nastave'!W85</f>
        <v>0</v>
      </c>
      <c r="W84" s="49">
        <f>'Analitika nastave'!X85</f>
        <v>0</v>
      </c>
      <c r="X84" s="49">
        <f>'Analitika nastave'!Y85</f>
        <v>0</v>
      </c>
      <c r="Y84" s="49">
        <f>'Analitika nastave'!Z85</f>
        <v>0</v>
      </c>
      <c r="Z84" s="178"/>
      <c r="AA84" s="179"/>
      <c r="AB84" s="181"/>
    </row>
    <row r="85" spans="1:28" x14ac:dyDescent="0.25">
      <c r="A85" s="173">
        <v>40</v>
      </c>
      <c r="B85" s="175">
        <f>'Analitika nastave'!C86</f>
        <v>0</v>
      </c>
      <c r="C85" s="43" t="str">
        <f>'Analitika nastave'!D86</f>
        <v>B</v>
      </c>
      <c r="D85" s="44">
        <f>'Analitika nastave'!E86</f>
        <v>0</v>
      </c>
      <c r="E85" s="45">
        <f>'Analitika nastave'!F86</f>
        <v>0</v>
      </c>
      <c r="F85" s="45">
        <f>'Analitika nastave'!G86</f>
        <v>0</v>
      </c>
      <c r="G85" s="45">
        <f>'Analitika nastave'!H86</f>
        <v>0</v>
      </c>
      <c r="H85" s="177">
        <f>'Analitika nastave'!I86</f>
        <v>0</v>
      </c>
      <c r="I85" s="153" t="str">
        <f>'Analitika nastave'!J86</f>
        <v>NE</v>
      </c>
      <c r="J85" s="44">
        <f>'Analitika nastave'!K86</f>
        <v>0</v>
      </c>
      <c r="K85" s="45">
        <f>'Analitika nastave'!L86</f>
        <v>0</v>
      </c>
      <c r="L85" s="45">
        <f>'Analitika nastave'!M86</f>
        <v>0</v>
      </c>
      <c r="M85" s="45">
        <f>'Analitika nastave'!N86</f>
        <v>0</v>
      </c>
      <c r="N85" s="177">
        <f>'Analitika nastave'!O86</f>
        <v>0</v>
      </c>
      <c r="O85" s="153" t="str">
        <f>'Analitika nastave'!P86</f>
        <v>NE</v>
      </c>
      <c r="P85" s="44">
        <f>'Analitika nastave'!Q86</f>
        <v>0</v>
      </c>
      <c r="Q85" s="45">
        <f>'Analitika nastave'!R86</f>
        <v>0</v>
      </c>
      <c r="R85" s="45">
        <f>'Analitika nastave'!S86</f>
        <v>0</v>
      </c>
      <c r="S85" s="45">
        <f>'Analitika nastave'!T86</f>
        <v>0</v>
      </c>
      <c r="T85" s="177">
        <f>'Analitika nastave'!U86</f>
        <v>0</v>
      </c>
      <c r="U85" s="153" t="str">
        <f>'Analitika nastave'!V86</f>
        <v>NE</v>
      </c>
      <c r="V85" s="44">
        <f>'Analitika nastave'!W86</f>
        <v>0</v>
      </c>
      <c r="W85" s="45">
        <f>'Analitika nastave'!X86</f>
        <v>0</v>
      </c>
      <c r="X85" s="45">
        <f>'Analitika nastave'!Y86</f>
        <v>0</v>
      </c>
      <c r="Y85" s="45">
        <f>'Analitika nastave'!Z86</f>
        <v>0</v>
      </c>
      <c r="Z85" s="177">
        <f>'Analitika nastave'!AA86</f>
        <v>0</v>
      </c>
      <c r="AA85" s="153" t="str">
        <f>'Analitika nastave'!AB86</f>
        <v>NE</v>
      </c>
      <c r="AB85" s="180">
        <f>'Analitika nastave'!AC86</f>
        <v>0</v>
      </c>
    </row>
    <row r="86" spans="1:28" ht="15.75" thickBot="1" x14ac:dyDescent="0.3">
      <c r="A86" s="174"/>
      <c r="B86" s="176"/>
      <c r="C86" s="48" t="str">
        <f>'Analitika nastave'!D87</f>
        <v>P</v>
      </c>
      <c r="D86" s="49">
        <f>'Analitika nastave'!E87</f>
        <v>0</v>
      </c>
      <c r="E86" s="49">
        <f>'Analitika nastave'!F87</f>
        <v>0</v>
      </c>
      <c r="F86" s="49">
        <f>'Analitika nastave'!G87</f>
        <v>0</v>
      </c>
      <c r="G86" s="49">
        <f>'Analitika nastave'!H87</f>
        <v>0</v>
      </c>
      <c r="H86" s="178"/>
      <c r="I86" s="179"/>
      <c r="J86" s="50">
        <f>'Analitika nastave'!K87</f>
        <v>0</v>
      </c>
      <c r="K86" s="49">
        <f>'Analitika nastave'!L87</f>
        <v>0</v>
      </c>
      <c r="L86" s="49">
        <f>'Analitika nastave'!M87</f>
        <v>0</v>
      </c>
      <c r="M86" s="49">
        <f>'Analitika nastave'!N87</f>
        <v>0</v>
      </c>
      <c r="N86" s="178"/>
      <c r="O86" s="179"/>
      <c r="P86" s="50">
        <f>'Analitika nastave'!Q87</f>
        <v>0</v>
      </c>
      <c r="Q86" s="49">
        <f>'Analitika nastave'!R87</f>
        <v>0</v>
      </c>
      <c r="R86" s="49">
        <f>'Analitika nastave'!S87</f>
        <v>0</v>
      </c>
      <c r="S86" s="49">
        <f>'Analitika nastave'!T87</f>
        <v>0</v>
      </c>
      <c r="T86" s="178"/>
      <c r="U86" s="179"/>
      <c r="V86" s="50">
        <f>'Analitika nastave'!W87</f>
        <v>0</v>
      </c>
      <c r="W86" s="49">
        <f>'Analitika nastave'!X87</f>
        <v>0</v>
      </c>
      <c r="X86" s="49">
        <f>'Analitika nastave'!Y87</f>
        <v>0</v>
      </c>
      <c r="Y86" s="49">
        <f>'Analitika nastave'!Z87</f>
        <v>0</v>
      </c>
      <c r="Z86" s="178"/>
      <c r="AA86" s="179"/>
      <c r="AB86" s="181"/>
    </row>
    <row r="87" spans="1:28" x14ac:dyDescent="0.25">
      <c r="A87" s="173">
        <v>41</v>
      </c>
      <c r="B87" s="175">
        <f>'Analitika nastave'!C88</f>
        <v>0</v>
      </c>
      <c r="C87" s="43" t="str">
        <f>'Analitika nastave'!D88</f>
        <v>B</v>
      </c>
      <c r="D87" s="44">
        <f>'Analitika nastave'!E88</f>
        <v>0</v>
      </c>
      <c r="E87" s="45">
        <f>'Analitika nastave'!F88</f>
        <v>0</v>
      </c>
      <c r="F87" s="45">
        <f>'Analitika nastave'!G88</f>
        <v>0</v>
      </c>
      <c r="G87" s="45">
        <f>'Analitika nastave'!H88</f>
        <v>0</v>
      </c>
      <c r="H87" s="177">
        <f>'Analitika nastave'!I88</f>
        <v>0</v>
      </c>
      <c r="I87" s="153" t="str">
        <f>'Analitika nastave'!J88</f>
        <v>NE</v>
      </c>
      <c r="J87" s="44">
        <f>'Analitika nastave'!K88</f>
        <v>0</v>
      </c>
      <c r="K87" s="45">
        <f>'Analitika nastave'!L88</f>
        <v>0</v>
      </c>
      <c r="L87" s="45">
        <f>'Analitika nastave'!M88</f>
        <v>0</v>
      </c>
      <c r="M87" s="45">
        <f>'Analitika nastave'!N88</f>
        <v>0</v>
      </c>
      <c r="N87" s="177">
        <f>'Analitika nastave'!O88</f>
        <v>0</v>
      </c>
      <c r="O87" s="153" t="str">
        <f>'Analitika nastave'!P88</f>
        <v>NE</v>
      </c>
      <c r="P87" s="44">
        <f>'Analitika nastave'!Q88</f>
        <v>0</v>
      </c>
      <c r="Q87" s="45">
        <f>'Analitika nastave'!R88</f>
        <v>0</v>
      </c>
      <c r="R87" s="45">
        <f>'Analitika nastave'!S88</f>
        <v>0</v>
      </c>
      <c r="S87" s="45">
        <f>'Analitika nastave'!T88</f>
        <v>0</v>
      </c>
      <c r="T87" s="177">
        <f>'Analitika nastave'!U88</f>
        <v>0</v>
      </c>
      <c r="U87" s="153" t="str">
        <f>'Analitika nastave'!V88</f>
        <v>NE</v>
      </c>
      <c r="V87" s="44">
        <f>'Analitika nastave'!W88</f>
        <v>0</v>
      </c>
      <c r="W87" s="45">
        <f>'Analitika nastave'!X88</f>
        <v>0</v>
      </c>
      <c r="X87" s="45">
        <f>'Analitika nastave'!Y88</f>
        <v>0</v>
      </c>
      <c r="Y87" s="45">
        <f>'Analitika nastave'!Z88</f>
        <v>0</v>
      </c>
      <c r="Z87" s="177">
        <f>'Analitika nastave'!AA88</f>
        <v>0</v>
      </c>
      <c r="AA87" s="153" t="str">
        <f>'Analitika nastave'!AB88</f>
        <v>NE</v>
      </c>
      <c r="AB87" s="180">
        <f>'Analitika nastave'!AC88</f>
        <v>0</v>
      </c>
    </row>
    <row r="88" spans="1:28" ht="15.75" thickBot="1" x14ac:dyDescent="0.3">
      <c r="A88" s="174"/>
      <c r="B88" s="176"/>
      <c r="C88" s="48" t="str">
        <f>'Analitika nastave'!D89</f>
        <v>P</v>
      </c>
      <c r="D88" s="49">
        <f>'Analitika nastave'!E89</f>
        <v>0</v>
      </c>
      <c r="E88" s="49">
        <f>'Analitika nastave'!F89</f>
        <v>0</v>
      </c>
      <c r="F88" s="49">
        <f>'Analitika nastave'!G89</f>
        <v>0</v>
      </c>
      <c r="G88" s="49">
        <f>'Analitika nastave'!H89</f>
        <v>0</v>
      </c>
      <c r="H88" s="178"/>
      <c r="I88" s="179"/>
      <c r="J88" s="50">
        <f>'Analitika nastave'!K89</f>
        <v>0</v>
      </c>
      <c r="K88" s="49">
        <f>'Analitika nastave'!L89</f>
        <v>0</v>
      </c>
      <c r="L88" s="49">
        <f>'Analitika nastave'!M89</f>
        <v>0</v>
      </c>
      <c r="M88" s="49">
        <f>'Analitika nastave'!N89</f>
        <v>0</v>
      </c>
      <c r="N88" s="178"/>
      <c r="O88" s="179"/>
      <c r="P88" s="50">
        <f>'Analitika nastave'!Q89</f>
        <v>0</v>
      </c>
      <c r="Q88" s="49">
        <f>'Analitika nastave'!R89</f>
        <v>0</v>
      </c>
      <c r="R88" s="49">
        <f>'Analitika nastave'!S89</f>
        <v>0</v>
      </c>
      <c r="S88" s="49">
        <f>'Analitika nastave'!T89</f>
        <v>0</v>
      </c>
      <c r="T88" s="178"/>
      <c r="U88" s="179"/>
      <c r="V88" s="50">
        <f>'Analitika nastave'!W89</f>
        <v>0</v>
      </c>
      <c r="W88" s="49">
        <f>'Analitika nastave'!X89</f>
        <v>0</v>
      </c>
      <c r="X88" s="49">
        <f>'Analitika nastave'!Y89</f>
        <v>0</v>
      </c>
      <c r="Y88" s="49">
        <f>'Analitika nastave'!Z89</f>
        <v>0</v>
      </c>
      <c r="Z88" s="178"/>
      <c r="AA88" s="179"/>
      <c r="AB88" s="181"/>
    </row>
    <row r="89" spans="1:28" x14ac:dyDescent="0.25">
      <c r="A89" s="173">
        <v>42</v>
      </c>
      <c r="B89" s="175">
        <f>'Analitika nastave'!C90</f>
        <v>0</v>
      </c>
      <c r="C89" s="43" t="str">
        <f>'Analitika nastave'!D90</f>
        <v>B</v>
      </c>
      <c r="D89" s="44">
        <f>'Analitika nastave'!E90</f>
        <v>0</v>
      </c>
      <c r="E89" s="45">
        <f>'Analitika nastave'!F90</f>
        <v>0</v>
      </c>
      <c r="F89" s="45">
        <f>'Analitika nastave'!G90</f>
        <v>0</v>
      </c>
      <c r="G89" s="45">
        <f>'Analitika nastave'!H90</f>
        <v>0</v>
      </c>
      <c r="H89" s="177">
        <f>'Analitika nastave'!I90</f>
        <v>0</v>
      </c>
      <c r="I89" s="153" t="str">
        <f>'Analitika nastave'!J90</f>
        <v>NE</v>
      </c>
      <c r="J89" s="44">
        <f>'Analitika nastave'!K90</f>
        <v>0</v>
      </c>
      <c r="K89" s="45">
        <f>'Analitika nastave'!L90</f>
        <v>0</v>
      </c>
      <c r="L89" s="45">
        <f>'Analitika nastave'!M90</f>
        <v>0</v>
      </c>
      <c r="M89" s="45">
        <f>'Analitika nastave'!N90</f>
        <v>0</v>
      </c>
      <c r="N89" s="177">
        <f>'Analitika nastave'!O90</f>
        <v>0</v>
      </c>
      <c r="O89" s="153" t="str">
        <f>'Analitika nastave'!P90</f>
        <v>NE</v>
      </c>
      <c r="P89" s="44">
        <f>'Analitika nastave'!Q90</f>
        <v>0</v>
      </c>
      <c r="Q89" s="45">
        <f>'Analitika nastave'!R90</f>
        <v>0</v>
      </c>
      <c r="R89" s="45">
        <f>'Analitika nastave'!S90</f>
        <v>0</v>
      </c>
      <c r="S89" s="45">
        <f>'Analitika nastave'!T90</f>
        <v>0</v>
      </c>
      <c r="T89" s="177">
        <f>'Analitika nastave'!U90</f>
        <v>0</v>
      </c>
      <c r="U89" s="153" t="str">
        <f>'Analitika nastave'!V90</f>
        <v>NE</v>
      </c>
      <c r="V89" s="44">
        <f>'Analitika nastave'!W90</f>
        <v>0</v>
      </c>
      <c r="W89" s="45">
        <f>'Analitika nastave'!X90</f>
        <v>0</v>
      </c>
      <c r="X89" s="45">
        <f>'Analitika nastave'!Y90</f>
        <v>0</v>
      </c>
      <c r="Y89" s="45">
        <f>'Analitika nastave'!Z90</f>
        <v>0</v>
      </c>
      <c r="Z89" s="177">
        <f>'Analitika nastave'!AA90</f>
        <v>0</v>
      </c>
      <c r="AA89" s="153" t="str">
        <f>'Analitika nastave'!AB90</f>
        <v>NE</v>
      </c>
      <c r="AB89" s="180">
        <f>'Analitika nastave'!AC90</f>
        <v>0</v>
      </c>
    </row>
    <row r="90" spans="1:28" ht="15.75" thickBot="1" x14ac:dyDescent="0.3">
      <c r="A90" s="174"/>
      <c r="B90" s="176"/>
      <c r="C90" s="48" t="str">
        <f>'Analitika nastave'!D91</f>
        <v>P</v>
      </c>
      <c r="D90" s="49">
        <f>'Analitika nastave'!E91</f>
        <v>0</v>
      </c>
      <c r="E90" s="49">
        <f>'Analitika nastave'!F91</f>
        <v>0</v>
      </c>
      <c r="F90" s="49">
        <f>'Analitika nastave'!G91</f>
        <v>0</v>
      </c>
      <c r="G90" s="49">
        <f>'Analitika nastave'!H91</f>
        <v>0</v>
      </c>
      <c r="H90" s="178"/>
      <c r="I90" s="179"/>
      <c r="J90" s="50">
        <f>'Analitika nastave'!K91</f>
        <v>0</v>
      </c>
      <c r="K90" s="49">
        <f>'Analitika nastave'!L91</f>
        <v>0</v>
      </c>
      <c r="L90" s="49">
        <f>'Analitika nastave'!M91</f>
        <v>0</v>
      </c>
      <c r="M90" s="49">
        <f>'Analitika nastave'!N91</f>
        <v>0</v>
      </c>
      <c r="N90" s="178"/>
      <c r="O90" s="179"/>
      <c r="P90" s="50">
        <f>'Analitika nastave'!Q91</f>
        <v>0</v>
      </c>
      <c r="Q90" s="49">
        <f>'Analitika nastave'!R91</f>
        <v>0</v>
      </c>
      <c r="R90" s="49">
        <f>'Analitika nastave'!S91</f>
        <v>0</v>
      </c>
      <c r="S90" s="49">
        <f>'Analitika nastave'!T91</f>
        <v>0</v>
      </c>
      <c r="T90" s="178"/>
      <c r="U90" s="179"/>
      <c r="V90" s="50">
        <f>'Analitika nastave'!W91</f>
        <v>0</v>
      </c>
      <c r="W90" s="49">
        <f>'Analitika nastave'!X91</f>
        <v>0</v>
      </c>
      <c r="X90" s="49">
        <f>'Analitika nastave'!Y91</f>
        <v>0</v>
      </c>
      <c r="Y90" s="49">
        <f>'Analitika nastave'!Z91</f>
        <v>0</v>
      </c>
      <c r="Z90" s="178"/>
      <c r="AA90" s="179"/>
      <c r="AB90" s="181"/>
    </row>
    <row r="91" spans="1:28" x14ac:dyDescent="0.25">
      <c r="A91" s="173">
        <v>43</v>
      </c>
      <c r="B91" s="175">
        <f>'Analitika nastave'!C92</f>
        <v>0</v>
      </c>
      <c r="C91" s="43" t="str">
        <f>'Analitika nastave'!D92</f>
        <v>B</v>
      </c>
      <c r="D91" s="44">
        <f>'Analitika nastave'!E92</f>
        <v>0</v>
      </c>
      <c r="E91" s="45">
        <f>'Analitika nastave'!F92</f>
        <v>0</v>
      </c>
      <c r="F91" s="45">
        <f>'Analitika nastave'!G92</f>
        <v>0</v>
      </c>
      <c r="G91" s="45">
        <f>'Analitika nastave'!H92</f>
        <v>0</v>
      </c>
      <c r="H91" s="177">
        <f>'Analitika nastave'!I92</f>
        <v>0</v>
      </c>
      <c r="I91" s="153" t="str">
        <f>'Analitika nastave'!J92</f>
        <v>NE</v>
      </c>
      <c r="J91" s="44">
        <f>'Analitika nastave'!K92</f>
        <v>0</v>
      </c>
      <c r="K91" s="45">
        <f>'Analitika nastave'!L92</f>
        <v>0</v>
      </c>
      <c r="L91" s="45">
        <f>'Analitika nastave'!M92</f>
        <v>0</v>
      </c>
      <c r="M91" s="45">
        <f>'Analitika nastave'!N92</f>
        <v>0</v>
      </c>
      <c r="N91" s="177">
        <f>'Analitika nastave'!O92</f>
        <v>0</v>
      </c>
      <c r="O91" s="153" t="str">
        <f>'Analitika nastave'!P92</f>
        <v>NE</v>
      </c>
      <c r="P91" s="44">
        <f>'Analitika nastave'!Q92</f>
        <v>0</v>
      </c>
      <c r="Q91" s="45">
        <f>'Analitika nastave'!R92</f>
        <v>0</v>
      </c>
      <c r="R91" s="45">
        <f>'Analitika nastave'!S92</f>
        <v>0</v>
      </c>
      <c r="S91" s="45">
        <f>'Analitika nastave'!T92</f>
        <v>0</v>
      </c>
      <c r="T91" s="177">
        <f>'Analitika nastave'!U92</f>
        <v>0</v>
      </c>
      <c r="U91" s="153" t="str">
        <f>'Analitika nastave'!V92</f>
        <v>NE</v>
      </c>
      <c r="V91" s="44">
        <f>'Analitika nastave'!W92</f>
        <v>0</v>
      </c>
      <c r="W91" s="45">
        <f>'Analitika nastave'!X92</f>
        <v>0</v>
      </c>
      <c r="X91" s="45">
        <f>'Analitika nastave'!Y92</f>
        <v>0</v>
      </c>
      <c r="Y91" s="45">
        <f>'Analitika nastave'!Z92</f>
        <v>0</v>
      </c>
      <c r="Z91" s="177">
        <f>'Analitika nastave'!AA92</f>
        <v>0</v>
      </c>
      <c r="AA91" s="153" t="str">
        <f>'Analitika nastave'!AB92</f>
        <v>NE</v>
      </c>
      <c r="AB91" s="180">
        <f>'Analitika nastave'!AC92</f>
        <v>0</v>
      </c>
    </row>
    <row r="92" spans="1:28" ht="15.75" thickBot="1" x14ac:dyDescent="0.3">
      <c r="A92" s="174"/>
      <c r="B92" s="176"/>
      <c r="C92" s="48" t="str">
        <f>'Analitika nastave'!D93</f>
        <v>P</v>
      </c>
      <c r="D92" s="49">
        <f>'Analitika nastave'!E93</f>
        <v>0</v>
      </c>
      <c r="E92" s="49">
        <f>'Analitika nastave'!F93</f>
        <v>0</v>
      </c>
      <c r="F92" s="49">
        <f>'Analitika nastave'!G93</f>
        <v>0</v>
      </c>
      <c r="G92" s="49">
        <f>'Analitika nastave'!H93</f>
        <v>0</v>
      </c>
      <c r="H92" s="178"/>
      <c r="I92" s="179"/>
      <c r="J92" s="50">
        <f>'Analitika nastave'!K93</f>
        <v>0</v>
      </c>
      <c r="K92" s="49">
        <f>'Analitika nastave'!L93</f>
        <v>0</v>
      </c>
      <c r="L92" s="49">
        <f>'Analitika nastave'!M93</f>
        <v>0</v>
      </c>
      <c r="M92" s="49">
        <f>'Analitika nastave'!N93</f>
        <v>0</v>
      </c>
      <c r="N92" s="178"/>
      <c r="O92" s="179"/>
      <c r="P92" s="50">
        <f>'Analitika nastave'!Q93</f>
        <v>0</v>
      </c>
      <c r="Q92" s="49">
        <f>'Analitika nastave'!R93</f>
        <v>0</v>
      </c>
      <c r="R92" s="49">
        <f>'Analitika nastave'!S93</f>
        <v>0</v>
      </c>
      <c r="S92" s="49">
        <f>'Analitika nastave'!T93</f>
        <v>0</v>
      </c>
      <c r="T92" s="178"/>
      <c r="U92" s="179"/>
      <c r="V92" s="50">
        <f>'Analitika nastave'!W93</f>
        <v>0</v>
      </c>
      <c r="W92" s="49">
        <f>'Analitika nastave'!X93</f>
        <v>0</v>
      </c>
      <c r="X92" s="49">
        <f>'Analitika nastave'!Y93</f>
        <v>0</v>
      </c>
      <c r="Y92" s="49">
        <f>'Analitika nastave'!Z93</f>
        <v>0</v>
      </c>
      <c r="Z92" s="178"/>
      <c r="AA92" s="179"/>
      <c r="AB92" s="181"/>
    </row>
    <row r="93" spans="1:28" x14ac:dyDescent="0.25">
      <c r="A93" s="173">
        <v>44</v>
      </c>
      <c r="B93" s="175">
        <f>'Analitika nastave'!C94</f>
        <v>0</v>
      </c>
      <c r="C93" s="43" t="str">
        <f>'Analitika nastave'!D94</f>
        <v>B</v>
      </c>
      <c r="D93" s="44">
        <f>'Analitika nastave'!E94</f>
        <v>0</v>
      </c>
      <c r="E93" s="45">
        <f>'Analitika nastave'!F94</f>
        <v>0</v>
      </c>
      <c r="F93" s="45">
        <f>'Analitika nastave'!G94</f>
        <v>0</v>
      </c>
      <c r="G93" s="45">
        <f>'Analitika nastave'!H94</f>
        <v>0</v>
      </c>
      <c r="H93" s="177">
        <f>'Analitika nastave'!I94</f>
        <v>0</v>
      </c>
      <c r="I93" s="153" t="str">
        <f>'Analitika nastave'!J94</f>
        <v>NE</v>
      </c>
      <c r="J93" s="44">
        <f>'Analitika nastave'!K94</f>
        <v>0</v>
      </c>
      <c r="K93" s="45">
        <f>'Analitika nastave'!L94</f>
        <v>0</v>
      </c>
      <c r="L93" s="45">
        <f>'Analitika nastave'!M94</f>
        <v>0</v>
      </c>
      <c r="M93" s="45">
        <f>'Analitika nastave'!N94</f>
        <v>0</v>
      </c>
      <c r="N93" s="177">
        <f>'Analitika nastave'!O94</f>
        <v>0</v>
      </c>
      <c r="O93" s="153" t="str">
        <f>'Analitika nastave'!P94</f>
        <v>NE</v>
      </c>
      <c r="P93" s="44">
        <f>'Analitika nastave'!Q94</f>
        <v>0</v>
      </c>
      <c r="Q93" s="45">
        <f>'Analitika nastave'!R94</f>
        <v>0</v>
      </c>
      <c r="R93" s="45">
        <f>'Analitika nastave'!S94</f>
        <v>0</v>
      </c>
      <c r="S93" s="45">
        <f>'Analitika nastave'!T94</f>
        <v>0</v>
      </c>
      <c r="T93" s="177">
        <f>'Analitika nastave'!U94</f>
        <v>0</v>
      </c>
      <c r="U93" s="153" t="str">
        <f>'Analitika nastave'!V94</f>
        <v>NE</v>
      </c>
      <c r="V93" s="44">
        <f>'Analitika nastave'!W94</f>
        <v>0</v>
      </c>
      <c r="W93" s="45">
        <f>'Analitika nastave'!X94</f>
        <v>0</v>
      </c>
      <c r="X93" s="45">
        <f>'Analitika nastave'!Y94</f>
        <v>0</v>
      </c>
      <c r="Y93" s="45">
        <f>'Analitika nastave'!Z94</f>
        <v>0</v>
      </c>
      <c r="Z93" s="177">
        <f>'Analitika nastave'!AA94</f>
        <v>0</v>
      </c>
      <c r="AA93" s="153" t="str">
        <f>'Analitika nastave'!AB94</f>
        <v>NE</v>
      </c>
      <c r="AB93" s="180">
        <f>'Analitika nastave'!AC94</f>
        <v>0</v>
      </c>
    </row>
    <row r="94" spans="1:28" ht="15.75" thickBot="1" x14ac:dyDescent="0.3">
      <c r="A94" s="174"/>
      <c r="B94" s="176"/>
      <c r="C94" s="48" t="str">
        <f>'Analitika nastave'!D95</f>
        <v>P</v>
      </c>
      <c r="D94" s="49">
        <f>'Analitika nastave'!E95</f>
        <v>0</v>
      </c>
      <c r="E94" s="49">
        <f>'Analitika nastave'!F95</f>
        <v>0</v>
      </c>
      <c r="F94" s="49">
        <f>'Analitika nastave'!G95</f>
        <v>0</v>
      </c>
      <c r="G94" s="49">
        <f>'Analitika nastave'!H95</f>
        <v>0</v>
      </c>
      <c r="H94" s="178"/>
      <c r="I94" s="179"/>
      <c r="J94" s="50">
        <f>'Analitika nastave'!K95</f>
        <v>0</v>
      </c>
      <c r="K94" s="49">
        <f>'Analitika nastave'!L95</f>
        <v>0</v>
      </c>
      <c r="L94" s="49">
        <f>'Analitika nastave'!M95</f>
        <v>0</v>
      </c>
      <c r="M94" s="49">
        <f>'Analitika nastave'!N95</f>
        <v>0</v>
      </c>
      <c r="N94" s="178"/>
      <c r="O94" s="179"/>
      <c r="P94" s="50">
        <f>'Analitika nastave'!Q95</f>
        <v>0</v>
      </c>
      <c r="Q94" s="49">
        <f>'Analitika nastave'!R95</f>
        <v>0</v>
      </c>
      <c r="R94" s="49">
        <f>'Analitika nastave'!S95</f>
        <v>0</v>
      </c>
      <c r="S94" s="49">
        <f>'Analitika nastave'!T95</f>
        <v>0</v>
      </c>
      <c r="T94" s="178"/>
      <c r="U94" s="179"/>
      <c r="V94" s="50">
        <f>'Analitika nastave'!W95</f>
        <v>0</v>
      </c>
      <c r="W94" s="49">
        <f>'Analitika nastave'!X95</f>
        <v>0</v>
      </c>
      <c r="X94" s="49">
        <f>'Analitika nastave'!Y95</f>
        <v>0</v>
      </c>
      <c r="Y94" s="49">
        <f>'Analitika nastave'!Z95</f>
        <v>0</v>
      </c>
      <c r="Z94" s="178"/>
      <c r="AA94" s="179"/>
      <c r="AB94" s="181"/>
    </row>
    <row r="95" spans="1:28" x14ac:dyDescent="0.25">
      <c r="A95" s="173">
        <v>45</v>
      </c>
      <c r="B95" s="175">
        <f>'Analitika nastave'!C96</f>
        <v>0</v>
      </c>
      <c r="C95" s="43" t="str">
        <f>'Analitika nastave'!D96</f>
        <v>B</v>
      </c>
      <c r="D95" s="44">
        <f>'Analitika nastave'!E96</f>
        <v>0</v>
      </c>
      <c r="E95" s="45">
        <f>'Analitika nastave'!F96</f>
        <v>0</v>
      </c>
      <c r="F95" s="45">
        <f>'Analitika nastave'!G96</f>
        <v>0</v>
      </c>
      <c r="G95" s="45">
        <f>'Analitika nastave'!H96</f>
        <v>0</v>
      </c>
      <c r="H95" s="177">
        <f>'Analitika nastave'!I96</f>
        <v>0</v>
      </c>
      <c r="I95" s="153" t="str">
        <f>'Analitika nastave'!J96</f>
        <v>NE</v>
      </c>
      <c r="J95" s="44">
        <f>'Analitika nastave'!K96</f>
        <v>0</v>
      </c>
      <c r="K95" s="45">
        <f>'Analitika nastave'!L96</f>
        <v>0</v>
      </c>
      <c r="L95" s="45">
        <f>'Analitika nastave'!M96</f>
        <v>0</v>
      </c>
      <c r="M95" s="45">
        <f>'Analitika nastave'!N96</f>
        <v>0</v>
      </c>
      <c r="N95" s="177">
        <f>'Analitika nastave'!O96</f>
        <v>0</v>
      </c>
      <c r="O95" s="153" t="str">
        <f>'Analitika nastave'!P96</f>
        <v>NE</v>
      </c>
      <c r="P95" s="44">
        <f>'Analitika nastave'!Q96</f>
        <v>0</v>
      </c>
      <c r="Q95" s="45">
        <f>'Analitika nastave'!R96</f>
        <v>0</v>
      </c>
      <c r="R95" s="45">
        <f>'Analitika nastave'!S96</f>
        <v>0</v>
      </c>
      <c r="S95" s="45">
        <f>'Analitika nastave'!T96</f>
        <v>0</v>
      </c>
      <c r="T95" s="177">
        <f>'Analitika nastave'!U96</f>
        <v>0</v>
      </c>
      <c r="U95" s="153" t="str">
        <f>'Analitika nastave'!V96</f>
        <v>NE</v>
      </c>
      <c r="V95" s="44">
        <f>'Analitika nastave'!W96</f>
        <v>0</v>
      </c>
      <c r="W95" s="45">
        <f>'Analitika nastave'!X96</f>
        <v>0</v>
      </c>
      <c r="X95" s="45">
        <f>'Analitika nastave'!Y96</f>
        <v>0</v>
      </c>
      <c r="Y95" s="45">
        <f>'Analitika nastave'!Z96</f>
        <v>0</v>
      </c>
      <c r="Z95" s="177">
        <f>'Analitika nastave'!AA96</f>
        <v>0</v>
      </c>
      <c r="AA95" s="153" t="str">
        <f>'Analitika nastave'!AB96</f>
        <v>NE</v>
      </c>
      <c r="AB95" s="180">
        <f>'Analitika nastave'!AC96</f>
        <v>0</v>
      </c>
    </row>
    <row r="96" spans="1:28" ht="15.75" thickBot="1" x14ac:dyDescent="0.3">
      <c r="A96" s="174"/>
      <c r="B96" s="176"/>
      <c r="C96" s="48" t="str">
        <f>'Analitika nastave'!D97</f>
        <v>P</v>
      </c>
      <c r="D96" s="49">
        <f>'Analitika nastave'!E97</f>
        <v>0</v>
      </c>
      <c r="E96" s="49">
        <f>'Analitika nastave'!F97</f>
        <v>0</v>
      </c>
      <c r="F96" s="49">
        <f>'Analitika nastave'!G97</f>
        <v>0</v>
      </c>
      <c r="G96" s="49">
        <f>'Analitika nastave'!H97</f>
        <v>0</v>
      </c>
      <c r="H96" s="178"/>
      <c r="I96" s="179"/>
      <c r="J96" s="50">
        <f>'Analitika nastave'!K97</f>
        <v>0</v>
      </c>
      <c r="K96" s="49">
        <f>'Analitika nastave'!L97</f>
        <v>0</v>
      </c>
      <c r="L96" s="49">
        <f>'Analitika nastave'!M97</f>
        <v>0</v>
      </c>
      <c r="M96" s="49">
        <f>'Analitika nastave'!N97</f>
        <v>0</v>
      </c>
      <c r="N96" s="178"/>
      <c r="O96" s="179"/>
      <c r="P96" s="50">
        <f>'Analitika nastave'!Q97</f>
        <v>0</v>
      </c>
      <c r="Q96" s="49">
        <f>'Analitika nastave'!R97</f>
        <v>0</v>
      </c>
      <c r="R96" s="49">
        <f>'Analitika nastave'!S97</f>
        <v>0</v>
      </c>
      <c r="S96" s="49">
        <f>'Analitika nastave'!T97</f>
        <v>0</v>
      </c>
      <c r="T96" s="178"/>
      <c r="U96" s="179"/>
      <c r="V96" s="50">
        <f>'Analitika nastave'!W97</f>
        <v>0</v>
      </c>
      <c r="W96" s="49">
        <f>'Analitika nastave'!X97</f>
        <v>0</v>
      </c>
      <c r="X96" s="49">
        <f>'Analitika nastave'!Y97</f>
        <v>0</v>
      </c>
      <c r="Y96" s="49">
        <f>'Analitika nastave'!Z97</f>
        <v>0</v>
      </c>
      <c r="Z96" s="178"/>
      <c r="AA96" s="179"/>
      <c r="AB96" s="181"/>
    </row>
    <row r="97" spans="1:28" x14ac:dyDescent="0.25">
      <c r="A97" s="173">
        <v>46</v>
      </c>
      <c r="B97" s="175">
        <f>'Analitika nastave'!C98</f>
        <v>0</v>
      </c>
      <c r="C97" s="43" t="str">
        <f>'Analitika nastave'!D98</f>
        <v>B</v>
      </c>
      <c r="D97" s="44">
        <f>'Analitika nastave'!E98</f>
        <v>0</v>
      </c>
      <c r="E97" s="45">
        <f>'Analitika nastave'!F98</f>
        <v>0</v>
      </c>
      <c r="F97" s="45">
        <f>'Analitika nastave'!G98</f>
        <v>0</v>
      </c>
      <c r="G97" s="45">
        <f>'Analitika nastave'!H98</f>
        <v>0</v>
      </c>
      <c r="H97" s="177">
        <f>'Analitika nastave'!I98</f>
        <v>0</v>
      </c>
      <c r="I97" s="153" t="str">
        <f>'Analitika nastave'!J98</f>
        <v>NE</v>
      </c>
      <c r="J97" s="44">
        <f>'Analitika nastave'!K98</f>
        <v>0</v>
      </c>
      <c r="K97" s="45">
        <f>'Analitika nastave'!L98</f>
        <v>0</v>
      </c>
      <c r="L97" s="45">
        <f>'Analitika nastave'!M98</f>
        <v>0</v>
      </c>
      <c r="M97" s="45">
        <f>'Analitika nastave'!N98</f>
        <v>0</v>
      </c>
      <c r="N97" s="177">
        <f>'Analitika nastave'!O98</f>
        <v>0</v>
      </c>
      <c r="O97" s="153" t="str">
        <f>'Analitika nastave'!P98</f>
        <v>NE</v>
      </c>
      <c r="P97" s="44">
        <f>'Analitika nastave'!Q98</f>
        <v>0</v>
      </c>
      <c r="Q97" s="45">
        <f>'Analitika nastave'!R98</f>
        <v>0</v>
      </c>
      <c r="R97" s="45">
        <f>'Analitika nastave'!S98</f>
        <v>0</v>
      </c>
      <c r="S97" s="45">
        <f>'Analitika nastave'!T98</f>
        <v>0</v>
      </c>
      <c r="T97" s="177">
        <f>'Analitika nastave'!U98</f>
        <v>0</v>
      </c>
      <c r="U97" s="153" t="str">
        <f>'Analitika nastave'!V98</f>
        <v>NE</v>
      </c>
      <c r="V97" s="44">
        <f>'Analitika nastave'!W98</f>
        <v>0</v>
      </c>
      <c r="W97" s="45">
        <f>'Analitika nastave'!X98</f>
        <v>0</v>
      </c>
      <c r="X97" s="45">
        <f>'Analitika nastave'!Y98</f>
        <v>0</v>
      </c>
      <c r="Y97" s="45">
        <f>'Analitika nastave'!Z98</f>
        <v>0</v>
      </c>
      <c r="Z97" s="177">
        <f>'Analitika nastave'!AA98</f>
        <v>0</v>
      </c>
      <c r="AA97" s="153" t="str">
        <f>'Analitika nastave'!AB98</f>
        <v>NE</v>
      </c>
      <c r="AB97" s="180">
        <f>'Analitika nastave'!AC98</f>
        <v>0</v>
      </c>
    </row>
    <row r="98" spans="1:28" ht="15.75" thickBot="1" x14ac:dyDescent="0.3">
      <c r="A98" s="174"/>
      <c r="B98" s="176"/>
      <c r="C98" s="48" t="str">
        <f>'Analitika nastave'!D99</f>
        <v>P</v>
      </c>
      <c r="D98" s="49">
        <f>'Analitika nastave'!E99</f>
        <v>0</v>
      </c>
      <c r="E98" s="49">
        <f>'Analitika nastave'!F99</f>
        <v>0</v>
      </c>
      <c r="F98" s="49">
        <f>'Analitika nastave'!G99</f>
        <v>0</v>
      </c>
      <c r="G98" s="49">
        <f>'Analitika nastave'!H99</f>
        <v>0</v>
      </c>
      <c r="H98" s="178"/>
      <c r="I98" s="179"/>
      <c r="J98" s="50">
        <f>'Analitika nastave'!K99</f>
        <v>0</v>
      </c>
      <c r="K98" s="49">
        <f>'Analitika nastave'!L99</f>
        <v>0</v>
      </c>
      <c r="L98" s="49">
        <f>'Analitika nastave'!M99</f>
        <v>0</v>
      </c>
      <c r="M98" s="49">
        <f>'Analitika nastave'!N99</f>
        <v>0</v>
      </c>
      <c r="N98" s="178"/>
      <c r="O98" s="179"/>
      <c r="P98" s="50">
        <f>'Analitika nastave'!Q99</f>
        <v>0</v>
      </c>
      <c r="Q98" s="49">
        <f>'Analitika nastave'!R99</f>
        <v>0</v>
      </c>
      <c r="R98" s="49">
        <f>'Analitika nastave'!S99</f>
        <v>0</v>
      </c>
      <c r="S98" s="49">
        <f>'Analitika nastave'!T99</f>
        <v>0</v>
      </c>
      <c r="T98" s="178"/>
      <c r="U98" s="179"/>
      <c r="V98" s="50">
        <f>'Analitika nastave'!W99</f>
        <v>0</v>
      </c>
      <c r="W98" s="49">
        <f>'Analitika nastave'!X99</f>
        <v>0</v>
      </c>
      <c r="X98" s="49">
        <f>'Analitika nastave'!Y99</f>
        <v>0</v>
      </c>
      <c r="Y98" s="49">
        <f>'Analitika nastave'!Z99</f>
        <v>0</v>
      </c>
      <c r="Z98" s="178"/>
      <c r="AA98" s="179"/>
      <c r="AB98" s="181"/>
    </row>
    <row r="99" spans="1:28" x14ac:dyDescent="0.25">
      <c r="A99" s="173">
        <v>47</v>
      </c>
      <c r="B99" s="175">
        <f>'Analitika nastave'!C100</f>
        <v>0</v>
      </c>
      <c r="C99" s="43" t="str">
        <f>'Analitika nastave'!D100</f>
        <v>B</v>
      </c>
      <c r="D99" s="44">
        <f>'Analitika nastave'!E100</f>
        <v>0</v>
      </c>
      <c r="E99" s="45">
        <f>'Analitika nastave'!F100</f>
        <v>0</v>
      </c>
      <c r="F99" s="45">
        <f>'Analitika nastave'!G100</f>
        <v>0</v>
      </c>
      <c r="G99" s="45">
        <f>'Analitika nastave'!H100</f>
        <v>0</v>
      </c>
      <c r="H99" s="177">
        <f>'Analitika nastave'!I100</f>
        <v>0</v>
      </c>
      <c r="I99" s="153" t="str">
        <f>'Analitika nastave'!J100</f>
        <v>NE</v>
      </c>
      <c r="J99" s="44">
        <f>'Analitika nastave'!K100</f>
        <v>0</v>
      </c>
      <c r="K99" s="45">
        <f>'Analitika nastave'!L100</f>
        <v>0</v>
      </c>
      <c r="L99" s="45">
        <f>'Analitika nastave'!M100</f>
        <v>0</v>
      </c>
      <c r="M99" s="45">
        <f>'Analitika nastave'!N100</f>
        <v>0</v>
      </c>
      <c r="N99" s="177">
        <f>'Analitika nastave'!O100</f>
        <v>0</v>
      </c>
      <c r="O99" s="153" t="str">
        <f>'Analitika nastave'!P100</f>
        <v>NE</v>
      </c>
      <c r="P99" s="44">
        <f>'Analitika nastave'!Q100</f>
        <v>0</v>
      </c>
      <c r="Q99" s="45">
        <f>'Analitika nastave'!R100</f>
        <v>0</v>
      </c>
      <c r="R99" s="45">
        <f>'Analitika nastave'!S100</f>
        <v>0</v>
      </c>
      <c r="S99" s="45">
        <f>'Analitika nastave'!T100</f>
        <v>0</v>
      </c>
      <c r="T99" s="177">
        <f>'Analitika nastave'!U100</f>
        <v>0</v>
      </c>
      <c r="U99" s="153" t="str">
        <f>'Analitika nastave'!V100</f>
        <v>NE</v>
      </c>
      <c r="V99" s="44">
        <f>'Analitika nastave'!W100</f>
        <v>0</v>
      </c>
      <c r="W99" s="45">
        <f>'Analitika nastave'!X100</f>
        <v>0</v>
      </c>
      <c r="X99" s="45">
        <f>'Analitika nastave'!Y100</f>
        <v>0</v>
      </c>
      <c r="Y99" s="45">
        <f>'Analitika nastave'!Z100</f>
        <v>0</v>
      </c>
      <c r="Z99" s="177">
        <f>'Analitika nastave'!AA100</f>
        <v>0</v>
      </c>
      <c r="AA99" s="153" t="str">
        <f>'Analitika nastave'!AB100</f>
        <v>NE</v>
      </c>
      <c r="AB99" s="180">
        <f>'Analitika nastave'!AC100</f>
        <v>0</v>
      </c>
    </row>
    <row r="100" spans="1:28" ht="15.75" thickBot="1" x14ac:dyDescent="0.3">
      <c r="A100" s="174"/>
      <c r="B100" s="176"/>
      <c r="C100" s="48" t="str">
        <f>'Analitika nastave'!D101</f>
        <v>P</v>
      </c>
      <c r="D100" s="49">
        <f>'Analitika nastave'!E101</f>
        <v>0</v>
      </c>
      <c r="E100" s="49">
        <f>'Analitika nastave'!F101</f>
        <v>0</v>
      </c>
      <c r="F100" s="49">
        <f>'Analitika nastave'!G101</f>
        <v>0</v>
      </c>
      <c r="G100" s="49">
        <f>'Analitika nastave'!H101</f>
        <v>0</v>
      </c>
      <c r="H100" s="178"/>
      <c r="I100" s="179"/>
      <c r="J100" s="50">
        <f>'Analitika nastave'!K101</f>
        <v>0</v>
      </c>
      <c r="K100" s="49">
        <f>'Analitika nastave'!L101</f>
        <v>0</v>
      </c>
      <c r="L100" s="49">
        <f>'Analitika nastave'!M101</f>
        <v>0</v>
      </c>
      <c r="M100" s="49">
        <f>'Analitika nastave'!N101</f>
        <v>0</v>
      </c>
      <c r="N100" s="178"/>
      <c r="O100" s="179"/>
      <c r="P100" s="50">
        <f>'Analitika nastave'!Q101</f>
        <v>0</v>
      </c>
      <c r="Q100" s="49">
        <f>'Analitika nastave'!R101</f>
        <v>0</v>
      </c>
      <c r="R100" s="49">
        <f>'Analitika nastave'!S101</f>
        <v>0</v>
      </c>
      <c r="S100" s="49">
        <f>'Analitika nastave'!T101</f>
        <v>0</v>
      </c>
      <c r="T100" s="178"/>
      <c r="U100" s="179"/>
      <c r="V100" s="50">
        <f>'Analitika nastave'!W101</f>
        <v>0</v>
      </c>
      <c r="W100" s="49">
        <f>'Analitika nastave'!X101</f>
        <v>0</v>
      </c>
      <c r="X100" s="49">
        <f>'Analitika nastave'!Y101</f>
        <v>0</v>
      </c>
      <c r="Y100" s="49">
        <f>'Analitika nastave'!Z101</f>
        <v>0</v>
      </c>
      <c r="Z100" s="178"/>
      <c r="AA100" s="179"/>
      <c r="AB100" s="181"/>
    </row>
    <row r="101" spans="1:28" x14ac:dyDescent="0.25">
      <c r="A101" s="173">
        <v>48</v>
      </c>
      <c r="B101" s="175">
        <f>'Analitika nastave'!C102</f>
        <v>0</v>
      </c>
      <c r="C101" s="43" t="str">
        <f>'Analitika nastave'!D102</f>
        <v>B</v>
      </c>
      <c r="D101" s="44">
        <f>'Analitika nastave'!E102</f>
        <v>0</v>
      </c>
      <c r="E101" s="45">
        <f>'Analitika nastave'!F102</f>
        <v>0</v>
      </c>
      <c r="F101" s="45">
        <f>'Analitika nastave'!G102</f>
        <v>0</v>
      </c>
      <c r="G101" s="45">
        <f>'Analitika nastave'!H102</f>
        <v>0</v>
      </c>
      <c r="H101" s="177">
        <f>'Analitika nastave'!I102</f>
        <v>0</v>
      </c>
      <c r="I101" s="153" t="str">
        <f>'Analitika nastave'!J102</f>
        <v>NE</v>
      </c>
      <c r="J101" s="44">
        <f>'Analitika nastave'!K102</f>
        <v>0</v>
      </c>
      <c r="K101" s="45">
        <f>'Analitika nastave'!L102</f>
        <v>0</v>
      </c>
      <c r="L101" s="45">
        <f>'Analitika nastave'!M102</f>
        <v>0</v>
      </c>
      <c r="M101" s="45">
        <f>'Analitika nastave'!N102</f>
        <v>0</v>
      </c>
      <c r="N101" s="177">
        <f>'Analitika nastave'!O102</f>
        <v>0</v>
      </c>
      <c r="O101" s="153" t="str">
        <f>'Analitika nastave'!P102</f>
        <v>NE</v>
      </c>
      <c r="P101" s="44">
        <f>'Analitika nastave'!Q102</f>
        <v>0</v>
      </c>
      <c r="Q101" s="45">
        <f>'Analitika nastave'!R102</f>
        <v>0</v>
      </c>
      <c r="R101" s="45">
        <f>'Analitika nastave'!S102</f>
        <v>0</v>
      </c>
      <c r="S101" s="45">
        <f>'Analitika nastave'!T102</f>
        <v>0</v>
      </c>
      <c r="T101" s="177">
        <f>'Analitika nastave'!U102</f>
        <v>0</v>
      </c>
      <c r="U101" s="153" t="str">
        <f>'Analitika nastave'!V102</f>
        <v>NE</v>
      </c>
      <c r="V101" s="44">
        <f>'Analitika nastave'!W102</f>
        <v>0</v>
      </c>
      <c r="W101" s="45">
        <f>'Analitika nastave'!X102</f>
        <v>0</v>
      </c>
      <c r="X101" s="45">
        <f>'Analitika nastave'!Y102</f>
        <v>0</v>
      </c>
      <c r="Y101" s="45">
        <f>'Analitika nastave'!Z102</f>
        <v>0</v>
      </c>
      <c r="Z101" s="177">
        <f>'Analitika nastave'!AA102</f>
        <v>0</v>
      </c>
      <c r="AA101" s="153" t="str">
        <f>'Analitika nastave'!AB102</f>
        <v>NE</v>
      </c>
      <c r="AB101" s="180">
        <f>'Analitika nastave'!AC102</f>
        <v>0</v>
      </c>
    </row>
    <row r="102" spans="1:28" ht="15.75" thickBot="1" x14ac:dyDescent="0.3">
      <c r="A102" s="174"/>
      <c r="B102" s="176"/>
      <c r="C102" s="48" t="str">
        <f>'Analitika nastave'!D103</f>
        <v>P</v>
      </c>
      <c r="D102" s="49">
        <f>'Analitika nastave'!E103</f>
        <v>0</v>
      </c>
      <c r="E102" s="49">
        <f>'Analitika nastave'!F103</f>
        <v>0</v>
      </c>
      <c r="F102" s="49">
        <f>'Analitika nastave'!G103</f>
        <v>0</v>
      </c>
      <c r="G102" s="49">
        <f>'Analitika nastave'!H103</f>
        <v>0</v>
      </c>
      <c r="H102" s="178"/>
      <c r="I102" s="179"/>
      <c r="J102" s="50">
        <f>'Analitika nastave'!K103</f>
        <v>0</v>
      </c>
      <c r="K102" s="49">
        <f>'Analitika nastave'!L103</f>
        <v>0</v>
      </c>
      <c r="L102" s="49">
        <f>'Analitika nastave'!M103</f>
        <v>0</v>
      </c>
      <c r="M102" s="49">
        <f>'Analitika nastave'!N103</f>
        <v>0</v>
      </c>
      <c r="N102" s="178"/>
      <c r="O102" s="179"/>
      <c r="P102" s="50">
        <f>'Analitika nastave'!Q103</f>
        <v>0</v>
      </c>
      <c r="Q102" s="49">
        <f>'Analitika nastave'!R103</f>
        <v>0</v>
      </c>
      <c r="R102" s="49">
        <f>'Analitika nastave'!S103</f>
        <v>0</v>
      </c>
      <c r="S102" s="49">
        <f>'Analitika nastave'!T103</f>
        <v>0</v>
      </c>
      <c r="T102" s="178"/>
      <c r="U102" s="179"/>
      <c r="V102" s="50">
        <f>'Analitika nastave'!W103</f>
        <v>0</v>
      </c>
      <c r="W102" s="49">
        <f>'Analitika nastave'!X103</f>
        <v>0</v>
      </c>
      <c r="X102" s="49">
        <f>'Analitika nastave'!Y103</f>
        <v>0</v>
      </c>
      <c r="Y102" s="49">
        <f>'Analitika nastave'!Z103</f>
        <v>0</v>
      </c>
      <c r="Z102" s="178"/>
      <c r="AA102" s="179"/>
      <c r="AB102" s="181"/>
    </row>
    <row r="103" spans="1:28" x14ac:dyDescent="0.25">
      <c r="A103" s="173">
        <v>49</v>
      </c>
      <c r="B103" s="175">
        <f>'Analitika nastave'!C104</f>
        <v>0</v>
      </c>
      <c r="C103" s="43" t="str">
        <f>'Analitika nastave'!D104</f>
        <v>B</v>
      </c>
      <c r="D103" s="44">
        <f>'Analitika nastave'!E104</f>
        <v>0</v>
      </c>
      <c r="E103" s="45">
        <f>'Analitika nastave'!F104</f>
        <v>0</v>
      </c>
      <c r="F103" s="45">
        <f>'Analitika nastave'!G104</f>
        <v>0</v>
      </c>
      <c r="G103" s="45">
        <f>'Analitika nastave'!H104</f>
        <v>0</v>
      </c>
      <c r="H103" s="177">
        <f>'Analitika nastave'!I104</f>
        <v>0</v>
      </c>
      <c r="I103" s="153" t="str">
        <f>'Analitika nastave'!J104</f>
        <v>NE</v>
      </c>
      <c r="J103" s="44">
        <f>'Analitika nastave'!K104</f>
        <v>0</v>
      </c>
      <c r="K103" s="45">
        <f>'Analitika nastave'!L104</f>
        <v>0</v>
      </c>
      <c r="L103" s="45">
        <f>'Analitika nastave'!M104</f>
        <v>0</v>
      </c>
      <c r="M103" s="45">
        <f>'Analitika nastave'!N104</f>
        <v>0</v>
      </c>
      <c r="N103" s="177">
        <f>'Analitika nastave'!O104</f>
        <v>0</v>
      </c>
      <c r="O103" s="153" t="str">
        <f>'Analitika nastave'!P104</f>
        <v>NE</v>
      </c>
      <c r="P103" s="44">
        <f>'Analitika nastave'!Q104</f>
        <v>0</v>
      </c>
      <c r="Q103" s="45">
        <f>'Analitika nastave'!R104</f>
        <v>0</v>
      </c>
      <c r="R103" s="45">
        <f>'Analitika nastave'!S104</f>
        <v>0</v>
      </c>
      <c r="S103" s="45">
        <f>'Analitika nastave'!T104</f>
        <v>0</v>
      </c>
      <c r="T103" s="177">
        <f>'Analitika nastave'!U104</f>
        <v>0</v>
      </c>
      <c r="U103" s="153" t="str">
        <f>'Analitika nastave'!V104</f>
        <v>NE</v>
      </c>
      <c r="V103" s="44">
        <f>'Analitika nastave'!W104</f>
        <v>0</v>
      </c>
      <c r="W103" s="45">
        <f>'Analitika nastave'!X104</f>
        <v>0</v>
      </c>
      <c r="X103" s="45">
        <f>'Analitika nastave'!Y104</f>
        <v>0</v>
      </c>
      <c r="Y103" s="45">
        <f>'Analitika nastave'!Z104</f>
        <v>0</v>
      </c>
      <c r="Z103" s="177">
        <f>'Analitika nastave'!AA104</f>
        <v>0</v>
      </c>
      <c r="AA103" s="153" t="str">
        <f>'Analitika nastave'!AB104</f>
        <v>NE</v>
      </c>
      <c r="AB103" s="180">
        <f>'Analitika nastave'!AC104</f>
        <v>0</v>
      </c>
    </row>
    <row r="104" spans="1:28" ht="15.75" thickBot="1" x14ac:dyDescent="0.3">
      <c r="A104" s="174"/>
      <c r="B104" s="176"/>
      <c r="C104" s="48" t="str">
        <f>'Analitika nastave'!D105</f>
        <v>P</v>
      </c>
      <c r="D104" s="49">
        <f>'Analitika nastave'!E105</f>
        <v>0</v>
      </c>
      <c r="E104" s="49">
        <f>'Analitika nastave'!F105</f>
        <v>0</v>
      </c>
      <c r="F104" s="49">
        <f>'Analitika nastave'!G105</f>
        <v>0</v>
      </c>
      <c r="G104" s="49">
        <f>'Analitika nastave'!H105</f>
        <v>0</v>
      </c>
      <c r="H104" s="178"/>
      <c r="I104" s="179"/>
      <c r="J104" s="50">
        <f>'Analitika nastave'!K105</f>
        <v>0</v>
      </c>
      <c r="K104" s="49">
        <f>'Analitika nastave'!L105</f>
        <v>0</v>
      </c>
      <c r="L104" s="49">
        <f>'Analitika nastave'!M105</f>
        <v>0</v>
      </c>
      <c r="M104" s="49">
        <f>'Analitika nastave'!N105</f>
        <v>0</v>
      </c>
      <c r="N104" s="178"/>
      <c r="O104" s="179"/>
      <c r="P104" s="50">
        <f>'Analitika nastave'!Q105</f>
        <v>0</v>
      </c>
      <c r="Q104" s="49">
        <f>'Analitika nastave'!R105</f>
        <v>0</v>
      </c>
      <c r="R104" s="49">
        <f>'Analitika nastave'!S105</f>
        <v>0</v>
      </c>
      <c r="S104" s="49">
        <f>'Analitika nastave'!T105</f>
        <v>0</v>
      </c>
      <c r="T104" s="178"/>
      <c r="U104" s="179"/>
      <c r="V104" s="50">
        <f>'Analitika nastave'!W105</f>
        <v>0</v>
      </c>
      <c r="W104" s="49">
        <f>'Analitika nastave'!X105</f>
        <v>0</v>
      </c>
      <c r="X104" s="49">
        <f>'Analitika nastave'!Y105</f>
        <v>0</v>
      </c>
      <c r="Y104" s="49">
        <f>'Analitika nastave'!Z105</f>
        <v>0</v>
      </c>
      <c r="Z104" s="178"/>
      <c r="AA104" s="179"/>
      <c r="AB104" s="181"/>
    </row>
    <row r="105" spans="1:28" x14ac:dyDescent="0.25">
      <c r="A105" s="173">
        <v>50</v>
      </c>
      <c r="B105" s="175">
        <f>'Analitika nastave'!C106</f>
        <v>0</v>
      </c>
      <c r="C105" s="43" t="str">
        <f>'Analitika nastave'!D106</f>
        <v>B</v>
      </c>
      <c r="D105" s="44">
        <f>'Analitika nastave'!E106</f>
        <v>0</v>
      </c>
      <c r="E105" s="45">
        <f>'Analitika nastave'!F106</f>
        <v>0</v>
      </c>
      <c r="F105" s="45">
        <f>'Analitika nastave'!G106</f>
        <v>0</v>
      </c>
      <c r="G105" s="45">
        <f>'Analitika nastave'!H106</f>
        <v>0</v>
      </c>
      <c r="H105" s="177">
        <f>'Analitika nastave'!I106</f>
        <v>0</v>
      </c>
      <c r="I105" s="153" t="str">
        <f>'Analitika nastave'!J106</f>
        <v>NE</v>
      </c>
      <c r="J105" s="44">
        <f>'Analitika nastave'!K106</f>
        <v>0</v>
      </c>
      <c r="K105" s="45">
        <f>'Analitika nastave'!L106</f>
        <v>0</v>
      </c>
      <c r="L105" s="45">
        <f>'Analitika nastave'!M106</f>
        <v>0</v>
      </c>
      <c r="M105" s="45">
        <f>'Analitika nastave'!N106</f>
        <v>0</v>
      </c>
      <c r="N105" s="177">
        <f>'Analitika nastave'!O106</f>
        <v>0</v>
      </c>
      <c r="O105" s="153" t="str">
        <f>'Analitika nastave'!P106</f>
        <v>NE</v>
      </c>
      <c r="P105" s="44">
        <f>'Analitika nastave'!Q106</f>
        <v>0</v>
      </c>
      <c r="Q105" s="45">
        <f>'Analitika nastave'!R106</f>
        <v>0</v>
      </c>
      <c r="R105" s="45">
        <f>'Analitika nastave'!S106</f>
        <v>0</v>
      </c>
      <c r="S105" s="45">
        <f>'Analitika nastave'!T106</f>
        <v>0</v>
      </c>
      <c r="T105" s="177">
        <f>'Analitika nastave'!U106</f>
        <v>0</v>
      </c>
      <c r="U105" s="153" t="str">
        <f>'Analitika nastave'!V106</f>
        <v>NE</v>
      </c>
      <c r="V105" s="44">
        <f>'Analitika nastave'!W106</f>
        <v>0</v>
      </c>
      <c r="W105" s="45">
        <f>'Analitika nastave'!X106</f>
        <v>0</v>
      </c>
      <c r="X105" s="45">
        <f>'Analitika nastave'!Y106</f>
        <v>0</v>
      </c>
      <c r="Y105" s="45">
        <f>'Analitika nastave'!Z106</f>
        <v>0</v>
      </c>
      <c r="Z105" s="177">
        <f>'Analitika nastave'!AA106</f>
        <v>0</v>
      </c>
      <c r="AA105" s="153" t="str">
        <f>'Analitika nastave'!AB106</f>
        <v>NE</v>
      </c>
      <c r="AB105" s="180">
        <f>'Analitika nastave'!AC106</f>
        <v>0</v>
      </c>
    </row>
    <row r="106" spans="1:28" ht="15.75" thickBot="1" x14ac:dyDescent="0.3">
      <c r="A106" s="174"/>
      <c r="B106" s="176"/>
      <c r="C106" s="48" t="str">
        <f>'Analitika nastave'!D107</f>
        <v>P</v>
      </c>
      <c r="D106" s="49">
        <f>'Analitika nastave'!E107</f>
        <v>0</v>
      </c>
      <c r="E106" s="49">
        <f>'Analitika nastave'!F107</f>
        <v>0</v>
      </c>
      <c r="F106" s="49">
        <f>'Analitika nastave'!G107</f>
        <v>0</v>
      </c>
      <c r="G106" s="49">
        <f>'Analitika nastave'!H107</f>
        <v>0</v>
      </c>
      <c r="H106" s="178"/>
      <c r="I106" s="179"/>
      <c r="J106" s="50">
        <f>'Analitika nastave'!K107</f>
        <v>0</v>
      </c>
      <c r="K106" s="49">
        <f>'Analitika nastave'!L107</f>
        <v>0</v>
      </c>
      <c r="L106" s="49">
        <f>'Analitika nastave'!M107</f>
        <v>0</v>
      </c>
      <c r="M106" s="49">
        <f>'Analitika nastave'!N107</f>
        <v>0</v>
      </c>
      <c r="N106" s="178"/>
      <c r="O106" s="179"/>
      <c r="P106" s="50">
        <f>'Analitika nastave'!Q107</f>
        <v>0</v>
      </c>
      <c r="Q106" s="49">
        <f>'Analitika nastave'!R107</f>
        <v>0</v>
      </c>
      <c r="R106" s="49">
        <f>'Analitika nastave'!S107</f>
        <v>0</v>
      </c>
      <c r="S106" s="49">
        <f>'Analitika nastave'!T107</f>
        <v>0</v>
      </c>
      <c r="T106" s="178"/>
      <c r="U106" s="179"/>
      <c r="V106" s="50">
        <f>'Analitika nastave'!W107</f>
        <v>0</v>
      </c>
      <c r="W106" s="49">
        <f>'Analitika nastave'!X107</f>
        <v>0</v>
      </c>
      <c r="X106" s="49">
        <f>'Analitika nastave'!Y107</f>
        <v>0</v>
      </c>
      <c r="Y106" s="49">
        <f>'Analitika nastave'!Z107</f>
        <v>0</v>
      </c>
      <c r="Z106" s="178"/>
      <c r="AA106" s="179"/>
      <c r="AB106" s="181"/>
    </row>
    <row r="107" spans="1:28" x14ac:dyDescent="0.25">
      <c r="A107" s="173">
        <v>51</v>
      </c>
      <c r="B107" s="175">
        <f>'Analitika nastave'!C108</f>
        <v>0</v>
      </c>
      <c r="C107" s="43" t="str">
        <f>'Analitika nastave'!D108</f>
        <v>B</v>
      </c>
      <c r="D107" s="44">
        <f>'Analitika nastave'!E108</f>
        <v>0</v>
      </c>
      <c r="E107" s="45">
        <f>'Analitika nastave'!F108</f>
        <v>0</v>
      </c>
      <c r="F107" s="45">
        <f>'Analitika nastave'!G108</f>
        <v>0</v>
      </c>
      <c r="G107" s="45">
        <f>'Analitika nastave'!H108</f>
        <v>0</v>
      </c>
      <c r="H107" s="177">
        <f>'Analitika nastave'!I108</f>
        <v>0</v>
      </c>
      <c r="I107" s="153" t="str">
        <f>'Analitika nastave'!J108</f>
        <v>NE</v>
      </c>
      <c r="J107" s="44">
        <f>'Analitika nastave'!K108</f>
        <v>0</v>
      </c>
      <c r="K107" s="45">
        <f>'Analitika nastave'!L108</f>
        <v>0</v>
      </c>
      <c r="L107" s="45">
        <f>'Analitika nastave'!M108</f>
        <v>0</v>
      </c>
      <c r="M107" s="45">
        <f>'Analitika nastave'!N108</f>
        <v>0</v>
      </c>
      <c r="N107" s="177">
        <f>'Analitika nastave'!O108</f>
        <v>0</v>
      </c>
      <c r="O107" s="153" t="str">
        <f>'Analitika nastave'!P108</f>
        <v>NE</v>
      </c>
      <c r="P107" s="44">
        <f>'Analitika nastave'!Q108</f>
        <v>0</v>
      </c>
      <c r="Q107" s="45">
        <f>'Analitika nastave'!R108</f>
        <v>0</v>
      </c>
      <c r="R107" s="45">
        <f>'Analitika nastave'!S108</f>
        <v>0</v>
      </c>
      <c r="S107" s="45">
        <f>'Analitika nastave'!T108</f>
        <v>0</v>
      </c>
      <c r="T107" s="177">
        <f>'Analitika nastave'!U108</f>
        <v>0</v>
      </c>
      <c r="U107" s="153" t="str">
        <f>'Analitika nastave'!V108</f>
        <v>NE</v>
      </c>
      <c r="V107" s="44">
        <f>'Analitika nastave'!W108</f>
        <v>0</v>
      </c>
      <c r="W107" s="45">
        <f>'Analitika nastave'!X108</f>
        <v>0</v>
      </c>
      <c r="X107" s="45">
        <f>'Analitika nastave'!Y108</f>
        <v>0</v>
      </c>
      <c r="Y107" s="45">
        <f>'Analitika nastave'!Z108</f>
        <v>0</v>
      </c>
      <c r="Z107" s="177">
        <f>'Analitika nastave'!AA108</f>
        <v>0</v>
      </c>
      <c r="AA107" s="153" t="str">
        <f>'Analitika nastave'!AB108</f>
        <v>NE</v>
      </c>
      <c r="AB107" s="180">
        <f>'Analitika nastave'!AC108</f>
        <v>0</v>
      </c>
    </row>
    <row r="108" spans="1:28" ht="15.75" thickBot="1" x14ac:dyDescent="0.3">
      <c r="A108" s="174"/>
      <c r="B108" s="176"/>
      <c r="C108" s="48" t="str">
        <f>'Analitika nastave'!D109</f>
        <v>P</v>
      </c>
      <c r="D108" s="49">
        <f>'Analitika nastave'!E109</f>
        <v>0</v>
      </c>
      <c r="E108" s="49">
        <f>'Analitika nastave'!F109</f>
        <v>0</v>
      </c>
      <c r="F108" s="49">
        <f>'Analitika nastave'!G109</f>
        <v>0</v>
      </c>
      <c r="G108" s="49">
        <f>'Analitika nastave'!H109</f>
        <v>0</v>
      </c>
      <c r="H108" s="178"/>
      <c r="I108" s="179"/>
      <c r="J108" s="50">
        <f>'Analitika nastave'!K109</f>
        <v>0</v>
      </c>
      <c r="K108" s="49">
        <f>'Analitika nastave'!L109</f>
        <v>0</v>
      </c>
      <c r="L108" s="49">
        <f>'Analitika nastave'!M109</f>
        <v>0</v>
      </c>
      <c r="M108" s="49">
        <f>'Analitika nastave'!N109</f>
        <v>0</v>
      </c>
      <c r="N108" s="178"/>
      <c r="O108" s="179"/>
      <c r="P108" s="50">
        <f>'Analitika nastave'!Q109</f>
        <v>0</v>
      </c>
      <c r="Q108" s="49">
        <f>'Analitika nastave'!R109</f>
        <v>0</v>
      </c>
      <c r="R108" s="49">
        <f>'Analitika nastave'!S109</f>
        <v>0</v>
      </c>
      <c r="S108" s="49">
        <f>'Analitika nastave'!T109</f>
        <v>0</v>
      </c>
      <c r="T108" s="178"/>
      <c r="U108" s="179"/>
      <c r="V108" s="50">
        <f>'Analitika nastave'!W109</f>
        <v>0</v>
      </c>
      <c r="W108" s="49">
        <f>'Analitika nastave'!X109</f>
        <v>0</v>
      </c>
      <c r="X108" s="49">
        <f>'Analitika nastave'!Y109</f>
        <v>0</v>
      </c>
      <c r="Y108" s="49">
        <f>'Analitika nastave'!Z109</f>
        <v>0</v>
      </c>
      <c r="Z108" s="178"/>
      <c r="AA108" s="179"/>
      <c r="AB108" s="181"/>
    </row>
    <row r="109" spans="1:28" x14ac:dyDescent="0.25">
      <c r="A109" s="173">
        <v>52</v>
      </c>
      <c r="B109" s="175">
        <f>'Analitika nastave'!C110</f>
        <v>0</v>
      </c>
      <c r="C109" s="43" t="str">
        <f>'Analitika nastave'!D110</f>
        <v>B</v>
      </c>
      <c r="D109" s="44">
        <f>'Analitika nastave'!E110</f>
        <v>0</v>
      </c>
      <c r="E109" s="45">
        <f>'Analitika nastave'!F110</f>
        <v>0</v>
      </c>
      <c r="F109" s="45">
        <f>'Analitika nastave'!G110</f>
        <v>0</v>
      </c>
      <c r="G109" s="45">
        <f>'Analitika nastave'!H110</f>
        <v>0</v>
      </c>
      <c r="H109" s="177">
        <f>'Analitika nastave'!I110</f>
        <v>0</v>
      </c>
      <c r="I109" s="153" t="str">
        <f>'Analitika nastave'!J110</f>
        <v>NE</v>
      </c>
      <c r="J109" s="44">
        <f>'Analitika nastave'!K110</f>
        <v>0</v>
      </c>
      <c r="K109" s="45">
        <f>'Analitika nastave'!L110</f>
        <v>0</v>
      </c>
      <c r="L109" s="45">
        <f>'Analitika nastave'!M110</f>
        <v>0</v>
      </c>
      <c r="M109" s="45">
        <f>'Analitika nastave'!N110</f>
        <v>0</v>
      </c>
      <c r="N109" s="177">
        <f>'Analitika nastave'!O110</f>
        <v>0</v>
      </c>
      <c r="O109" s="153" t="str">
        <f>'Analitika nastave'!P110</f>
        <v>NE</v>
      </c>
      <c r="P109" s="44">
        <f>'Analitika nastave'!Q110</f>
        <v>0</v>
      </c>
      <c r="Q109" s="45">
        <f>'Analitika nastave'!R110</f>
        <v>0</v>
      </c>
      <c r="R109" s="45">
        <f>'Analitika nastave'!S110</f>
        <v>0</v>
      </c>
      <c r="S109" s="45">
        <f>'Analitika nastave'!T110</f>
        <v>0</v>
      </c>
      <c r="T109" s="177">
        <f>'Analitika nastave'!U110</f>
        <v>0</v>
      </c>
      <c r="U109" s="153" t="str">
        <f>'Analitika nastave'!V110</f>
        <v>NE</v>
      </c>
      <c r="V109" s="44">
        <f>'Analitika nastave'!W110</f>
        <v>0</v>
      </c>
      <c r="W109" s="45">
        <f>'Analitika nastave'!X110</f>
        <v>0</v>
      </c>
      <c r="X109" s="45">
        <f>'Analitika nastave'!Y110</f>
        <v>0</v>
      </c>
      <c r="Y109" s="45">
        <f>'Analitika nastave'!Z110</f>
        <v>0</v>
      </c>
      <c r="Z109" s="177">
        <f>'Analitika nastave'!AA110</f>
        <v>0</v>
      </c>
      <c r="AA109" s="153" t="str">
        <f>'Analitika nastave'!AB110</f>
        <v>NE</v>
      </c>
      <c r="AB109" s="180">
        <f>'Analitika nastave'!AC110</f>
        <v>0</v>
      </c>
    </row>
    <row r="110" spans="1:28" ht="15.75" thickBot="1" x14ac:dyDescent="0.3">
      <c r="A110" s="174"/>
      <c r="B110" s="176"/>
      <c r="C110" s="48" t="str">
        <f>'Analitika nastave'!D111</f>
        <v>P</v>
      </c>
      <c r="D110" s="49">
        <f>'Analitika nastave'!E111</f>
        <v>0</v>
      </c>
      <c r="E110" s="49">
        <f>'Analitika nastave'!F111</f>
        <v>0</v>
      </c>
      <c r="F110" s="49">
        <f>'Analitika nastave'!G111</f>
        <v>0</v>
      </c>
      <c r="G110" s="49">
        <f>'Analitika nastave'!H111</f>
        <v>0</v>
      </c>
      <c r="H110" s="178"/>
      <c r="I110" s="179"/>
      <c r="J110" s="50">
        <f>'Analitika nastave'!K111</f>
        <v>0</v>
      </c>
      <c r="K110" s="49">
        <f>'Analitika nastave'!L111</f>
        <v>0</v>
      </c>
      <c r="L110" s="49">
        <f>'Analitika nastave'!M111</f>
        <v>0</v>
      </c>
      <c r="M110" s="49">
        <f>'Analitika nastave'!N111</f>
        <v>0</v>
      </c>
      <c r="N110" s="178"/>
      <c r="O110" s="179"/>
      <c r="P110" s="50">
        <f>'Analitika nastave'!Q111</f>
        <v>0</v>
      </c>
      <c r="Q110" s="49">
        <f>'Analitika nastave'!R111</f>
        <v>0</v>
      </c>
      <c r="R110" s="49">
        <f>'Analitika nastave'!S111</f>
        <v>0</v>
      </c>
      <c r="S110" s="49">
        <f>'Analitika nastave'!T111</f>
        <v>0</v>
      </c>
      <c r="T110" s="178"/>
      <c r="U110" s="179"/>
      <c r="V110" s="50">
        <f>'Analitika nastave'!W111</f>
        <v>0</v>
      </c>
      <c r="W110" s="49">
        <f>'Analitika nastave'!X111</f>
        <v>0</v>
      </c>
      <c r="X110" s="49">
        <f>'Analitika nastave'!Y111</f>
        <v>0</v>
      </c>
      <c r="Y110" s="49">
        <f>'Analitika nastave'!Z111</f>
        <v>0</v>
      </c>
      <c r="Z110" s="178"/>
      <c r="AA110" s="179"/>
      <c r="AB110" s="181"/>
    </row>
    <row r="111" spans="1:28" x14ac:dyDescent="0.25">
      <c r="A111" s="173">
        <v>53</v>
      </c>
      <c r="B111" s="175">
        <f>'Analitika nastave'!C112</f>
        <v>0</v>
      </c>
      <c r="C111" s="43" t="str">
        <f>'Analitika nastave'!D112</f>
        <v>B</v>
      </c>
      <c r="D111" s="44">
        <f>'Analitika nastave'!E112</f>
        <v>0</v>
      </c>
      <c r="E111" s="45">
        <f>'Analitika nastave'!F112</f>
        <v>0</v>
      </c>
      <c r="F111" s="45">
        <f>'Analitika nastave'!G112</f>
        <v>0</v>
      </c>
      <c r="G111" s="45">
        <f>'Analitika nastave'!H112</f>
        <v>0</v>
      </c>
      <c r="H111" s="177">
        <f>'Analitika nastave'!I112</f>
        <v>0</v>
      </c>
      <c r="I111" s="153" t="str">
        <f>'Analitika nastave'!J112</f>
        <v>NE</v>
      </c>
      <c r="J111" s="44">
        <f>'Analitika nastave'!K112</f>
        <v>0</v>
      </c>
      <c r="K111" s="45">
        <f>'Analitika nastave'!L112</f>
        <v>0</v>
      </c>
      <c r="L111" s="45">
        <f>'Analitika nastave'!M112</f>
        <v>0</v>
      </c>
      <c r="M111" s="45">
        <f>'Analitika nastave'!N112</f>
        <v>0</v>
      </c>
      <c r="N111" s="177">
        <f>'Analitika nastave'!O112</f>
        <v>0</v>
      </c>
      <c r="O111" s="153" t="str">
        <f>'Analitika nastave'!P112</f>
        <v>NE</v>
      </c>
      <c r="P111" s="44">
        <f>'Analitika nastave'!Q112</f>
        <v>0</v>
      </c>
      <c r="Q111" s="45">
        <f>'Analitika nastave'!R112</f>
        <v>0</v>
      </c>
      <c r="R111" s="45">
        <f>'Analitika nastave'!S112</f>
        <v>0</v>
      </c>
      <c r="S111" s="45">
        <f>'Analitika nastave'!T112</f>
        <v>0</v>
      </c>
      <c r="T111" s="177">
        <f>'Analitika nastave'!U112</f>
        <v>0</v>
      </c>
      <c r="U111" s="153" t="str">
        <f>'Analitika nastave'!V112</f>
        <v>NE</v>
      </c>
      <c r="V111" s="44">
        <f>'Analitika nastave'!W112</f>
        <v>0</v>
      </c>
      <c r="W111" s="45">
        <f>'Analitika nastave'!X112</f>
        <v>0</v>
      </c>
      <c r="X111" s="45">
        <f>'Analitika nastave'!Y112</f>
        <v>0</v>
      </c>
      <c r="Y111" s="45">
        <f>'Analitika nastave'!Z112</f>
        <v>0</v>
      </c>
      <c r="Z111" s="177">
        <f>'Analitika nastave'!AA112</f>
        <v>0</v>
      </c>
      <c r="AA111" s="153" t="str">
        <f>'Analitika nastave'!AB112</f>
        <v>NE</v>
      </c>
      <c r="AB111" s="180">
        <f>'Analitika nastave'!AC112</f>
        <v>0</v>
      </c>
    </row>
    <row r="112" spans="1:28" ht="15.75" thickBot="1" x14ac:dyDescent="0.3">
      <c r="A112" s="174"/>
      <c r="B112" s="176"/>
      <c r="C112" s="48" t="str">
        <f>'Analitika nastave'!D113</f>
        <v>P</v>
      </c>
      <c r="D112" s="49">
        <f>'Analitika nastave'!E113</f>
        <v>0</v>
      </c>
      <c r="E112" s="49">
        <f>'Analitika nastave'!F113</f>
        <v>0</v>
      </c>
      <c r="F112" s="49">
        <f>'Analitika nastave'!G113</f>
        <v>0</v>
      </c>
      <c r="G112" s="49">
        <f>'Analitika nastave'!H113</f>
        <v>0</v>
      </c>
      <c r="H112" s="178"/>
      <c r="I112" s="179"/>
      <c r="J112" s="50">
        <f>'Analitika nastave'!K113</f>
        <v>0</v>
      </c>
      <c r="K112" s="49">
        <f>'Analitika nastave'!L113</f>
        <v>0</v>
      </c>
      <c r="L112" s="49">
        <f>'Analitika nastave'!M113</f>
        <v>0</v>
      </c>
      <c r="M112" s="49">
        <f>'Analitika nastave'!N113</f>
        <v>0</v>
      </c>
      <c r="N112" s="178"/>
      <c r="O112" s="179"/>
      <c r="P112" s="50">
        <f>'Analitika nastave'!Q113</f>
        <v>0</v>
      </c>
      <c r="Q112" s="49">
        <f>'Analitika nastave'!R113</f>
        <v>0</v>
      </c>
      <c r="R112" s="49">
        <f>'Analitika nastave'!S113</f>
        <v>0</v>
      </c>
      <c r="S112" s="49">
        <f>'Analitika nastave'!T113</f>
        <v>0</v>
      </c>
      <c r="T112" s="178"/>
      <c r="U112" s="179"/>
      <c r="V112" s="50">
        <f>'Analitika nastave'!W113</f>
        <v>0</v>
      </c>
      <c r="W112" s="49">
        <f>'Analitika nastave'!X113</f>
        <v>0</v>
      </c>
      <c r="X112" s="49">
        <f>'Analitika nastave'!Y113</f>
        <v>0</v>
      </c>
      <c r="Y112" s="49">
        <f>'Analitika nastave'!Z113</f>
        <v>0</v>
      </c>
      <c r="Z112" s="178"/>
      <c r="AA112" s="179"/>
      <c r="AB112" s="181"/>
    </row>
    <row r="113" spans="1:28" x14ac:dyDescent="0.25">
      <c r="A113" s="173">
        <v>54</v>
      </c>
      <c r="B113" s="175">
        <f>'Analitika nastave'!C114</f>
        <v>0</v>
      </c>
      <c r="C113" s="43" t="str">
        <f>'Analitika nastave'!D114</f>
        <v>B</v>
      </c>
      <c r="D113" s="44">
        <f>'Analitika nastave'!E114</f>
        <v>0</v>
      </c>
      <c r="E113" s="45">
        <f>'Analitika nastave'!F114</f>
        <v>0</v>
      </c>
      <c r="F113" s="45">
        <f>'Analitika nastave'!G114</f>
        <v>0</v>
      </c>
      <c r="G113" s="45">
        <f>'Analitika nastave'!H114</f>
        <v>0</v>
      </c>
      <c r="H113" s="177">
        <f>'Analitika nastave'!I114</f>
        <v>0</v>
      </c>
      <c r="I113" s="153" t="str">
        <f>'Analitika nastave'!J114</f>
        <v>NE</v>
      </c>
      <c r="J113" s="44">
        <f>'Analitika nastave'!K114</f>
        <v>0</v>
      </c>
      <c r="K113" s="45">
        <f>'Analitika nastave'!L114</f>
        <v>0</v>
      </c>
      <c r="L113" s="45">
        <f>'Analitika nastave'!M114</f>
        <v>0</v>
      </c>
      <c r="M113" s="45">
        <f>'Analitika nastave'!N114</f>
        <v>0</v>
      </c>
      <c r="N113" s="177">
        <f>'Analitika nastave'!O114</f>
        <v>0</v>
      </c>
      <c r="O113" s="153" t="str">
        <f>'Analitika nastave'!P114</f>
        <v>NE</v>
      </c>
      <c r="P113" s="44">
        <f>'Analitika nastave'!Q114</f>
        <v>0</v>
      </c>
      <c r="Q113" s="45">
        <f>'Analitika nastave'!R114</f>
        <v>0</v>
      </c>
      <c r="R113" s="45">
        <f>'Analitika nastave'!S114</f>
        <v>0</v>
      </c>
      <c r="S113" s="45">
        <f>'Analitika nastave'!T114</f>
        <v>0</v>
      </c>
      <c r="T113" s="177">
        <f>'Analitika nastave'!U114</f>
        <v>0</v>
      </c>
      <c r="U113" s="153" t="str">
        <f>'Analitika nastave'!V114</f>
        <v>NE</v>
      </c>
      <c r="V113" s="44">
        <f>'Analitika nastave'!W114</f>
        <v>0</v>
      </c>
      <c r="W113" s="45">
        <f>'Analitika nastave'!X114</f>
        <v>0</v>
      </c>
      <c r="X113" s="45">
        <f>'Analitika nastave'!Y114</f>
        <v>0</v>
      </c>
      <c r="Y113" s="45">
        <f>'Analitika nastave'!Z114</f>
        <v>0</v>
      </c>
      <c r="Z113" s="177">
        <f>'Analitika nastave'!AA114</f>
        <v>0</v>
      </c>
      <c r="AA113" s="153" t="str">
        <f>'Analitika nastave'!AB114</f>
        <v>NE</v>
      </c>
      <c r="AB113" s="180">
        <f>'Analitika nastave'!AC114</f>
        <v>0</v>
      </c>
    </row>
    <row r="114" spans="1:28" ht="15.75" thickBot="1" x14ac:dyDescent="0.3">
      <c r="A114" s="174"/>
      <c r="B114" s="176"/>
      <c r="C114" s="48" t="str">
        <f>'Analitika nastave'!D115</f>
        <v>P</v>
      </c>
      <c r="D114" s="49">
        <f>'Analitika nastave'!E115</f>
        <v>0</v>
      </c>
      <c r="E114" s="49">
        <f>'Analitika nastave'!F115</f>
        <v>0</v>
      </c>
      <c r="F114" s="49">
        <f>'Analitika nastave'!G115</f>
        <v>0</v>
      </c>
      <c r="G114" s="49">
        <f>'Analitika nastave'!H115</f>
        <v>0</v>
      </c>
      <c r="H114" s="178"/>
      <c r="I114" s="179"/>
      <c r="J114" s="50">
        <f>'Analitika nastave'!K115</f>
        <v>0</v>
      </c>
      <c r="K114" s="49">
        <f>'Analitika nastave'!L115</f>
        <v>0</v>
      </c>
      <c r="L114" s="49">
        <f>'Analitika nastave'!M115</f>
        <v>0</v>
      </c>
      <c r="M114" s="49">
        <f>'Analitika nastave'!N115</f>
        <v>0</v>
      </c>
      <c r="N114" s="178"/>
      <c r="O114" s="179"/>
      <c r="P114" s="50">
        <f>'Analitika nastave'!Q115</f>
        <v>0</v>
      </c>
      <c r="Q114" s="49">
        <f>'Analitika nastave'!R115</f>
        <v>0</v>
      </c>
      <c r="R114" s="49">
        <f>'Analitika nastave'!S115</f>
        <v>0</v>
      </c>
      <c r="S114" s="49">
        <f>'Analitika nastave'!T115</f>
        <v>0</v>
      </c>
      <c r="T114" s="178"/>
      <c r="U114" s="179"/>
      <c r="V114" s="50">
        <f>'Analitika nastave'!W115</f>
        <v>0</v>
      </c>
      <c r="W114" s="49">
        <f>'Analitika nastave'!X115</f>
        <v>0</v>
      </c>
      <c r="X114" s="49">
        <f>'Analitika nastave'!Y115</f>
        <v>0</v>
      </c>
      <c r="Y114" s="49">
        <f>'Analitika nastave'!Z115</f>
        <v>0</v>
      </c>
      <c r="Z114" s="178"/>
      <c r="AA114" s="179"/>
      <c r="AB114" s="181"/>
    </row>
    <row r="115" spans="1:28" x14ac:dyDescent="0.25">
      <c r="A115" s="173">
        <v>55</v>
      </c>
      <c r="B115" s="175">
        <f>'Analitika nastave'!C116</f>
        <v>0</v>
      </c>
      <c r="C115" s="43" t="str">
        <f>'Analitika nastave'!D116</f>
        <v>B</v>
      </c>
      <c r="D115" s="44">
        <f>'Analitika nastave'!E116</f>
        <v>0</v>
      </c>
      <c r="E115" s="45">
        <f>'Analitika nastave'!F116</f>
        <v>0</v>
      </c>
      <c r="F115" s="45">
        <f>'Analitika nastave'!G116</f>
        <v>0</v>
      </c>
      <c r="G115" s="45">
        <f>'Analitika nastave'!H116</f>
        <v>0</v>
      </c>
      <c r="H115" s="177">
        <f>'Analitika nastave'!I116</f>
        <v>0</v>
      </c>
      <c r="I115" s="153" t="str">
        <f>'Analitika nastave'!J116</f>
        <v>NE</v>
      </c>
      <c r="J115" s="44">
        <f>'Analitika nastave'!K116</f>
        <v>0</v>
      </c>
      <c r="K115" s="45">
        <f>'Analitika nastave'!L116</f>
        <v>0</v>
      </c>
      <c r="L115" s="45">
        <f>'Analitika nastave'!M116</f>
        <v>0</v>
      </c>
      <c r="M115" s="45">
        <f>'Analitika nastave'!N116</f>
        <v>0</v>
      </c>
      <c r="N115" s="177">
        <f>'Analitika nastave'!O116</f>
        <v>0</v>
      </c>
      <c r="O115" s="153" t="str">
        <f>'Analitika nastave'!P116</f>
        <v>NE</v>
      </c>
      <c r="P115" s="44">
        <f>'Analitika nastave'!Q116</f>
        <v>0</v>
      </c>
      <c r="Q115" s="45">
        <f>'Analitika nastave'!R116</f>
        <v>0</v>
      </c>
      <c r="R115" s="45">
        <f>'Analitika nastave'!S116</f>
        <v>0</v>
      </c>
      <c r="S115" s="45">
        <f>'Analitika nastave'!T116</f>
        <v>0</v>
      </c>
      <c r="T115" s="177">
        <f>'Analitika nastave'!U116</f>
        <v>0</v>
      </c>
      <c r="U115" s="153" t="str">
        <f>'Analitika nastave'!V116</f>
        <v>NE</v>
      </c>
      <c r="V115" s="44">
        <f>'Analitika nastave'!W116</f>
        <v>0</v>
      </c>
      <c r="W115" s="45">
        <f>'Analitika nastave'!X116</f>
        <v>0</v>
      </c>
      <c r="X115" s="45">
        <f>'Analitika nastave'!Y116</f>
        <v>0</v>
      </c>
      <c r="Y115" s="45">
        <f>'Analitika nastave'!Z116</f>
        <v>0</v>
      </c>
      <c r="Z115" s="177">
        <f>'Analitika nastave'!AA116</f>
        <v>0</v>
      </c>
      <c r="AA115" s="153" t="str">
        <f>'Analitika nastave'!AB116</f>
        <v>NE</v>
      </c>
      <c r="AB115" s="180">
        <f>'Analitika nastave'!AC116</f>
        <v>0</v>
      </c>
    </row>
    <row r="116" spans="1:28" ht="15.75" thickBot="1" x14ac:dyDescent="0.3">
      <c r="A116" s="174"/>
      <c r="B116" s="176"/>
      <c r="C116" s="48" t="str">
        <f>'Analitika nastave'!D117</f>
        <v>P</v>
      </c>
      <c r="D116" s="49">
        <f>'Analitika nastave'!E117</f>
        <v>0</v>
      </c>
      <c r="E116" s="49">
        <f>'Analitika nastave'!F117</f>
        <v>0</v>
      </c>
      <c r="F116" s="49">
        <f>'Analitika nastave'!G117</f>
        <v>0</v>
      </c>
      <c r="G116" s="49">
        <f>'Analitika nastave'!H117</f>
        <v>0</v>
      </c>
      <c r="H116" s="178"/>
      <c r="I116" s="179"/>
      <c r="J116" s="50">
        <f>'Analitika nastave'!K117</f>
        <v>0</v>
      </c>
      <c r="K116" s="49">
        <f>'Analitika nastave'!L117</f>
        <v>0</v>
      </c>
      <c r="L116" s="49">
        <f>'Analitika nastave'!M117</f>
        <v>0</v>
      </c>
      <c r="M116" s="49">
        <f>'Analitika nastave'!N117</f>
        <v>0</v>
      </c>
      <c r="N116" s="178"/>
      <c r="O116" s="179"/>
      <c r="P116" s="50">
        <f>'Analitika nastave'!Q117</f>
        <v>0</v>
      </c>
      <c r="Q116" s="49">
        <f>'Analitika nastave'!R117</f>
        <v>0</v>
      </c>
      <c r="R116" s="49">
        <f>'Analitika nastave'!S117</f>
        <v>0</v>
      </c>
      <c r="S116" s="49">
        <f>'Analitika nastave'!T117</f>
        <v>0</v>
      </c>
      <c r="T116" s="178"/>
      <c r="U116" s="179"/>
      <c r="V116" s="50">
        <f>'Analitika nastave'!W117</f>
        <v>0</v>
      </c>
      <c r="W116" s="49">
        <f>'Analitika nastave'!X117</f>
        <v>0</v>
      </c>
      <c r="X116" s="49">
        <f>'Analitika nastave'!Y117</f>
        <v>0</v>
      </c>
      <c r="Y116" s="49">
        <f>'Analitika nastave'!Z117</f>
        <v>0</v>
      </c>
      <c r="Z116" s="178"/>
      <c r="AA116" s="179"/>
      <c r="AB116" s="181"/>
    </row>
    <row r="117" spans="1:28" x14ac:dyDescent="0.25">
      <c r="A117" s="173">
        <v>56</v>
      </c>
      <c r="B117" s="175">
        <f>'Analitika nastave'!C118</f>
        <v>0</v>
      </c>
      <c r="C117" s="43" t="str">
        <f>'Analitika nastave'!D118</f>
        <v>B</v>
      </c>
      <c r="D117" s="44">
        <f>'Analitika nastave'!E118</f>
        <v>0</v>
      </c>
      <c r="E117" s="45">
        <f>'Analitika nastave'!F118</f>
        <v>0</v>
      </c>
      <c r="F117" s="45">
        <f>'Analitika nastave'!G118</f>
        <v>0</v>
      </c>
      <c r="G117" s="45">
        <f>'Analitika nastave'!H118</f>
        <v>0</v>
      </c>
      <c r="H117" s="177">
        <f>'Analitika nastave'!I118</f>
        <v>0</v>
      </c>
      <c r="I117" s="153" t="str">
        <f>'Analitika nastave'!J118</f>
        <v>NE</v>
      </c>
      <c r="J117" s="44">
        <f>'Analitika nastave'!K118</f>
        <v>0</v>
      </c>
      <c r="K117" s="45">
        <f>'Analitika nastave'!L118</f>
        <v>0</v>
      </c>
      <c r="L117" s="45">
        <f>'Analitika nastave'!M118</f>
        <v>0</v>
      </c>
      <c r="M117" s="45">
        <f>'Analitika nastave'!N118</f>
        <v>0</v>
      </c>
      <c r="N117" s="177">
        <f>'Analitika nastave'!O118</f>
        <v>0</v>
      </c>
      <c r="O117" s="153" t="str">
        <f>'Analitika nastave'!P118</f>
        <v>NE</v>
      </c>
      <c r="P117" s="44">
        <f>'Analitika nastave'!Q118</f>
        <v>0</v>
      </c>
      <c r="Q117" s="45">
        <f>'Analitika nastave'!R118</f>
        <v>0</v>
      </c>
      <c r="R117" s="45">
        <f>'Analitika nastave'!S118</f>
        <v>0</v>
      </c>
      <c r="S117" s="45">
        <f>'Analitika nastave'!T118</f>
        <v>0</v>
      </c>
      <c r="T117" s="177">
        <f>'Analitika nastave'!U118</f>
        <v>0</v>
      </c>
      <c r="U117" s="153" t="str">
        <f>'Analitika nastave'!V118</f>
        <v>NE</v>
      </c>
      <c r="V117" s="44">
        <f>'Analitika nastave'!W118</f>
        <v>0</v>
      </c>
      <c r="W117" s="45">
        <f>'Analitika nastave'!X118</f>
        <v>0</v>
      </c>
      <c r="X117" s="45">
        <f>'Analitika nastave'!Y118</f>
        <v>0</v>
      </c>
      <c r="Y117" s="45">
        <f>'Analitika nastave'!Z118</f>
        <v>0</v>
      </c>
      <c r="Z117" s="177">
        <f>'Analitika nastave'!AA118</f>
        <v>0</v>
      </c>
      <c r="AA117" s="153" t="str">
        <f>'Analitika nastave'!AB118</f>
        <v>NE</v>
      </c>
      <c r="AB117" s="180">
        <f>'Analitika nastave'!AC118</f>
        <v>0</v>
      </c>
    </row>
    <row r="118" spans="1:28" ht="15.75" thickBot="1" x14ac:dyDescent="0.3">
      <c r="A118" s="174"/>
      <c r="B118" s="176"/>
      <c r="C118" s="48" t="str">
        <f>'Analitika nastave'!D119</f>
        <v>P</v>
      </c>
      <c r="D118" s="49">
        <f>'Analitika nastave'!E119</f>
        <v>0</v>
      </c>
      <c r="E118" s="49">
        <f>'Analitika nastave'!F119</f>
        <v>0</v>
      </c>
      <c r="F118" s="49">
        <f>'Analitika nastave'!G119</f>
        <v>0</v>
      </c>
      <c r="G118" s="49">
        <f>'Analitika nastave'!H119</f>
        <v>0</v>
      </c>
      <c r="H118" s="178"/>
      <c r="I118" s="179"/>
      <c r="J118" s="50">
        <f>'Analitika nastave'!K119</f>
        <v>0</v>
      </c>
      <c r="K118" s="49">
        <f>'Analitika nastave'!L119</f>
        <v>0</v>
      </c>
      <c r="L118" s="49">
        <f>'Analitika nastave'!M119</f>
        <v>0</v>
      </c>
      <c r="M118" s="49">
        <f>'Analitika nastave'!N119</f>
        <v>0</v>
      </c>
      <c r="N118" s="178"/>
      <c r="O118" s="179"/>
      <c r="P118" s="50">
        <f>'Analitika nastave'!Q119</f>
        <v>0</v>
      </c>
      <c r="Q118" s="49">
        <f>'Analitika nastave'!R119</f>
        <v>0</v>
      </c>
      <c r="R118" s="49">
        <f>'Analitika nastave'!S119</f>
        <v>0</v>
      </c>
      <c r="S118" s="49">
        <f>'Analitika nastave'!T119</f>
        <v>0</v>
      </c>
      <c r="T118" s="178"/>
      <c r="U118" s="179"/>
      <c r="V118" s="50">
        <f>'Analitika nastave'!W119</f>
        <v>0</v>
      </c>
      <c r="W118" s="49">
        <f>'Analitika nastave'!X119</f>
        <v>0</v>
      </c>
      <c r="X118" s="49">
        <f>'Analitika nastave'!Y119</f>
        <v>0</v>
      </c>
      <c r="Y118" s="49">
        <f>'Analitika nastave'!Z119</f>
        <v>0</v>
      </c>
      <c r="Z118" s="178"/>
      <c r="AA118" s="179"/>
      <c r="AB118" s="181"/>
    </row>
    <row r="119" spans="1:28" x14ac:dyDescent="0.25">
      <c r="A119" s="173">
        <v>57</v>
      </c>
      <c r="B119" s="175">
        <f>'Analitika nastave'!C120</f>
        <v>0</v>
      </c>
      <c r="C119" s="43" t="str">
        <f>'Analitika nastave'!D120</f>
        <v>B</v>
      </c>
      <c r="D119" s="44">
        <f>'Analitika nastave'!E120</f>
        <v>0</v>
      </c>
      <c r="E119" s="45">
        <f>'Analitika nastave'!F120</f>
        <v>0</v>
      </c>
      <c r="F119" s="45">
        <f>'Analitika nastave'!G120</f>
        <v>0</v>
      </c>
      <c r="G119" s="45">
        <f>'Analitika nastave'!H120</f>
        <v>0</v>
      </c>
      <c r="H119" s="177">
        <f>'Analitika nastave'!I120</f>
        <v>0</v>
      </c>
      <c r="I119" s="153" t="str">
        <f>'Analitika nastave'!J120</f>
        <v>NE</v>
      </c>
      <c r="J119" s="44">
        <f>'Analitika nastave'!K120</f>
        <v>0</v>
      </c>
      <c r="K119" s="45">
        <f>'Analitika nastave'!L120</f>
        <v>0</v>
      </c>
      <c r="L119" s="45">
        <f>'Analitika nastave'!M120</f>
        <v>0</v>
      </c>
      <c r="M119" s="45">
        <f>'Analitika nastave'!N120</f>
        <v>0</v>
      </c>
      <c r="N119" s="177">
        <f>'Analitika nastave'!O120</f>
        <v>0</v>
      </c>
      <c r="O119" s="153" t="str">
        <f>'Analitika nastave'!P120</f>
        <v>NE</v>
      </c>
      <c r="P119" s="44">
        <f>'Analitika nastave'!Q120</f>
        <v>0</v>
      </c>
      <c r="Q119" s="45">
        <f>'Analitika nastave'!R120</f>
        <v>0</v>
      </c>
      <c r="R119" s="45">
        <f>'Analitika nastave'!S120</f>
        <v>0</v>
      </c>
      <c r="S119" s="45">
        <f>'Analitika nastave'!T120</f>
        <v>0</v>
      </c>
      <c r="T119" s="177">
        <f>'Analitika nastave'!U120</f>
        <v>0</v>
      </c>
      <c r="U119" s="153" t="str">
        <f>'Analitika nastave'!V120</f>
        <v>NE</v>
      </c>
      <c r="V119" s="44">
        <f>'Analitika nastave'!W120</f>
        <v>0</v>
      </c>
      <c r="W119" s="45">
        <f>'Analitika nastave'!X120</f>
        <v>0</v>
      </c>
      <c r="X119" s="45">
        <f>'Analitika nastave'!Y120</f>
        <v>0</v>
      </c>
      <c r="Y119" s="45">
        <f>'Analitika nastave'!Z120</f>
        <v>0</v>
      </c>
      <c r="Z119" s="177">
        <f>'Analitika nastave'!AA120</f>
        <v>0</v>
      </c>
      <c r="AA119" s="153" t="str">
        <f>'Analitika nastave'!AB120</f>
        <v>NE</v>
      </c>
      <c r="AB119" s="180">
        <f>'Analitika nastave'!AC120</f>
        <v>0</v>
      </c>
    </row>
    <row r="120" spans="1:28" ht="15.75" thickBot="1" x14ac:dyDescent="0.3">
      <c r="A120" s="174"/>
      <c r="B120" s="176"/>
      <c r="C120" s="48" t="str">
        <f>'Analitika nastave'!D121</f>
        <v>P</v>
      </c>
      <c r="D120" s="49">
        <f>'Analitika nastave'!E121</f>
        <v>0</v>
      </c>
      <c r="E120" s="49">
        <f>'Analitika nastave'!F121</f>
        <v>0</v>
      </c>
      <c r="F120" s="49">
        <f>'Analitika nastave'!G121</f>
        <v>0</v>
      </c>
      <c r="G120" s="49">
        <f>'Analitika nastave'!H121</f>
        <v>0</v>
      </c>
      <c r="H120" s="178"/>
      <c r="I120" s="179"/>
      <c r="J120" s="50">
        <f>'Analitika nastave'!K121</f>
        <v>0</v>
      </c>
      <c r="K120" s="49">
        <f>'Analitika nastave'!L121</f>
        <v>0</v>
      </c>
      <c r="L120" s="49">
        <f>'Analitika nastave'!M121</f>
        <v>0</v>
      </c>
      <c r="M120" s="49">
        <f>'Analitika nastave'!N121</f>
        <v>0</v>
      </c>
      <c r="N120" s="178"/>
      <c r="O120" s="179"/>
      <c r="P120" s="50">
        <f>'Analitika nastave'!Q121</f>
        <v>0</v>
      </c>
      <c r="Q120" s="49">
        <f>'Analitika nastave'!R121</f>
        <v>0</v>
      </c>
      <c r="R120" s="49">
        <f>'Analitika nastave'!S121</f>
        <v>0</v>
      </c>
      <c r="S120" s="49">
        <f>'Analitika nastave'!T121</f>
        <v>0</v>
      </c>
      <c r="T120" s="178"/>
      <c r="U120" s="179"/>
      <c r="V120" s="50">
        <f>'Analitika nastave'!W121</f>
        <v>0</v>
      </c>
      <c r="W120" s="49">
        <f>'Analitika nastave'!X121</f>
        <v>0</v>
      </c>
      <c r="X120" s="49">
        <f>'Analitika nastave'!Y121</f>
        <v>0</v>
      </c>
      <c r="Y120" s="49">
        <f>'Analitika nastave'!Z121</f>
        <v>0</v>
      </c>
      <c r="Z120" s="178"/>
      <c r="AA120" s="179"/>
      <c r="AB120" s="181"/>
    </row>
    <row r="121" spans="1:28" x14ac:dyDescent="0.25">
      <c r="A121" s="173">
        <v>58</v>
      </c>
      <c r="B121" s="175">
        <f>'Analitika nastave'!C122</f>
        <v>0</v>
      </c>
      <c r="C121" s="43" t="str">
        <f>'Analitika nastave'!D122</f>
        <v>B</v>
      </c>
      <c r="D121" s="44">
        <f>'Analitika nastave'!E122</f>
        <v>0</v>
      </c>
      <c r="E121" s="45">
        <f>'Analitika nastave'!F122</f>
        <v>0</v>
      </c>
      <c r="F121" s="45">
        <f>'Analitika nastave'!G122</f>
        <v>0</v>
      </c>
      <c r="G121" s="45">
        <f>'Analitika nastave'!H122</f>
        <v>0</v>
      </c>
      <c r="H121" s="177">
        <f>'Analitika nastave'!I122</f>
        <v>0</v>
      </c>
      <c r="I121" s="153" t="str">
        <f>'Analitika nastave'!J122</f>
        <v>NE</v>
      </c>
      <c r="J121" s="44">
        <f>'Analitika nastave'!K122</f>
        <v>0</v>
      </c>
      <c r="K121" s="45">
        <f>'Analitika nastave'!L122</f>
        <v>0</v>
      </c>
      <c r="L121" s="45">
        <f>'Analitika nastave'!M122</f>
        <v>0</v>
      </c>
      <c r="M121" s="45">
        <f>'Analitika nastave'!N122</f>
        <v>0</v>
      </c>
      <c r="N121" s="177">
        <f>'Analitika nastave'!O122</f>
        <v>0</v>
      </c>
      <c r="O121" s="153" t="str">
        <f>'Analitika nastave'!P122</f>
        <v>NE</v>
      </c>
      <c r="P121" s="44">
        <f>'Analitika nastave'!Q122</f>
        <v>0</v>
      </c>
      <c r="Q121" s="45">
        <f>'Analitika nastave'!R122</f>
        <v>0</v>
      </c>
      <c r="R121" s="45">
        <f>'Analitika nastave'!S122</f>
        <v>0</v>
      </c>
      <c r="S121" s="45">
        <f>'Analitika nastave'!T122</f>
        <v>0</v>
      </c>
      <c r="T121" s="177">
        <f>'Analitika nastave'!U122</f>
        <v>0</v>
      </c>
      <c r="U121" s="153" t="str">
        <f>'Analitika nastave'!V122</f>
        <v>NE</v>
      </c>
      <c r="V121" s="44">
        <f>'Analitika nastave'!W122</f>
        <v>0</v>
      </c>
      <c r="W121" s="45">
        <f>'Analitika nastave'!X122</f>
        <v>0</v>
      </c>
      <c r="X121" s="45">
        <f>'Analitika nastave'!Y122</f>
        <v>0</v>
      </c>
      <c r="Y121" s="45">
        <f>'Analitika nastave'!Z122</f>
        <v>0</v>
      </c>
      <c r="Z121" s="177">
        <f>'Analitika nastave'!AA122</f>
        <v>0</v>
      </c>
      <c r="AA121" s="153" t="str">
        <f>'Analitika nastave'!AB122</f>
        <v>NE</v>
      </c>
      <c r="AB121" s="180">
        <f>'Analitika nastave'!AC122</f>
        <v>0</v>
      </c>
    </row>
    <row r="122" spans="1:28" ht="15.75" thickBot="1" x14ac:dyDescent="0.3">
      <c r="A122" s="174"/>
      <c r="B122" s="176"/>
      <c r="C122" s="48" t="str">
        <f>'Analitika nastave'!D123</f>
        <v>P</v>
      </c>
      <c r="D122" s="49">
        <f>'Analitika nastave'!E123</f>
        <v>0</v>
      </c>
      <c r="E122" s="49">
        <f>'Analitika nastave'!F123</f>
        <v>0</v>
      </c>
      <c r="F122" s="49">
        <f>'Analitika nastave'!G123</f>
        <v>0</v>
      </c>
      <c r="G122" s="49">
        <f>'Analitika nastave'!H123</f>
        <v>0</v>
      </c>
      <c r="H122" s="178"/>
      <c r="I122" s="179"/>
      <c r="J122" s="50">
        <f>'Analitika nastave'!K123</f>
        <v>0</v>
      </c>
      <c r="K122" s="49">
        <f>'Analitika nastave'!L123</f>
        <v>0</v>
      </c>
      <c r="L122" s="49">
        <f>'Analitika nastave'!M123</f>
        <v>0</v>
      </c>
      <c r="M122" s="49">
        <f>'Analitika nastave'!N123</f>
        <v>0</v>
      </c>
      <c r="N122" s="178"/>
      <c r="O122" s="179"/>
      <c r="P122" s="50">
        <f>'Analitika nastave'!Q123</f>
        <v>0</v>
      </c>
      <c r="Q122" s="49">
        <f>'Analitika nastave'!R123</f>
        <v>0</v>
      </c>
      <c r="R122" s="49">
        <f>'Analitika nastave'!S123</f>
        <v>0</v>
      </c>
      <c r="S122" s="49">
        <f>'Analitika nastave'!T123</f>
        <v>0</v>
      </c>
      <c r="T122" s="178"/>
      <c r="U122" s="179"/>
      <c r="V122" s="50">
        <f>'Analitika nastave'!W123</f>
        <v>0</v>
      </c>
      <c r="W122" s="49">
        <f>'Analitika nastave'!X123</f>
        <v>0</v>
      </c>
      <c r="X122" s="49">
        <f>'Analitika nastave'!Y123</f>
        <v>0</v>
      </c>
      <c r="Y122" s="49">
        <f>'Analitika nastave'!Z123</f>
        <v>0</v>
      </c>
      <c r="Z122" s="178"/>
      <c r="AA122" s="179"/>
      <c r="AB122" s="181"/>
    </row>
    <row r="123" spans="1:28" x14ac:dyDescent="0.25">
      <c r="A123" s="173">
        <v>59</v>
      </c>
      <c r="B123" s="175">
        <f>'Analitika nastave'!C124</f>
        <v>0</v>
      </c>
      <c r="C123" s="43" t="str">
        <f>'Analitika nastave'!D124</f>
        <v>B</v>
      </c>
      <c r="D123" s="44">
        <f>'Analitika nastave'!E124</f>
        <v>0</v>
      </c>
      <c r="E123" s="45">
        <f>'Analitika nastave'!F124</f>
        <v>0</v>
      </c>
      <c r="F123" s="45">
        <f>'Analitika nastave'!G124</f>
        <v>0</v>
      </c>
      <c r="G123" s="45">
        <f>'Analitika nastave'!H124</f>
        <v>0</v>
      </c>
      <c r="H123" s="177">
        <f>'Analitika nastave'!I124</f>
        <v>0</v>
      </c>
      <c r="I123" s="153" t="str">
        <f>'Analitika nastave'!J124</f>
        <v>NE</v>
      </c>
      <c r="J123" s="44">
        <f>'Analitika nastave'!K124</f>
        <v>0</v>
      </c>
      <c r="K123" s="45">
        <f>'Analitika nastave'!L124</f>
        <v>0</v>
      </c>
      <c r="L123" s="45">
        <f>'Analitika nastave'!M124</f>
        <v>0</v>
      </c>
      <c r="M123" s="45">
        <f>'Analitika nastave'!N124</f>
        <v>0</v>
      </c>
      <c r="N123" s="177">
        <f>'Analitika nastave'!O124</f>
        <v>0</v>
      </c>
      <c r="O123" s="153" t="str">
        <f>'Analitika nastave'!P124</f>
        <v>NE</v>
      </c>
      <c r="P123" s="44">
        <f>'Analitika nastave'!Q124</f>
        <v>0</v>
      </c>
      <c r="Q123" s="45">
        <f>'Analitika nastave'!R124</f>
        <v>0</v>
      </c>
      <c r="R123" s="45">
        <f>'Analitika nastave'!S124</f>
        <v>0</v>
      </c>
      <c r="S123" s="45">
        <f>'Analitika nastave'!T124</f>
        <v>0</v>
      </c>
      <c r="T123" s="177">
        <f>'Analitika nastave'!U124</f>
        <v>0</v>
      </c>
      <c r="U123" s="153" t="str">
        <f>'Analitika nastave'!V124</f>
        <v>NE</v>
      </c>
      <c r="V123" s="44">
        <f>'Analitika nastave'!W124</f>
        <v>0</v>
      </c>
      <c r="W123" s="45">
        <f>'Analitika nastave'!X124</f>
        <v>0</v>
      </c>
      <c r="X123" s="45">
        <f>'Analitika nastave'!Y124</f>
        <v>0</v>
      </c>
      <c r="Y123" s="45">
        <f>'Analitika nastave'!Z124</f>
        <v>0</v>
      </c>
      <c r="Z123" s="177">
        <f>'Analitika nastave'!AA124</f>
        <v>0</v>
      </c>
      <c r="AA123" s="153" t="str">
        <f>'Analitika nastave'!AB124</f>
        <v>NE</v>
      </c>
      <c r="AB123" s="180">
        <f>'Analitika nastave'!AC124</f>
        <v>0</v>
      </c>
    </row>
    <row r="124" spans="1:28" ht="15.75" thickBot="1" x14ac:dyDescent="0.3">
      <c r="A124" s="174"/>
      <c r="B124" s="176"/>
      <c r="C124" s="48" t="str">
        <f>'Analitika nastave'!D125</f>
        <v>P</v>
      </c>
      <c r="D124" s="49">
        <f>'Analitika nastave'!E125</f>
        <v>0</v>
      </c>
      <c r="E124" s="49">
        <f>'Analitika nastave'!F125</f>
        <v>0</v>
      </c>
      <c r="F124" s="49">
        <f>'Analitika nastave'!G125</f>
        <v>0</v>
      </c>
      <c r="G124" s="49">
        <f>'Analitika nastave'!H125</f>
        <v>0</v>
      </c>
      <c r="H124" s="178"/>
      <c r="I124" s="179"/>
      <c r="J124" s="50">
        <f>'Analitika nastave'!K125</f>
        <v>0</v>
      </c>
      <c r="K124" s="49">
        <f>'Analitika nastave'!L125</f>
        <v>0</v>
      </c>
      <c r="L124" s="49">
        <f>'Analitika nastave'!M125</f>
        <v>0</v>
      </c>
      <c r="M124" s="49">
        <f>'Analitika nastave'!N125</f>
        <v>0</v>
      </c>
      <c r="N124" s="178"/>
      <c r="O124" s="179"/>
      <c r="P124" s="50">
        <f>'Analitika nastave'!Q125</f>
        <v>0</v>
      </c>
      <c r="Q124" s="49">
        <f>'Analitika nastave'!R125</f>
        <v>0</v>
      </c>
      <c r="R124" s="49">
        <f>'Analitika nastave'!S125</f>
        <v>0</v>
      </c>
      <c r="S124" s="49">
        <f>'Analitika nastave'!T125</f>
        <v>0</v>
      </c>
      <c r="T124" s="178"/>
      <c r="U124" s="179"/>
      <c r="V124" s="50">
        <f>'Analitika nastave'!W125</f>
        <v>0</v>
      </c>
      <c r="W124" s="49">
        <f>'Analitika nastave'!X125</f>
        <v>0</v>
      </c>
      <c r="X124" s="49">
        <f>'Analitika nastave'!Y125</f>
        <v>0</v>
      </c>
      <c r="Y124" s="49">
        <f>'Analitika nastave'!Z125</f>
        <v>0</v>
      </c>
      <c r="Z124" s="178"/>
      <c r="AA124" s="179"/>
      <c r="AB124" s="181"/>
    </row>
    <row r="125" spans="1:28" x14ac:dyDescent="0.25">
      <c r="A125" s="173">
        <v>60</v>
      </c>
      <c r="B125" s="175">
        <f>'Analitika nastave'!C126</f>
        <v>0</v>
      </c>
      <c r="C125" s="43" t="str">
        <f>'Analitika nastave'!D126</f>
        <v>B</v>
      </c>
      <c r="D125" s="44">
        <f>'Analitika nastave'!E126</f>
        <v>0</v>
      </c>
      <c r="E125" s="45">
        <f>'Analitika nastave'!F126</f>
        <v>0</v>
      </c>
      <c r="F125" s="45">
        <f>'Analitika nastave'!G126</f>
        <v>0</v>
      </c>
      <c r="G125" s="45">
        <f>'Analitika nastave'!H126</f>
        <v>0</v>
      </c>
      <c r="H125" s="177">
        <f>'Analitika nastave'!I126</f>
        <v>0</v>
      </c>
      <c r="I125" s="153" t="str">
        <f>'Analitika nastave'!J126</f>
        <v>NE</v>
      </c>
      <c r="J125" s="44">
        <f>'Analitika nastave'!K126</f>
        <v>0</v>
      </c>
      <c r="K125" s="45">
        <f>'Analitika nastave'!L126</f>
        <v>0</v>
      </c>
      <c r="L125" s="45">
        <f>'Analitika nastave'!M126</f>
        <v>0</v>
      </c>
      <c r="M125" s="45">
        <f>'Analitika nastave'!N126</f>
        <v>0</v>
      </c>
      <c r="N125" s="177">
        <f>'Analitika nastave'!O126</f>
        <v>0</v>
      </c>
      <c r="O125" s="153" t="str">
        <f>'Analitika nastave'!P126</f>
        <v>NE</v>
      </c>
      <c r="P125" s="44">
        <f>'Analitika nastave'!Q126</f>
        <v>0</v>
      </c>
      <c r="Q125" s="45">
        <f>'Analitika nastave'!R126</f>
        <v>0</v>
      </c>
      <c r="R125" s="45">
        <f>'Analitika nastave'!S126</f>
        <v>0</v>
      </c>
      <c r="S125" s="45">
        <f>'Analitika nastave'!T126</f>
        <v>0</v>
      </c>
      <c r="T125" s="177">
        <f>'Analitika nastave'!U126</f>
        <v>0</v>
      </c>
      <c r="U125" s="153" t="str">
        <f>'Analitika nastave'!V126</f>
        <v>NE</v>
      </c>
      <c r="V125" s="44">
        <f>'Analitika nastave'!W126</f>
        <v>0</v>
      </c>
      <c r="W125" s="45">
        <f>'Analitika nastave'!X126</f>
        <v>0</v>
      </c>
      <c r="X125" s="45">
        <f>'Analitika nastave'!Y126</f>
        <v>0</v>
      </c>
      <c r="Y125" s="45">
        <f>'Analitika nastave'!Z126</f>
        <v>0</v>
      </c>
      <c r="Z125" s="177">
        <f>'Analitika nastave'!AA126</f>
        <v>0</v>
      </c>
      <c r="AA125" s="153" t="str">
        <f>'Analitika nastave'!AB126</f>
        <v>NE</v>
      </c>
      <c r="AB125" s="180">
        <f>'Analitika nastave'!AC126</f>
        <v>0</v>
      </c>
    </row>
    <row r="126" spans="1:28" ht="15.75" thickBot="1" x14ac:dyDescent="0.3">
      <c r="A126" s="174"/>
      <c r="B126" s="176"/>
      <c r="C126" s="48" t="str">
        <f>'Analitika nastave'!D127</f>
        <v>P</v>
      </c>
      <c r="D126" s="49">
        <f>'Analitika nastave'!E127</f>
        <v>0</v>
      </c>
      <c r="E126" s="49">
        <f>'Analitika nastave'!F127</f>
        <v>0</v>
      </c>
      <c r="F126" s="49">
        <f>'Analitika nastave'!G127</f>
        <v>0</v>
      </c>
      <c r="G126" s="49">
        <f>'Analitika nastave'!H127</f>
        <v>0</v>
      </c>
      <c r="H126" s="178"/>
      <c r="I126" s="179"/>
      <c r="J126" s="50">
        <f>'Analitika nastave'!K127</f>
        <v>0</v>
      </c>
      <c r="K126" s="49">
        <f>'Analitika nastave'!L127</f>
        <v>0</v>
      </c>
      <c r="L126" s="49">
        <f>'Analitika nastave'!M127</f>
        <v>0</v>
      </c>
      <c r="M126" s="49">
        <f>'Analitika nastave'!N127</f>
        <v>0</v>
      </c>
      <c r="N126" s="178"/>
      <c r="O126" s="179"/>
      <c r="P126" s="50">
        <f>'Analitika nastave'!Q127</f>
        <v>0</v>
      </c>
      <c r="Q126" s="49">
        <f>'Analitika nastave'!R127</f>
        <v>0</v>
      </c>
      <c r="R126" s="49">
        <f>'Analitika nastave'!S127</f>
        <v>0</v>
      </c>
      <c r="S126" s="49">
        <f>'Analitika nastave'!T127</f>
        <v>0</v>
      </c>
      <c r="T126" s="178"/>
      <c r="U126" s="179"/>
      <c r="V126" s="50">
        <f>'Analitika nastave'!W127</f>
        <v>0</v>
      </c>
      <c r="W126" s="49">
        <f>'Analitika nastave'!X127</f>
        <v>0</v>
      </c>
      <c r="X126" s="49">
        <f>'Analitika nastave'!Y127</f>
        <v>0</v>
      </c>
      <c r="Y126" s="49">
        <f>'Analitika nastave'!Z127</f>
        <v>0</v>
      </c>
      <c r="Z126" s="178"/>
      <c r="AA126" s="179"/>
      <c r="AB126" s="181"/>
    </row>
    <row r="127" spans="1:28" x14ac:dyDescent="0.25">
      <c r="A127" s="173">
        <v>61</v>
      </c>
      <c r="B127" s="175">
        <f>'Analitika nastave'!C128</f>
        <v>0</v>
      </c>
      <c r="C127" s="43" t="str">
        <f>'Analitika nastave'!D128</f>
        <v>B</v>
      </c>
      <c r="D127" s="44">
        <f>'Analitika nastave'!E128</f>
        <v>0</v>
      </c>
      <c r="E127" s="45">
        <f>'Analitika nastave'!F128</f>
        <v>0</v>
      </c>
      <c r="F127" s="45">
        <f>'Analitika nastave'!G128</f>
        <v>0</v>
      </c>
      <c r="G127" s="45">
        <f>'Analitika nastave'!H128</f>
        <v>0</v>
      </c>
      <c r="H127" s="177">
        <f>'Analitika nastave'!I128</f>
        <v>0</v>
      </c>
      <c r="I127" s="153" t="str">
        <f>'Analitika nastave'!J128</f>
        <v>NE</v>
      </c>
      <c r="J127" s="44">
        <f>'Analitika nastave'!K128</f>
        <v>0</v>
      </c>
      <c r="K127" s="45">
        <f>'Analitika nastave'!L128</f>
        <v>0</v>
      </c>
      <c r="L127" s="45">
        <f>'Analitika nastave'!M128</f>
        <v>0</v>
      </c>
      <c r="M127" s="45">
        <f>'Analitika nastave'!N128</f>
        <v>0</v>
      </c>
      <c r="N127" s="177">
        <f>'Analitika nastave'!O128</f>
        <v>0</v>
      </c>
      <c r="O127" s="153" t="str">
        <f>'Analitika nastave'!P128</f>
        <v>NE</v>
      </c>
      <c r="P127" s="44">
        <f>'Analitika nastave'!Q128</f>
        <v>0</v>
      </c>
      <c r="Q127" s="45">
        <f>'Analitika nastave'!R128</f>
        <v>0</v>
      </c>
      <c r="R127" s="45">
        <f>'Analitika nastave'!S128</f>
        <v>0</v>
      </c>
      <c r="S127" s="45">
        <f>'Analitika nastave'!T128</f>
        <v>0</v>
      </c>
      <c r="T127" s="177">
        <f>'Analitika nastave'!U128</f>
        <v>0</v>
      </c>
      <c r="U127" s="153" t="str">
        <f>'Analitika nastave'!V128</f>
        <v>NE</v>
      </c>
      <c r="V127" s="44">
        <f>'Analitika nastave'!W128</f>
        <v>0</v>
      </c>
      <c r="W127" s="45">
        <f>'Analitika nastave'!X128</f>
        <v>0</v>
      </c>
      <c r="X127" s="45">
        <f>'Analitika nastave'!Y128</f>
        <v>0</v>
      </c>
      <c r="Y127" s="45">
        <f>'Analitika nastave'!Z128</f>
        <v>0</v>
      </c>
      <c r="Z127" s="177">
        <f>'Analitika nastave'!AA128</f>
        <v>0</v>
      </c>
      <c r="AA127" s="153" t="str">
        <f>'Analitika nastave'!AB128</f>
        <v>NE</v>
      </c>
      <c r="AB127" s="180">
        <f>'Analitika nastave'!AC128</f>
        <v>0</v>
      </c>
    </row>
    <row r="128" spans="1:28" ht="15.75" thickBot="1" x14ac:dyDescent="0.3">
      <c r="A128" s="174"/>
      <c r="B128" s="176"/>
      <c r="C128" s="48" t="str">
        <f>'Analitika nastave'!D129</f>
        <v>P</v>
      </c>
      <c r="D128" s="49">
        <f>'Analitika nastave'!E129</f>
        <v>0</v>
      </c>
      <c r="E128" s="49">
        <f>'Analitika nastave'!F129</f>
        <v>0</v>
      </c>
      <c r="F128" s="49">
        <f>'Analitika nastave'!G129</f>
        <v>0</v>
      </c>
      <c r="G128" s="49">
        <f>'Analitika nastave'!H129</f>
        <v>0</v>
      </c>
      <c r="H128" s="178"/>
      <c r="I128" s="179"/>
      <c r="J128" s="50">
        <f>'Analitika nastave'!K129</f>
        <v>0</v>
      </c>
      <c r="K128" s="49">
        <f>'Analitika nastave'!L129</f>
        <v>0</v>
      </c>
      <c r="L128" s="49">
        <f>'Analitika nastave'!M129</f>
        <v>0</v>
      </c>
      <c r="M128" s="49">
        <f>'Analitika nastave'!N129</f>
        <v>0</v>
      </c>
      <c r="N128" s="178"/>
      <c r="O128" s="179"/>
      <c r="P128" s="50">
        <f>'Analitika nastave'!Q129</f>
        <v>0</v>
      </c>
      <c r="Q128" s="49">
        <f>'Analitika nastave'!R129</f>
        <v>0</v>
      </c>
      <c r="R128" s="49">
        <f>'Analitika nastave'!S129</f>
        <v>0</v>
      </c>
      <c r="S128" s="49">
        <f>'Analitika nastave'!T129</f>
        <v>0</v>
      </c>
      <c r="T128" s="178"/>
      <c r="U128" s="179"/>
      <c r="V128" s="50">
        <f>'Analitika nastave'!W129</f>
        <v>0</v>
      </c>
      <c r="W128" s="49">
        <f>'Analitika nastave'!X129</f>
        <v>0</v>
      </c>
      <c r="X128" s="49">
        <f>'Analitika nastave'!Y129</f>
        <v>0</v>
      </c>
      <c r="Y128" s="49">
        <f>'Analitika nastave'!Z129</f>
        <v>0</v>
      </c>
      <c r="Z128" s="178"/>
      <c r="AA128" s="179"/>
      <c r="AB128" s="181"/>
    </row>
    <row r="129" spans="1:28" x14ac:dyDescent="0.25">
      <c r="A129" s="173">
        <v>62</v>
      </c>
      <c r="B129" s="175">
        <f>'Analitika nastave'!C130</f>
        <v>0</v>
      </c>
      <c r="C129" s="43" t="str">
        <f>'Analitika nastave'!D130</f>
        <v>B</v>
      </c>
      <c r="D129" s="44">
        <f>'Analitika nastave'!E130</f>
        <v>0</v>
      </c>
      <c r="E129" s="45">
        <f>'Analitika nastave'!F130</f>
        <v>0</v>
      </c>
      <c r="F129" s="45">
        <f>'Analitika nastave'!G130</f>
        <v>0</v>
      </c>
      <c r="G129" s="45">
        <f>'Analitika nastave'!H130</f>
        <v>0</v>
      </c>
      <c r="H129" s="177">
        <f>'Analitika nastave'!I130</f>
        <v>0</v>
      </c>
      <c r="I129" s="153" t="str">
        <f>'Analitika nastave'!J130</f>
        <v>NE</v>
      </c>
      <c r="J129" s="44">
        <f>'Analitika nastave'!K130</f>
        <v>0</v>
      </c>
      <c r="K129" s="45">
        <f>'Analitika nastave'!L130</f>
        <v>0</v>
      </c>
      <c r="L129" s="45">
        <f>'Analitika nastave'!M130</f>
        <v>0</v>
      </c>
      <c r="M129" s="45">
        <f>'Analitika nastave'!N130</f>
        <v>0</v>
      </c>
      <c r="N129" s="177">
        <f>'Analitika nastave'!O130</f>
        <v>0</v>
      </c>
      <c r="O129" s="153" t="str">
        <f>'Analitika nastave'!P130</f>
        <v>NE</v>
      </c>
      <c r="P129" s="44">
        <f>'Analitika nastave'!Q130</f>
        <v>0</v>
      </c>
      <c r="Q129" s="45">
        <f>'Analitika nastave'!R130</f>
        <v>0</v>
      </c>
      <c r="R129" s="45">
        <f>'Analitika nastave'!S130</f>
        <v>0</v>
      </c>
      <c r="S129" s="45">
        <f>'Analitika nastave'!T130</f>
        <v>0</v>
      </c>
      <c r="T129" s="177">
        <f>'Analitika nastave'!U130</f>
        <v>0</v>
      </c>
      <c r="U129" s="153" t="str">
        <f>'Analitika nastave'!V130</f>
        <v>NE</v>
      </c>
      <c r="V129" s="44">
        <f>'Analitika nastave'!W130</f>
        <v>0</v>
      </c>
      <c r="W129" s="45">
        <f>'Analitika nastave'!X130</f>
        <v>0</v>
      </c>
      <c r="X129" s="45">
        <f>'Analitika nastave'!Y130</f>
        <v>0</v>
      </c>
      <c r="Y129" s="45">
        <f>'Analitika nastave'!Z130</f>
        <v>0</v>
      </c>
      <c r="Z129" s="177">
        <f>'Analitika nastave'!AA130</f>
        <v>0</v>
      </c>
      <c r="AA129" s="153" t="str">
        <f>'Analitika nastave'!AB130</f>
        <v>NE</v>
      </c>
      <c r="AB129" s="180">
        <f>'Analitika nastave'!AC130</f>
        <v>0</v>
      </c>
    </row>
    <row r="130" spans="1:28" ht="15.75" thickBot="1" x14ac:dyDescent="0.3">
      <c r="A130" s="174"/>
      <c r="B130" s="176"/>
      <c r="C130" s="48" t="str">
        <f>'Analitika nastave'!D131</f>
        <v>P</v>
      </c>
      <c r="D130" s="49">
        <f>'Analitika nastave'!E131</f>
        <v>0</v>
      </c>
      <c r="E130" s="49">
        <f>'Analitika nastave'!F131</f>
        <v>0</v>
      </c>
      <c r="F130" s="49">
        <f>'Analitika nastave'!G131</f>
        <v>0</v>
      </c>
      <c r="G130" s="49">
        <f>'Analitika nastave'!H131</f>
        <v>0</v>
      </c>
      <c r="H130" s="178"/>
      <c r="I130" s="179"/>
      <c r="J130" s="50">
        <f>'Analitika nastave'!K131</f>
        <v>0</v>
      </c>
      <c r="K130" s="49">
        <f>'Analitika nastave'!L131</f>
        <v>0</v>
      </c>
      <c r="L130" s="49">
        <f>'Analitika nastave'!M131</f>
        <v>0</v>
      </c>
      <c r="M130" s="49">
        <f>'Analitika nastave'!N131</f>
        <v>0</v>
      </c>
      <c r="N130" s="178"/>
      <c r="O130" s="179"/>
      <c r="P130" s="50">
        <f>'Analitika nastave'!Q131</f>
        <v>0</v>
      </c>
      <c r="Q130" s="49">
        <f>'Analitika nastave'!R131</f>
        <v>0</v>
      </c>
      <c r="R130" s="49">
        <f>'Analitika nastave'!S131</f>
        <v>0</v>
      </c>
      <c r="S130" s="49">
        <f>'Analitika nastave'!T131</f>
        <v>0</v>
      </c>
      <c r="T130" s="178"/>
      <c r="U130" s="179"/>
      <c r="V130" s="50">
        <f>'Analitika nastave'!W131</f>
        <v>0</v>
      </c>
      <c r="W130" s="49">
        <f>'Analitika nastave'!X131</f>
        <v>0</v>
      </c>
      <c r="X130" s="49">
        <f>'Analitika nastave'!Y131</f>
        <v>0</v>
      </c>
      <c r="Y130" s="49">
        <f>'Analitika nastave'!Z131</f>
        <v>0</v>
      </c>
      <c r="Z130" s="178"/>
      <c r="AA130" s="179"/>
      <c r="AB130" s="181"/>
    </row>
    <row r="131" spans="1:28" x14ac:dyDescent="0.25">
      <c r="A131" s="173">
        <v>63</v>
      </c>
      <c r="B131" s="175">
        <f>'Analitika nastave'!C132</f>
        <v>0</v>
      </c>
      <c r="C131" s="43" t="str">
        <f>'Analitika nastave'!D132</f>
        <v>B</v>
      </c>
      <c r="D131" s="44">
        <f>'Analitika nastave'!E132</f>
        <v>0</v>
      </c>
      <c r="E131" s="45">
        <f>'Analitika nastave'!F132</f>
        <v>0</v>
      </c>
      <c r="F131" s="45">
        <f>'Analitika nastave'!G132</f>
        <v>0</v>
      </c>
      <c r="G131" s="45">
        <f>'Analitika nastave'!H132</f>
        <v>0</v>
      </c>
      <c r="H131" s="177">
        <f>'Analitika nastave'!I132</f>
        <v>0</v>
      </c>
      <c r="I131" s="153" t="str">
        <f>'Analitika nastave'!J132</f>
        <v>NE</v>
      </c>
      <c r="J131" s="44">
        <f>'Analitika nastave'!K132</f>
        <v>0</v>
      </c>
      <c r="K131" s="45">
        <f>'Analitika nastave'!L132</f>
        <v>0</v>
      </c>
      <c r="L131" s="45">
        <f>'Analitika nastave'!M132</f>
        <v>0</v>
      </c>
      <c r="M131" s="45">
        <f>'Analitika nastave'!N132</f>
        <v>0</v>
      </c>
      <c r="N131" s="177">
        <f>'Analitika nastave'!O132</f>
        <v>0</v>
      </c>
      <c r="O131" s="153" t="str">
        <f>'Analitika nastave'!P132</f>
        <v>NE</v>
      </c>
      <c r="P131" s="44">
        <f>'Analitika nastave'!Q132</f>
        <v>0</v>
      </c>
      <c r="Q131" s="45">
        <f>'Analitika nastave'!R132</f>
        <v>0</v>
      </c>
      <c r="R131" s="45">
        <f>'Analitika nastave'!S132</f>
        <v>0</v>
      </c>
      <c r="S131" s="45">
        <f>'Analitika nastave'!T132</f>
        <v>0</v>
      </c>
      <c r="T131" s="177">
        <f>'Analitika nastave'!U132</f>
        <v>0</v>
      </c>
      <c r="U131" s="153" t="str">
        <f>'Analitika nastave'!V132</f>
        <v>NE</v>
      </c>
      <c r="V131" s="44">
        <f>'Analitika nastave'!W132</f>
        <v>0</v>
      </c>
      <c r="W131" s="45">
        <f>'Analitika nastave'!X132</f>
        <v>0</v>
      </c>
      <c r="X131" s="45">
        <f>'Analitika nastave'!Y132</f>
        <v>0</v>
      </c>
      <c r="Y131" s="45">
        <f>'Analitika nastave'!Z132</f>
        <v>0</v>
      </c>
      <c r="Z131" s="177">
        <f>'Analitika nastave'!AA132</f>
        <v>0</v>
      </c>
      <c r="AA131" s="153" t="str">
        <f>'Analitika nastave'!AB132</f>
        <v>NE</v>
      </c>
      <c r="AB131" s="180">
        <f>'Analitika nastave'!AC132</f>
        <v>0</v>
      </c>
    </row>
    <row r="132" spans="1:28" ht="15.75" thickBot="1" x14ac:dyDescent="0.3">
      <c r="A132" s="174"/>
      <c r="B132" s="176"/>
      <c r="C132" s="48" t="str">
        <f>'Analitika nastave'!D133</f>
        <v>P</v>
      </c>
      <c r="D132" s="49">
        <f>'Analitika nastave'!E133</f>
        <v>0</v>
      </c>
      <c r="E132" s="49">
        <f>'Analitika nastave'!F133</f>
        <v>0</v>
      </c>
      <c r="F132" s="49">
        <f>'Analitika nastave'!G133</f>
        <v>0</v>
      </c>
      <c r="G132" s="49">
        <f>'Analitika nastave'!H133</f>
        <v>0</v>
      </c>
      <c r="H132" s="178"/>
      <c r="I132" s="179"/>
      <c r="J132" s="50">
        <f>'Analitika nastave'!K133</f>
        <v>0</v>
      </c>
      <c r="K132" s="49">
        <f>'Analitika nastave'!L133</f>
        <v>0</v>
      </c>
      <c r="L132" s="49">
        <f>'Analitika nastave'!M133</f>
        <v>0</v>
      </c>
      <c r="M132" s="49">
        <f>'Analitika nastave'!N133</f>
        <v>0</v>
      </c>
      <c r="N132" s="178"/>
      <c r="O132" s="179"/>
      <c r="P132" s="50">
        <f>'Analitika nastave'!Q133</f>
        <v>0</v>
      </c>
      <c r="Q132" s="49">
        <f>'Analitika nastave'!R133</f>
        <v>0</v>
      </c>
      <c r="R132" s="49">
        <f>'Analitika nastave'!S133</f>
        <v>0</v>
      </c>
      <c r="S132" s="49">
        <f>'Analitika nastave'!T133</f>
        <v>0</v>
      </c>
      <c r="T132" s="178"/>
      <c r="U132" s="179"/>
      <c r="V132" s="50">
        <f>'Analitika nastave'!W133</f>
        <v>0</v>
      </c>
      <c r="W132" s="49">
        <f>'Analitika nastave'!X133</f>
        <v>0</v>
      </c>
      <c r="X132" s="49">
        <f>'Analitika nastave'!Y133</f>
        <v>0</v>
      </c>
      <c r="Y132" s="49">
        <f>'Analitika nastave'!Z133</f>
        <v>0</v>
      </c>
      <c r="Z132" s="178"/>
      <c r="AA132" s="179"/>
      <c r="AB132" s="181"/>
    </row>
    <row r="133" spans="1:28" x14ac:dyDescent="0.25">
      <c r="A133" s="173">
        <v>64</v>
      </c>
      <c r="B133" s="175">
        <f>'Analitika nastave'!C134</f>
        <v>0</v>
      </c>
      <c r="C133" s="43" t="str">
        <f>'Analitika nastave'!D134</f>
        <v>B</v>
      </c>
      <c r="D133" s="44">
        <f>'Analitika nastave'!E134</f>
        <v>0</v>
      </c>
      <c r="E133" s="45">
        <f>'Analitika nastave'!F134</f>
        <v>0</v>
      </c>
      <c r="F133" s="45">
        <f>'Analitika nastave'!G134</f>
        <v>0</v>
      </c>
      <c r="G133" s="45">
        <f>'Analitika nastave'!H134</f>
        <v>0</v>
      </c>
      <c r="H133" s="177">
        <f>'Analitika nastave'!I134</f>
        <v>0</v>
      </c>
      <c r="I133" s="153" t="str">
        <f>'Analitika nastave'!J134</f>
        <v>NE</v>
      </c>
      <c r="J133" s="44">
        <f>'Analitika nastave'!K134</f>
        <v>0</v>
      </c>
      <c r="K133" s="45">
        <f>'Analitika nastave'!L134</f>
        <v>0</v>
      </c>
      <c r="L133" s="45">
        <f>'Analitika nastave'!M134</f>
        <v>0</v>
      </c>
      <c r="M133" s="45">
        <f>'Analitika nastave'!N134</f>
        <v>0</v>
      </c>
      <c r="N133" s="177">
        <f>'Analitika nastave'!O134</f>
        <v>0</v>
      </c>
      <c r="O133" s="153" t="str">
        <f>'Analitika nastave'!P134</f>
        <v>NE</v>
      </c>
      <c r="P133" s="44">
        <f>'Analitika nastave'!Q134</f>
        <v>0</v>
      </c>
      <c r="Q133" s="45">
        <f>'Analitika nastave'!R134</f>
        <v>0</v>
      </c>
      <c r="R133" s="45">
        <f>'Analitika nastave'!S134</f>
        <v>0</v>
      </c>
      <c r="S133" s="45">
        <f>'Analitika nastave'!T134</f>
        <v>0</v>
      </c>
      <c r="T133" s="177">
        <f>'Analitika nastave'!U134</f>
        <v>0</v>
      </c>
      <c r="U133" s="153" t="str">
        <f>'Analitika nastave'!V134</f>
        <v>NE</v>
      </c>
      <c r="V133" s="44">
        <f>'Analitika nastave'!W134</f>
        <v>0</v>
      </c>
      <c r="W133" s="45">
        <f>'Analitika nastave'!X134</f>
        <v>0</v>
      </c>
      <c r="X133" s="45">
        <f>'Analitika nastave'!Y134</f>
        <v>0</v>
      </c>
      <c r="Y133" s="45">
        <f>'Analitika nastave'!Z134</f>
        <v>0</v>
      </c>
      <c r="Z133" s="177">
        <f>'Analitika nastave'!AA134</f>
        <v>0</v>
      </c>
      <c r="AA133" s="153" t="str">
        <f>'Analitika nastave'!AB134</f>
        <v>NE</v>
      </c>
      <c r="AB133" s="180">
        <f>'Analitika nastave'!AC134</f>
        <v>0</v>
      </c>
    </row>
    <row r="134" spans="1:28" ht="15.75" thickBot="1" x14ac:dyDescent="0.3">
      <c r="A134" s="174"/>
      <c r="B134" s="176"/>
      <c r="C134" s="48" t="str">
        <f>'Analitika nastave'!D135</f>
        <v>P</v>
      </c>
      <c r="D134" s="49">
        <f>'Analitika nastave'!E135</f>
        <v>0</v>
      </c>
      <c r="E134" s="49">
        <f>'Analitika nastave'!F135</f>
        <v>0</v>
      </c>
      <c r="F134" s="49">
        <f>'Analitika nastave'!G135</f>
        <v>0</v>
      </c>
      <c r="G134" s="49">
        <f>'Analitika nastave'!H135</f>
        <v>0</v>
      </c>
      <c r="H134" s="178"/>
      <c r="I134" s="179"/>
      <c r="J134" s="50">
        <f>'Analitika nastave'!K135</f>
        <v>0</v>
      </c>
      <c r="K134" s="49">
        <f>'Analitika nastave'!L135</f>
        <v>0</v>
      </c>
      <c r="L134" s="49">
        <f>'Analitika nastave'!M135</f>
        <v>0</v>
      </c>
      <c r="M134" s="49">
        <f>'Analitika nastave'!N135</f>
        <v>0</v>
      </c>
      <c r="N134" s="178"/>
      <c r="O134" s="179"/>
      <c r="P134" s="50">
        <f>'Analitika nastave'!Q135</f>
        <v>0</v>
      </c>
      <c r="Q134" s="49">
        <f>'Analitika nastave'!R135</f>
        <v>0</v>
      </c>
      <c r="R134" s="49">
        <f>'Analitika nastave'!S135</f>
        <v>0</v>
      </c>
      <c r="S134" s="49">
        <f>'Analitika nastave'!T135</f>
        <v>0</v>
      </c>
      <c r="T134" s="178"/>
      <c r="U134" s="179"/>
      <c r="V134" s="50">
        <f>'Analitika nastave'!W135</f>
        <v>0</v>
      </c>
      <c r="W134" s="49">
        <f>'Analitika nastave'!X135</f>
        <v>0</v>
      </c>
      <c r="X134" s="49">
        <f>'Analitika nastave'!Y135</f>
        <v>0</v>
      </c>
      <c r="Y134" s="49">
        <f>'Analitika nastave'!Z135</f>
        <v>0</v>
      </c>
      <c r="Z134" s="178"/>
      <c r="AA134" s="179"/>
      <c r="AB134" s="181"/>
    </row>
    <row r="135" spans="1:28" x14ac:dyDescent="0.25">
      <c r="A135" s="173">
        <v>65</v>
      </c>
      <c r="B135" s="175">
        <f>'Analitika nastave'!C136</f>
        <v>0</v>
      </c>
      <c r="C135" s="43" t="str">
        <f>'Analitika nastave'!D136</f>
        <v>B</v>
      </c>
      <c r="D135" s="44">
        <f>'Analitika nastave'!E136</f>
        <v>0</v>
      </c>
      <c r="E135" s="45">
        <f>'Analitika nastave'!F136</f>
        <v>0</v>
      </c>
      <c r="F135" s="45">
        <f>'Analitika nastave'!G136</f>
        <v>0</v>
      </c>
      <c r="G135" s="45">
        <f>'Analitika nastave'!H136</f>
        <v>0</v>
      </c>
      <c r="H135" s="177">
        <f>'Analitika nastave'!I136</f>
        <v>0</v>
      </c>
      <c r="I135" s="153" t="str">
        <f>'Analitika nastave'!J136</f>
        <v>NE</v>
      </c>
      <c r="J135" s="44">
        <f>'Analitika nastave'!K136</f>
        <v>0</v>
      </c>
      <c r="K135" s="45">
        <f>'Analitika nastave'!L136</f>
        <v>0</v>
      </c>
      <c r="L135" s="45">
        <f>'Analitika nastave'!M136</f>
        <v>0</v>
      </c>
      <c r="M135" s="45">
        <f>'Analitika nastave'!N136</f>
        <v>0</v>
      </c>
      <c r="N135" s="177">
        <f>'Analitika nastave'!O136</f>
        <v>0</v>
      </c>
      <c r="O135" s="153" t="str">
        <f>'Analitika nastave'!P136</f>
        <v>NE</v>
      </c>
      <c r="P135" s="44">
        <f>'Analitika nastave'!Q136</f>
        <v>0</v>
      </c>
      <c r="Q135" s="45">
        <f>'Analitika nastave'!R136</f>
        <v>0</v>
      </c>
      <c r="R135" s="45">
        <f>'Analitika nastave'!S136</f>
        <v>0</v>
      </c>
      <c r="S135" s="45">
        <f>'Analitika nastave'!T136</f>
        <v>0</v>
      </c>
      <c r="T135" s="177">
        <f>'Analitika nastave'!U136</f>
        <v>0</v>
      </c>
      <c r="U135" s="153" t="str">
        <f>'Analitika nastave'!V136</f>
        <v>NE</v>
      </c>
      <c r="V135" s="44">
        <f>'Analitika nastave'!W136</f>
        <v>0</v>
      </c>
      <c r="W135" s="45">
        <f>'Analitika nastave'!X136</f>
        <v>0</v>
      </c>
      <c r="X135" s="45">
        <f>'Analitika nastave'!Y136</f>
        <v>0</v>
      </c>
      <c r="Y135" s="45">
        <f>'Analitika nastave'!Z136</f>
        <v>0</v>
      </c>
      <c r="Z135" s="177">
        <f>'Analitika nastave'!AA136</f>
        <v>0</v>
      </c>
      <c r="AA135" s="153" t="str">
        <f>'Analitika nastave'!AB136</f>
        <v>NE</v>
      </c>
      <c r="AB135" s="180">
        <f>'Analitika nastave'!AC136</f>
        <v>0</v>
      </c>
    </row>
    <row r="136" spans="1:28" ht="15.75" thickBot="1" x14ac:dyDescent="0.3">
      <c r="A136" s="174"/>
      <c r="B136" s="176"/>
      <c r="C136" s="48" t="str">
        <f>'Analitika nastave'!D137</f>
        <v>P</v>
      </c>
      <c r="D136" s="49">
        <f>'Analitika nastave'!E137</f>
        <v>0</v>
      </c>
      <c r="E136" s="49">
        <f>'Analitika nastave'!F137</f>
        <v>0</v>
      </c>
      <c r="F136" s="49">
        <f>'Analitika nastave'!G137</f>
        <v>0</v>
      </c>
      <c r="G136" s="49">
        <f>'Analitika nastave'!H137</f>
        <v>0</v>
      </c>
      <c r="H136" s="178"/>
      <c r="I136" s="179"/>
      <c r="J136" s="50">
        <f>'Analitika nastave'!K137</f>
        <v>0</v>
      </c>
      <c r="K136" s="49">
        <f>'Analitika nastave'!L137</f>
        <v>0</v>
      </c>
      <c r="L136" s="49">
        <f>'Analitika nastave'!M137</f>
        <v>0</v>
      </c>
      <c r="M136" s="49">
        <f>'Analitika nastave'!N137</f>
        <v>0</v>
      </c>
      <c r="N136" s="178"/>
      <c r="O136" s="179"/>
      <c r="P136" s="50">
        <f>'Analitika nastave'!Q137</f>
        <v>0</v>
      </c>
      <c r="Q136" s="49">
        <f>'Analitika nastave'!R137</f>
        <v>0</v>
      </c>
      <c r="R136" s="49">
        <f>'Analitika nastave'!S137</f>
        <v>0</v>
      </c>
      <c r="S136" s="49">
        <f>'Analitika nastave'!T137</f>
        <v>0</v>
      </c>
      <c r="T136" s="178"/>
      <c r="U136" s="179"/>
      <c r="V136" s="50">
        <f>'Analitika nastave'!W137</f>
        <v>0</v>
      </c>
      <c r="W136" s="49">
        <f>'Analitika nastave'!X137</f>
        <v>0</v>
      </c>
      <c r="X136" s="49">
        <f>'Analitika nastave'!Y137</f>
        <v>0</v>
      </c>
      <c r="Y136" s="49">
        <f>'Analitika nastave'!Z137</f>
        <v>0</v>
      </c>
      <c r="Z136" s="178"/>
      <c r="AA136" s="179"/>
      <c r="AB136" s="181"/>
    </row>
    <row r="137" spans="1:28" x14ac:dyDescent="0.25">
      <c r="A137" s="173">
        <v>66</v>
      </c>
      <c r="B137" s="175">
        <f>'Analitika nastave'!C138</f>
        <v>0</v>
      </c>
      <c r="C137" s="43" t="str">
        <f>'Analitika nastave'!D138</f>
        <v>B</v>
      </c>
      <c r="D137" s="44">
        <f>'Analitika nastave'!E138</f>
        <v>0</v>
      </c>
      <c r="E137" s="45">
        <f>'Analitika nastave'!F138</f>
        <v>0</v>
      </c>
      <c r="F137" s="45">
        <f>'Analitika nastave'!G138</f>
        <v>0</v>
      </c>
      <c r="G137" s="45">
        <f>'Analitika nastave'!H138</f>
        <v>0</v>
      </c>
      <c r="H137" s="177">
        <f>'Analitika nastave'!I138</f>
        <v>0</v>
      </c>
      <c r="I137" s="153" t="str">
        <f>'Analitika nastave'!J138</f>
        <v>NE</v>
      </c>
      <c r="J137" s="44">
        <f>'Analitika nastave'!K138</f>
        <v>0</v>
      </c>
      <c r="K137" s="45">
        <f>'Analitika nastave'!L138</f>
        <v>0</v>
      </c>
      <c r="L137" s="45">
        <f>'Analitika nastave'!M138</f>
        <v>0</v>
      </c>
      <c r="M137" s="45">
        <f>'Analitika nastave'!N138</f>
        <v>0</v>
      </c>
      <c r="N137" s="177">
        <f>'Analitika nastave'!O138</f>
        <v>0</v>
      </c>
      <c r="O137" s="153" t="str">
        <f>'Analitika nastave'!P138</f>
        <v>NE</v>
      </c>
      <c r="P137" s="44">
        <f>'Analitika nastave'!Q138</f>
        <v>0</v>
      </c>
      <c r="Q137" s="45">
        <f>'Analitika nastave'!R138</f>
        <v>0</v>
      </c>
      <c r="R137" s="45">
        <f>'Analitika nastave'!S138</f>
        <v>0</v>
      </c>
      <c r="S137" s="45">
        <f>'Analitika nastave'!T138</f>
        <v>0</v>
      </c>
      <c r="T137" s="177">
        <f>'Analitika nastave'!U138</f>
        <v>0</v>
      </c>
      <c r="U137" s="153" t="str">
        <f>'Analitika nastave'!V138</f>
        <v>NE</v>
      </c>
      <c r="V137" s="44">
        <f>'Analitika nastave'!W138</f>
        <v>0</v>
      </c>
      <c r="W137" s="45">
        <f>'Analitika nastave'!X138</f>
        <v>0</v>
      </c>
      <c r="X137" s="45">
        <f>'Analitika nastave'!Y138</f>
        <v>0</v>
      </c>
      <c r="Y137" s="45">
        <f>'Analitika nastave'!Z138</f>
        <v>0</v>
      </c>
      <c r="Z137" s="177">
        <f>'Analitika nastave'!AA138</f>
        <v>0</v>
      </c>
      <c r="AA137" s="153" t="str">
        <f>'Analitika nastave'!AB138</f>
        <v>NE</v>
      </c>
      <c r="AB137" s="180">
        <f>'Analitika nastave'!AC138</f>
        <v>0</v>
      </c>
    </row>
    <row r="138" spans="1:28" ht="15.75" thickBot="1" x14ac:dyDescent="0.3">
      <c r="A138" s="174"/>
      <c r="B138" s="176"/>
      <c r="C138" s="48" t="str">
        <f>'Analitika nastave'!D139</f>
        <v>P</v>
      </c>
      <c r="D138" s="49">
        <f>'Analitika nastave'!E139</f>
        <v>0</v>
      </c>
      <c r="E138" s="49">
        <f>'Analitika nastave'!F139</f>
        <v>0</v>
      </c>
      <c r="F138" s="49">
        <f>'Analitika nastave'!G139</f>
        <v>0</v>
      </c>
      <c r="G138" s="49">
        <f>'Analitika nastave'!H139</f>
        <v>0</v>
      </c>
      <c r="H138" s="178"/>
      <c r="I138" s="179"/>
      <c r="J138" s="50">
        <f>'Analitika nastave'!K139</f>
        <v>0</v>
      </c>
      <c r="K138" s="49">
        <f>'Analitika nastave'!L139</f>
        <v>0</v>
      </c>
      <c r="L138" s="49">
        <f>'Analitika nastave'!M139</f>
        <v>0</v>
      </c>
      <c r="M138" s="49">
        <f>'Analitika nastave'!N139</f>
        <v>0</v>
      </c>
      <c r="N138" s="178"/>
      <c r="O138" s="179"/>
      <c r="P138" s="50">
        <f>'Analitika nastave'!Q139</f>
        <v>0</v>
      </c>
      <c r="Q138" s="49">
        <f>'Analitika nastave'!R139</f>
        <v>0</v>
      </c>
      <c r="R138" s="49">
        <f>'Analitika nastave'!S139</f>
        <v>0</v>
      </c>
      <c r="S138" s="49">
        <f>'Analitika nastave'!T139</f>
        <v>0</v>
      </c>
      <c r="T138" s="178"/>
      <c r="U138" s="179"/>
      <c r="V138" s="50">
        <f>'Analitika nastave'!W139</f>
        <v>0</v>
      </c>
      <c r="W138" s="49">
        <f>'Analitika nastave'!X139</f>
        <v>0</v>
      </c>
      <c r="X138" s="49">
        <f>'Analitika nastave'!Y139</f>
        <v>0</v>
      </c>
      <c r="Y138" s="49">
        <f>'Analitika nastave'!Z139</f>
        <v>0</v>
      </c>
      <c r="Z138" s="178"/>
      <c r="AA138" s="179"/>
      <c r="AB138" s="181"/>
    </row>
    <row r="139" spans="1:28" x14ac:dyDescent="0.25">
      <c r="A139" s="173">
        <v>67</v>
      </c>
      <c r="B139" s="175">
        <f>'Analitika nastave'!C140</f>
        <v>0</v>
      </c>
      <c r="C139" s="43" t="str">
        <f>'Analitika nastave'!D140</f>
        <v>B</v>
      </c>
      <c r="D139" s="44">
        <f>'Analitika nastave'!E140</f>
        <v>0</v>
      </c>
      <c r="E139" s="45">
        <f>'Analitika nastave'!F140</f>
        <v>0</v>
      </c>
      <c r="F139" s="45">
        <f>'Analitika nastave'!G140</f>
        <v>0</v>
      </c>
      <c r="G139" s="45">
        <f>'Analitika nastave'!H140</f>
        <v>0</v>
      </c>
      <c r="H139" s="177">
        <f>'Analitika nastave'!I140</f>
        <v>0</v>
      </c>
      <c r="I139" s="153" t="str">
        <f>'Analitika nastave'!J140</f>
        <v>NE</v>
      </c>
      <c r="J139" s="44">
        <f>'Analitika nastave'!K140</f>
        <v>0</v>
      </c>
      <c r="K139" s="45">
        <f>'Analitika nastave'!L140</f>
        <v>0</v>
      </c>
      <c r="L139" s="45">
        <f>'Analitika nastave'!M140</f>
        <v>0</v>
      </c>
      <c r="M139" s="45">
        <f>'Analitika nastave'!N140</f>
        <v>0</v>
      </c>
      <c r="N139" s="177">
        <f>'Analitika nastave'!O140</f>
        <v>0</v>
      </c>
      <c r="O139" s="153" t="str">
        <f>'Analitika nastave'!P140</f>
        <v>NE</v>
      </c>
      <c r="P139" s="44">
        <f>'Analitika nastave'!Q140</f>
        <v>0</v>
      </c>
      <c r="Q139" s="45">
        <f>'Analitika nastave'!R140</f>
        <v>0</v>
      </c>
      <c r="R139" s="45">
        <f>'Analitika nastave'!S140</f>
        <v>0</v>
      </c>
      <c r="S139" s="45">
        <f>'Analitika nastave'!T140</f>
        <v>0</v>
      </c>
      <c r="T139" s="177">
        <f>'Analitika nastave'!U140</f>
        <v>0</v>
      </c>
      <c r="U139" s="153" t="str">
        <f>'Analitika nastave'!V140</f>
        <v>NE</v>
      </c>
      <c r="V139" s="44">
        <f>'Analitika nastave'!W140</f>
        <v>0</v>
      </c>
      <c r="W139" s="45">
        <f>'Analitika nastave'!X140</f>
        <v>0</v>
      </c>
      <c r="X139" s="45">
        <f>'Analitika nastave'!Y140</f>
        <v>0</v>
      </c>
      <c r="Y139" s="45">
        <f>'Analitika nastave'!Z140</f>
        <v>0</v>
      </c>
      <c r="Z139" s="177">
        <f>'Analitika nastave'!AA140</f>
        <v>0</v>
      </c>
      <c r="AA139" s="153" t="str">
        <f>'Analitika nastave'!AB140</f>
        <v>NE</v>
      </c>
      <c r="AB139" s="180">
        <f>'Analitika nastave'!AC140</f>
        <v>0</v>
      </c>
    </row>
    <row r="140" spans="1:28" ht="15.75" thickBot="1" x14ac:dyDescent="0.3">
      <c r="A140" s="174"/>
      <c r="B140" s="176"/>
      <c r="C140" s="48" t="str">
        <f>'Analitika nastave'!D141</f>
        <v>P</v>
      </c>
      <c r="D140" s="49">
        <f>'Analitika nastave'!E141</f>
        <v>0</v>
      </c>
      <c r="E140" s="49">
        <f>'Analitika nastave'!F141</f>
        <v>0</v>
      </c>
      <c r="F140" s="49">
        <f>'Analitika nastave'!G141</f>
        <v>0</v>
      </c>
      <c r="G140" s="49">
        <f>'Analitika nastave'!H141</f>
        <v>0</v>
      </c>
      <c r="H140" s="178"/>
      <c r="I140" s="179"/>
      <c r="J140" s="50">
        <f>'Analitika nastave'!K141</f>
        <v>0</v>
      </c>
      <c r="K140" s="49">
        <f>'Analitika nastave'!L141</f>
        <v>0</v>
      </c>
      <c r="L140" s="49">
        <f>'Analitika nastave'!M141</f>
        <v>0</v>
      </c>
      <c r="M140" s="49">
        <f>'Analitika nastave'!N141</f>
        <v>0</v>
      </c>
      <c r="N140" s="178"/>
      <c r="O140" s="179"/>
      <c r="P140" s="50">
        <f>'Analitika nastave'!Q141</f>
        <v>0</v>
      </c>
      <c r="Q140" s="49">
        <f>'Analitika nastave'!R141</f>
        <v>0</v>
      </c>
      <c r="R140" s="49">
        <f>'Analitika nastave'!S141</f>
        <v>0</v>
      </c>
      <c r="S140" s="49">
        <f>'Analitika nastave'!T141</f>
        <v>0</v>
      </c>
      <c r="T140" s="178"/>
      <c r="U140" s="179"/>
      <c r="V140" s="50">
        <f>'Analitika nastave'!W141</f>
        <v>0</v>
      </c>
      <c r="W140" s="49">
        <f>'Analitika nastave'!X141</f>
        <v>0</v>
      </c>
      <c r="X140" s="49">
        <f>'Analitika nastave'!Y141</f>
        <v>0</v>
      </c>
      <c r="Y140" s="49">
        <f>'Analitika nastave'!Z141</f>
        <v>0</v>
      </c>
      <c r="Z140" s="178"/>
      <c r="AA140" s="179"/>
      <c r="AB140" s="181"/>
    </row>
    <row r="141" spans="1:28" x14ac:dyDescent="0.25">
      <c r="A141" s="173">
        <v>68</v>
      </c>
      <c r="B141" s="175">
        <f>'Analitika nastave'!C142</f>
        <v>0</v>
      </c>
      <c r="C141" s="43" t="str">
        <f>'Analitika nastave'!D142</f>
        <v>B</v>
      </c>
      <c r="D141" s="44">
        <f>'Analitika nastave'!E142</f>
        <v>0</v>
      </c>
      <c r="E141" s="45">
        <f>'Analitika nastave'!F142</f>
        <v>0</v>
      </c>
      <c r="F141" s="45">
        <f>'Analitika nastave'!G142</f>
        <v>0</v>
      </c>
      <c r="G141" s="45">
        <f>'Analitika nastave'!H142</f>
        <v>0</v>
      </c>
      <c r="H141" s="177">
        <f>'Analitika nastave'!I142</f>
        <v>0</v>
      </c>
      <c r="I141" s="153" t="str">
        <f>'Analitika nastave'!J142</f>
        <v>NE</v>
      </c>
      <c r="J141" s="44">
        <f>'Analitika nastave'!K142</f>
        <v>0</v>
      </c>
      <c r="K141" s="45">
        <f>'Analitika nastave'!L142</f>
        <v>0</v>
      </c>
      <c r="L141" s="45">
        <f>'Analitika nastave'!M142</f>
        <v>0</v>
      </c>
      <c r="M141" s="45">
        <f>'Analitika nastave'!N142</f>
        <v>0</v>
      </c>
      <c r="N141" s="177">
        <f>'Analitika nastave'!O142</f>
        <v>0</v>
      </c>
      <c r="O141" s="153" t="str">
        <f>'Analitika nastave'!P142</f>
        <v>NE</v>
      </c>
      <c r="P141" s="44">
        <f>'Analitika nastave'!Q142</f>
        <v>0</v>
      </c>
      <c r="Q141" s="45">
        <f>'Analitika nastave'!R142</f>
        <v>0</v>
      </c>
      <c r="R141" s="45">
        <f>'Analitika nastave'!S142</f>
        <v>0</v>
      </c>
      <c r="S141" s="45">
        <f>'Analitika nastave'!T142</f>
        <v>0</v>
      </c>
      <c r="T141" s="177">
        <f>'Analitika nastave'!U142</f>
        <v>0</v>
      </c>
      <c r="U141" s="153" t="str">
        <f>'Analitika nastave'!V142</f>
        <v>NE</v>
      </c>
      <c r="V141" s="44">
        <f>'Analitika nastave'!W142</f>
        <v>0</v>
      </c>
      <c r="W141" s="45">
        <f>'Analitika nastave'!X142</f>
        <v>0</v>
      </c>
      <c r="X141" s="45">
        <f>'Analitika nastave'!Y142</f>
        <v>0</v>
      </c>
      <c r="Y141" s="45">
        <f>'Analitika nastave'!Z142</f>
        <v>0</v>
      </c>
      <c r="Z141" s="177">
        <f>'Analitika nastave'!AA142</f>
        <v>0</v>
      </c>
      <c r="AA141" s="153" t="str">
        <f>'Analitika nastave'!AB142</f>
        <v>NE</v>
      </c>
      <c r="AB141" s="180">
        <f>'Analitika nastave'!AC142</f>
        <v>0</v>
      </c>
    </row>
    <row r="142" spans="1:28" ht="15.75" thickBot="1" x14ac:dyDescent="0.3">
      <c r="A142" s="174"/>
      <c r="B142" s="176"/>
      <c r="C142" s="48" t="str">
        <f>'Analitika nastave'!D143</f>
        <v>P</v>
      </c>
      <c r="D142" s="49">
        <f>'Analitika nastave'!E143</f>
        <v>0</v>
      </c>
      <c r="E142" s="49">
        <f>'Analitika nastave'!F143</f>
        <v>0</v>
      </c>
      <c r="F142" s="49">
        <f>'Analitika nastave'!G143</f>
        <v>0</v>
      </c>
      <c r="G142" s="49">
        <f>'Analitika nastave'!H143</f>
        <v>0</v>
      </c>
      <c r="H142" s="178"/>
      <c r="I142" s="179"/>
      <c r="J142" s="50">
        <f>'Analitika nastave'!K143</f>
        <v>0</v>
      </c>
      <c r="K142" s="49">
        <f>'Analitika nastave'!L143</f>
        <v>0</v>
      </c>
      <c r="L142" s="49">
        <f>'Analitika nastave'!M143</f>
        <v>0</v>
      </c>
      <c r="M142" s="49">
        <f>'Analitika nastave'!N143</f>
        <v>0</v>
      </c>
      <c r="N142" s="178"/>
      <c r="O142" s="179"/>
      <c r="P142" s="50">
        <f>'Analitika nastave'!Q143</f>
        <v>0</v>
      </c>
      <c r="Q142" s="49">
        <f>'Analitika nastave'!R143</f>
        <v>0</v>
      </c>
      <c r="R142" s="49">
        <f>'Analitika nastave'!S143</f>
        <v>0</v>
      </c>
      <c r="S142" s="49">
        <f>'Analitika nastave'!T143</f>
        <v>0</v>
      </c>
      <c r="T142" s="178"/>
      <c r="U142" s="179"/>
      <c r="V142" s="50">
        <f>'Analitika nastave'!W143</f>
        <v>0</v>
      </c>
      <c r="W142" s="49">
        <f>'Analitika nastave'!X143</f>
        <v>0</v>
      </c>
      <c r="X142" s="49">
        <f>'Analitika nastave'!Y143</f>
        <v>0</v>
      </c>
      <c r="Y142" s="49">
        <f>'Analitika nastave'!Z143</f>
        <v>0</v>
      </c>
      <c r="Z142" s="178"/>
      <c r="AA142" s="179"/>
      <c r="AB142" s="181"/>
    </row>
    <row r="143" spans="1:28" x14ac:dyDescent="0.25">
      <c r="A143" s="173">
        <v>69</v>
      </c>
      <c r="B143" s="175">
        <f>'Analitika nastave'!C144</f>
        <v>0</v>
      </c>
      <c r="C143" s="43" t="str">
        <f>'Analitika nastave'!D144</f>
        <v>B</v>
      </c>
      <c r="D143" s="44">
        <f>'Analitika nastave'!E144</f>
        <v>0</v>
      </c>
      <c r="E143" s="45">
        <f>'Analitika nastave'!F144</f>
        <v>0</v>
      </c>
      <c r="F143" s="45">
        <f>'Analitika nastave'!G144</f>
        <v>0</v>
      </c>
      <c r="G143" s="45">
        <f>'Analitika nastave'!H144</f>
        <v>0</v>
      </c>
      <c r="H143" s="177">
        <f>'Analitika nastave'!I144</f>
        <v>0</v>
      </c>
      <c r="I143" s="153" t="str">
        <f>'Analitika nastave'!J144</f>
        <v>NE</v>
      </c>
      <c r="J143" s="44">
        <f>'Analitika nastave'!K144</f>
        <v>0</v>
      </c>
      <c r="K143" s="45">
        <f>'Analitika nastave'!L144</f>
        <v>0</v>
      </c>
      <c r="L143" s="45">
        <f>'Analitika nastave'!M144</f>
        <v>0</v>
      </c>
      <c r="M143" s="45">
        <f>'Analitika nastave'!N144</f>
        <v>0</v>
      </c>
      <c r="N143" s="177">
        <f>'Analitika nastave'!O144</f>
        <v>0</v>
      </c>
      <c r="O143" s="153" t="str">
        <f>'Analitika nastave'!P144</f>
        <v>NE</v>
      </c>
      <c r="P143" s="44">
        <f>'Analitika nastave'!Q144</f>
        <v>0</v>
      </c>
      <c r="Q143" s="45">
        <f>'Analitika nastave'!R144</f>
        <v>0</v>
      </c>
      <c r="R143" s="45">
        <f>'Analitika nastave'!S144</f>
        <v>0</v>
      </c>
      <c r="S143" s="45">
        <f>'Analitika nastave'!T144</f>
        <v>0</v>
      </c>
      <c r="T143" s="177">
        <f>'Analitika nastave'!U144</f>
        <v>0</v>
      </c>
      <c r="U143" s="153" t="str">
        <f>'Analitika nastave'!V144</f>
        <v>NE</v>
      </c>
      <c r="V143" s="44">
        <f>'Analitika nastave'!W144</f>
        <v>0</v>
      </c>
      <c r="W143" s="45">
        <f>'Analitika nastave'!X144</f>
        <v>0</v>
      </c>
      <c r="X143" s="45">
        <f>'Analitika nastave'!Y144</f>
        <v>0</v>
      </c>
      <c r="Y143" s="45">
        <f>'Analitika nastave'!Z144</f>
        <v>0</v>
      </c>
      <c r="Z143" s="177">
        <f>'Analitika nastave'!AA144</f>
        <v>0</v>
      </c>
      <c r="AA143" s="153" t="str">
        <f>'Analitika nastave'!AB144</f>
        <v>NE</v>
      </c>
      <c r="AB143" s="180">
        <f>'Analitika nastave'!AC144</f>
        <v>0</v>
      </c>
    </row>
    <row r="144" spans="1:28" ht="15.75" thickBot="1" x14ac:dyDescent="0.3">
      <c r="A144" s="174"/>
      <c r="B144" s="176"/>
      <c r="C144" s="48" t="str">
        <f>'Analitika nastave'!D145</f>
        <v>P</v>
      </c>
      <c r="D144" s="49">
        <f>'Analitika nastave'!E145</f>
        <v>0</v>
      </c>
      <c r="E144" s="49">
        <f>'Analitika nastave'!F145</f>
        <v>0</v>
      </c>
      <c r="F144" s="49">
        <f>'Analitika nastave'!G145</f>
        <v>0</v>
      </c>
      <c r="G144" s="49">
        <f>'Analitika nastave'!H145</f>
        <v>0</v>
      </c>
      <c r="H144" s="178"/>
      <c r="I144" s="179"/>
      <c r="J144" s="50">
        <f>'Analitika nastave'!K145</f>
        <v>0</v>
      </c>
      <c r="K144" s="49">
        <f>'Analitika nastave'!L145</f>
        <v>0</v>
      </c>
      <c r="L144" s="49">
        <f>'Analitika nastave'!M145</f>
        <v>0</v>
      </c>
      <c r="M144" s="49">
        <f>'Analitika nastave'!N145</f>
        <v>0</v>
      </c>
      <c r="N144" s="178"/>
      <c r="O144" s="179"/>
      <c r="P144" s="50">
        <f>'Analitika nastave'!Q145</f>
        <v>0</v>
      </c>
      <c r="Q144" s="49">
        <f>'Analitika nastave'!R145</f>
        <v>0</v>
      </c>
      <c r="R144" s="49">
        <f>'Analitika nastave'!S145</f>
        <v>0</v>
      </c>
      <c r="S144" s="49">
        <f>'Analitika nastave'!T145</f>
        <v>0</v>
      </c>
      <c r="T144" s="178"/>
      <c r="U144" s="179"/>
      <c r="V144" s="50">
        <f>'Analitika nastave'!W145</f>
        <v>0</v>
      </c>
      <c r="W144" s="49">
        <f>'Analitika nastave'!X145</f>
        <v>0</v>
      </c>
      <c r="X144" s="49">
        <f>'Analitika nastave'!Y145</f>
        <v>0</v>
      </c>
      <c r="Y144" s="49">
        <f>'Analitika nastave'!Z145</f>
        <v>0</v>
      </c>
      <c r="Z144" s="178"/>
      <c r="AA144" s="179"/>
      <c r="AB144" s="181"/>
    </row>
    <row r="145" spans="1:28" x14ac:dyDescent="0.25">
      <c r="A145" s="173">
        <v>70</v>
      </c>
      <c r="B145" s="175">
        <f>'Analitika nastave'!C146</f>
        <v>0</v>
      </c>
      <c r="C145" s="43" t="str">
        <f>'Analitika nastave'!D146</f>
        <v>B</v>
      </c>
      <c r="D145" s="44">
        <f>'Analitika nastave'!E146</f>
        <v>0</v>
      </c>
      <c r="E145" s="45">
        <f>'Analitika nastave'!F146</f>
        <v>0</v>
      </c>
      <c r="F145" s="45">
        <f>'Analitika nastave'!G146</f>
        <v>0</v>
      </c>
      <c r="G145" s="45">
        <f>'Analitika nastave'!H146</f>
        <v>0</v>
      </c>
      <c r="H145" s="177">
        <f>'Analitika nastave'!I146</f>
        <v>0</v>
      </c>
      <c r="I145" s="153" t="str">
        <f>'Analitika nastave'!J146</f>
        <v>NE</v>
      </c>
      <c r="J145" s="44">
        <f>'Analitika nastave'!K146</f>
        <v>0</v>
      </c>
      <c r="K145" s="45">
        <f>'Analitika nastave'!L146</f>
        <v>0</v>
      </c>
      <c r="L145" s="45">
        <f>'Analitika nastave'!M146</f>
        <v>0</v>
      </c>
      <c r="M145" s="45">
        <f>'Analitika nastave'!N146</f>
        <v>0</v>
      </c>
      <c r="N145" s="177">
        <f>'Analitika nastave'!O146</f>
        <v>0</v>
      </c>
      <c r="O145" s="153" t="str">
        <f>'Analitika nastave'!P146</f>
        <v>NE</v>
      </c>
      <c r="P145" s="44">
        <f>'Analitika nastave'!Q146</f>
        <v>0</v>
      </c>
      <c r="Q145" s="45">
        <f>'Analitika nastave'!R146</f>
        <v>0</v>
      </c>
      <c r="R145" s="45">
        <f>'Analitika nastave'!S146</f>
        <v>0</v>
      </c>
      <c r="S145" s="45">
        <f>'Analitika nastave'!T146</f>
        <v>0</v>
      </c>
      <c r="T145" s="177">
        <f>'Analitika nastave'!U146</f>
        <v>0</v>
      </c>
      <c r="U145" s="153" t="str">
        <f>'Analitika nastave'!V146</f>
        <v>NE</v>
      </c>
      <c r="V145" s="44">
        <f>'Analitika nastave'!W146</f>
        <v>0</v>
      </c>
      <c r="W145" s="45">
        <f>'Analitika nastave'!X146</f>
        <v>0</v>
      </c>
      <c r="X145" s="45">
        <f>'Analitika nastave'!Y146</f>
        <v>0</v>
      </c>
      <c r="Y145" s="45">
        <f>'Analitika nastave'!Z146</f>
        <v>0</v>
      </c>
      <c r="Z145" s="177">
        <f>'Analitika nastave'!AA146</f>
        <v>0</v>
      </c>
      <c r="AA145" s="153" t="str">
        <f>'Analitika nastave'!AB146</f>
        <v>NE</v>
      </c>
      <c r="AB145" s="180">
        <f>'Analitika nastave'!AC146</f>
        <v>0</v>
      </c>
    </row>
    <row r="146" spans="1:28" ht="15.75" thickBot="1" x14ac:dyDescent="0.3">
      <c r="A146" s="174"/>
      <c r="B146" s="176"/>
      <c r="C146" s="48" t="str">
        <f>'Analitika nastave'!D147</f>
        <v>P</v>
      </c>
      <c r="D146" s="49">
        <f>'Analitika nastave'!E147</f>
        <v>0</v>
      </c>
      <c r="E146" s="49">
        <f>'Analitika nastave'!F147</f>
        <v>0</v>
      </c>
      <c r="F146" s="49">
        <f>'Analitika nastave'!G147</f>
        <v>0</v>
      </c>
      <c r="G146" s="49">
        <f>'Analitika nastave'!H147</f>
        <v>0</v>
      </c>
      <c r="H146" s="178"/>
      <c r="I146" s="179"/>
      <c r="J146" s="50">
        <f>'Analitika nastave'!K147</f>
        <v>0</v>
      </c>
      <c r="K146" s="49">
        <f>'Analitika nastave'!L147</f>
        <v>0</v>
      </c>
      <c r="L146" s="49">
        <f>'Analitika nastave'!M147</f>
        <v>0</v>
      </c>
      <c r="M146" s="49">
        <f>'Analitika nastave'!N147</f>
        <v>0</v>
      </c>
      <c r="N146" s="178"/>
      <c r="O146" s="179"/>
      <c r="P146" s="50">
        <f>'Analitika nastave'!Q147</f>
        <v>0</v>
      </c>
      <c r="Q146" s="49">
        <f>'Analitika nastave'!R147</f>
        <v>0</v>
      </c>
      <c r="R146" s="49">
        <f>'Analitika nastave'!S147</f>
        <v>0</v>
      </c>
      <c r="S146" s="49">
        <f>'Analitika nastave'!T147</f>
        <v>0</v>
      </c>
      <c r="T146" s="178"/>
      <c r="U146" s="179"/>
      <c r="V146" s="50">
        <f>'Analitika nastave'!W147</f>
        <v>0</v>
      </c>
      <c r="W146" s="49">
        <f>'Analitika nastave'!X147</f>
        <v>0</v>
      </c>
      <c r="X146" s="49">
        <f>'Analitika nastave'!Y147</f>
        <v>0</v>
      </c>
      <c r="Y146" s="49">
        <f>'Analitika nastave'!Z147</f>
        <v>0</v>
      </c>
      <c r="Z146" s="178"/>
      <c r="AA146" s="179"/>
      <c r="AB146" s="181"/>
    </row>
    <row r="147" spans="1:28" x14ac:dyDescent="0.25">
      <c r="A147" s="173">
        <v>71</v>
      </c>
      <c r="B147" s="175">
        <f>'Analitika nastave'!C148</f>
        <v>0</v>
      </c>
      <c r="C147" s="43" t="str">
        <f>'Analitika nastave'!D148</f>
        <v>B</v>
      </c>
      <c r="D147" s="44">
        <f>'Analitika nastave'!E148</f>
        <v>0</v>
      </c>
      <c r="E147" s="45">
        <f>'Analitika nastave'!F148</f>
        <v>0</v>
      </c>
      <c r="F147" s="45">
        <f>'Analitika nastave'!G148</f>
        <v>0</v>
      </c>
      <c r="G147" s="45">
        <f>'Analitika nastave'!H148</f>
        <v>0</v>
      </c>
      <c r="H147" s="177">
        <f>'Analitika nastave'!I148</f>
        <v>0</v>
      </c>
      <c r="I147" s="153" t="str">
        <f>'Analitika nastave'!J148</f>
        <v>NE</v>
      </c>
      <c r="J147" s="44">
        <f>'Analitika nastave'!K148</f>
        <v>0</v>
      </c>
      <c r="K147" s="45">
        <f>'Analitika nastave'!L148</f>
        <v>0</v>
      </c>
      <c r="L147" s="45">
        <f>'Analitika nastave'!M148</f>
        <v>0</v>
      </c>
      <c r="M147" s="45">
        <f>'Analitika nastave'!N148</f>
        <v>0</v>
      </c>
      <c r="N147" s="177">
        <f>'Analitika nastave'!O148</f>
        <v>0</v>
      </c>
      <c r="O147" s="153" t="str">
        <f>'Analitika nastave'!P148</f>
        <v>NE</v>
      </c>
      <c r="P147" s="44">
        <f>'Analitika nastave'!Q148</f>
        <v>0</v>
      </c>
      <c r="Q147" s="45">
        <f>'Analitika nastave'!R148</f>
        <v>0</v>
      </c>
      <c r="R147" s="45">
        <f>'Analitika nastave'!S148</f>
        <v>0</v>
      </c>
      <c r="S147" s="45">
        <f>'Analitika nastave'!T148</f>
        <v>0</v>
      </c>
      <c r="T147" s="177">
        <f>'Analitika nastave'!U148</f>
        <v>0</v>
      </c>
      <c r="U147" s="153" t="str">
        <f>'Analitika nastave'!V148</f>
        <v>NE</v>
      </c>
      <c r="V147" s="44">
        <f>'Analitika nastave'!W148</f>
        <v>0</v>
      </c>
      <c r="W147" s="45">
        <f>'Analitika nastave'!X148</f>
        <v>0</v>
      </c>
      <c r="X147" s="45">
        <f>'Analitika nastave'!Y148</f>
        <v>0</v>
      </c>
      <c r="Y147" s="45">
        <f>'Analitika nastave'!Z148</f>
        <v>0</v>
      </c>
      <c r="Z147" s="177">
        <f>'Analitika nastave'!AA148</f>
        <v>0</v>
      </c>
      <c r="AA147" s="153" t="str">
        <f>'Analitika nastave'!AB148</f>
        <v>NE</v>
      </c>
      <c r="AB147" s="180">
        <f>'Analitika nastave'!AC148</f>
        <v>0</v>
      </c>
    </row>
    <row r="148" spans="1:28" ht="15.75" thickBot="1" x14ac:dyDescent="0.3">
      <c r="A148" s="174"/>
      <c r="B148" s="176"/>
      <c r="C148" s="48" t="str">
        <f>'Analitika nastave'!D149</f>
        <v>P</v>
      </c>
      <c r="D148" s="49">
        <f>'Analitika nastave'!E149</f>
        <v>0</v>
      </c>
      <c r="E148" s="49">
        <f>'Analitika nastave'!F149</f>
        <v>0</v>
      </c>
      <c r="F148" s="49">
        <f>'Analitika nastave'!G149</f>
        <v>0</v>
      </c>
      <c r="G148" s="49">
        <f>'Analitika nastave'!H149</f>
        <v>0</v>
      </c>
      <c r="H148" s="178"/>
      <c r="I148" s="179"/>
      <c r="J148" s="50">
        <f>'Analitika nastave'!K149</f>
        <v>0</v>
      </c>
      <c r="K148" s="49">
        <f>'Analitika nastave'!L149</f>
        <v>0</v>
      </c>
      <c r="L148" s="49">
        <f>'Analitika nastave'!M149</f>
        <v>0</v>
      </c>
      <c r="M148" s="49">
        <f>'Analitika nastave'!N149</f>
        <v>0</v>
      </c>
      <c r="N148" s="178"/>
      <c r="O148" s="179"/>
      <c r="P148" s="50">
        <f>'Analitika nastave'!Q149</f>
        <v>0</v>
      </c>
      <c r="Q148" s="49">
        <f>'Analitika nastave'!R149</f>
        <v>0</v>
      </c>
      <c r="R148" s="49">
        <f>'Analitika nastave'!S149</f>
        <v>0</v>
      </c>
      <c r="S148" s="49">
        <f>'Analitika nastave'!T149</f>
        <v>0</v>
      </c>
      <c r="T148" s="178"/>
      <c r="U148" s="179"/>
      <c r="V148" s="50">
        <f>'Analitika nastave'!W149</f>
        <v>0</v>
      </c>
      <c r="W148" s="49">
        <f>'Analitika nastave'!X149</f>
        <v>0</v>
      </c>
      <c r="X148" s="49">
        <f>'Analitika nastave'!Y149</f>
        <v>0</v>
      </c>
      <c r="Y148" s="49">
        <f>'Analitika nastave'!Z149</f>
        <v>0</v>
      </c>
      <c r="Z148" s="178"/>
      <c r="AA148" s="179"/>
      <c r="AB148" s="181"/>
    </row>
    <row r="149" spans="1:28" x14ac:dyDescent="0.25">
      <c r="A149" s="173">
        <v>72</v>
      </c>
      <c r="B149" s="175">
        <f>'Analitika nastave'!C150</f>
        <v>0</v>
      </c>
      <c r="C149" s="43" t="str">
        <f>'Analitika nastave'!D150</f>
        <v>B</v>
      </c>
      <c r="D149" s="44">
        <f>'Analitika nastave'!E150</f>
        <v>0</v>
      </c>
      <c r="E149" s="45">
        <f>'Analitika nastave'!F150</f>
        <v>0</v>
      </c>
      <c r="F149" s="45">
        <f>'Analitika nastave'!G150</f>
        <v>0</v>
      </c>
      <c r="G149" s="45">
        <f>'Analitika nastave'!H150</f>
        <v>0</v>
      </c>
      <c r="H149" s="177">
        <f>'Analitika nastave'!I150</f>
        <v>0</v>
      </c>
      <c r="I149" s="153" t="str">
        <f>'Analitika nastave'!J150</f>
        <v>NE</v>
      </c>
      <c r="J149" s="44">
        <f>'Analitika nastave'!K150</f>
        <v>0</v>
      </c>
      <c r="K149" s="45">
        <f>'Analitika nastave'!L150</f>
        <v>0</v>
      </c>
      <c r="L149" s="45">
        <f>'Analitika nastave'!M150</f>
        <v>0</v>
      </c>
      <c r="M149" s="45">
        <f>'Analitika nastave'!N150</f>
        <v>0</v>
      </c>
      <c r="N149" s="177">
        <f>'Analitika nastave'!O150</f>
        <v>0</v>
      </c>
      <c r="O149" s="153" t="str">
        <f>'Analitika nastave'!P150</f>
        <v>NE</v>
      </c>
      <c r="P149" s="44">
        <f>'Analitika nastave'!Q150</f>
        <v>0</v>
      </c>
      <c r="Q149" s="45">
        <f>'Analitika nastave'!R150</f>
        <v>0</v>
      </c>
      <c r="R149" s="45">
        <f>'Analitika nastave'!S150</f>
        <v>0</v>
      </c>
      <c r="S149" s="45">
        <f>'Analitika nastave'!T150</f>
        <v>0</v>
      </c>
      <c r="T149" s="177">
        <f>'Analitika nastave'!U150</f>
        <v>0</v>
      </c>
      <c r="U149" s="153" t="str">
        <f>'Analitika nastave'!V150</f>
        <v>NE</v>
      </c>
      <c r="V149" s="44">
        <f>'Analitika nastave'!W150</f>
        <v>0</v>
      </c>
      <c r="W149" s="45">
        <f>'Analitika nastave'!X150</f>
        <v>0</v>
      </c>
      <c r="X149" s="45">
        <f>'Analitika nastave'!Y150</f>
        <v>0</v>
      </c>
      <c r="Y149" s="45">
        <f>'Analitika nastave'!Z150</f>
        <v>0</v>
      </c>
      <c r="Z149" s="177">
        <f>'Analitika nastave'!AA150</f>
        <v>0</v>
      </c>
      <c r="AA149" s="153" t="str">
        <f>'Analitika nastave'!AB150</f>
        <v>NE</v>
      </c>
      <c r="AB149" s="180">
        <f>'Analitika nastave'!AC150</f>
        <v>0</v>
      </c>
    </row>
    <row r="150" spans="1:28" ht="15.75" thickBot="1" x14ac:dyDescent="0.3">
      <c r="A150" s="174"/>
      <c r="B150" s="176"/>
      <c r="C150" s="48" t="str">
        <f>'Analitika nastave'!D151</f>
        <v>P</v>
      </c>
      <c r="D150" s="49">
        <f>'Analitika nastave'!E151</f>
        <v>0</v>
      </c>
      <c r="E150" s="49">
        <f>'Analitika nastave'!F151</f>
        <v>0</v>
      </c>
      <c r="F150" s="49">
        <f>'Analitika nastave'!G151</f>
        <v>0</v>
      </c>
      <c r="G150" s="49">
        <f>'Analitika nastave'!H151</f>
        <v>0</v>
      </c>
      <c r="H150" s="178"/>
      <c r="I150" s="179"/>
      <c r="J150" s="50">
        <f>'Analitika nastave'!K151</f>
        <v>0</v>
      </c>
      <c r="K150" s="49">
        <f>'Analitika nastave'!L151</f>
        <v>0</v>
      </c>
      <c r="L150" s="49">
        <f>'Analitika nastave'!M151</f>
        <v>0</v>
      </c>
      <c r="M150" s="49">
        <f>'Analitika nastave'!N151</f>
        <v>0</v>
      </c>
      <c r="N150" s="178"/>
      <c r="O150" s="179"/>
      <c r="P150" s="50">
        <f>'Analitika nastave'!Q151</f>
        <v>0</v>
      </c>
      <c r="Q150" s="49">
        <f>'Analitika nastave'!R151</f>
        <v>0</v>
      </c>
      <c r="R150" s="49">
        <f>'Analitika nastave'!S151</f>
        <v>0</v>
      </c>
      <c r="S150" s="49">
        <f>'Analitika nastave'!T151</f>
        <v>0</v>
      </c>
      <c r="T150" s="178"/>
      <c r="U150" s="179"/>
      <c r="V150" s="50">
        <f>'Analitika nastave'!W151</f>
        <v>0</v>
      </c>
      <c r="W150" s="49">
        <f>'Analitika nastave'!X151</f>
        <v>0</v>
      </c>
      <c r="X150" s="49">
        <f>'Analitika nastave'!Y151</f>
        <v>0</v>
      </c>
      <c r="Y150" s="49">
        <f>'Analitika nastave'!Z151</f>
        <v>0</v>
      </c>
      <c r="Z150" s="178"/>
      <c r="AA150" s="179"/>
      <c r="AB150" s="181"/>
    </row>
    <row r="151" spans="1:28" x14ac:dyDescent="0.25">
      <c r="A151" s="173">
        <v>73</v>
      </c>
      <c r="B151" s="175">
        <f>'Analitika nastave'!C152</f>
        <v>0</v>
      </c>
      <c r="C151" s="43" t="str">
        <f>'Analitika nastave'!D152</f>
        <v>B</v>
      </c>
      <c r="D151" s="44">
        <f>'Analitika nastave'!E152</f>
        <v>0</v>
      </c>
      <c r="E151" s="45">
        <f>'Analitika nastave'!F152</f>
        <v>0</v>
      </c>
      <c r="F151" s="45">
        <f>'Analitika nastave'!G152</f>
        <v>0</v>
      </c>
      <c r="G151" s="45">
        <f>'Analitika nastave'!H152</f>
        <v>0</v>
      </c>
      <c r="H151" s="177">
        <f>'Analitika nastave'!I152</f>
        <v>0</v>
      </c>
      <c r="I151" s="153" t="str">
        <f>'Analitika nastave'!J152</f>
        <v>NE</v>
      </c>
      <c r="J151" s="44">
        <f>'Analitika nastave'!K152</f>
        <v>0</v>
      </c>
      <c r="K151" s="45">
        <f>'Analitika nastave'!L152</f>
        <v>0</v>
      </c>
      <c r="L151" s="45">
        <f>'Analitika nastave'!M152</f>
        <v>0</v>
      </c>
      <c r="M151" s="45">
        <f>'Analitika nastave'!N152</f>
        <v>0</v>
      </c>
      <c r="N151" s="177">
        <f>'Analitika nastave'!O152</f>
        <v>0</v>
      </c>
      <c r="O151" s="153" t="str">
        <f>'Analitika nastave'!P152</f>
        <v>NE</v>
      </c>
      <c r="P151" s="44">
        <f>'Analitika nastave'!Q152</f>
        <v>0</v>
      </c>
      <c r="Q151" s="45">
        <f>'Analitika nastave'!R152</f>
        <v>0</v>
      </c>
      <c r="R151" s="45">
        <f>'Analitika nastave'!S152</f>
        <v>0</v>
      </c>
      <c r="S151" s="45">
        <f>'Analitika nastave'!T152</f>
        <v>0</v>
      </c>
      <c r="T151" s="177">
        <f>'Analitika nastave'!U152</f>
        <v>0</v>
      </c>
      <c r="U151" s="153" t="str">
        <f>'Analitika nastave'!V152</f>
        <v>NE</v>
      </c>
      <c r="V151" s="44">
        <f>'Analitika nastave'!W152</f>
        <v>0</v>
      </c>
      <c r="W151" s="45">
        <f>'Analitika nastave'!X152</f>
        <v>0</v>
      </c>
      <c r="X151" s="45">
        <f>'Analitika nastave'!Y152</f>
        <v>0</v>
      </c>
      <c r="Y151" s="45">
        <f>'Analitika nastave'!Z152</f>
        <v>0</v>
      </c>
      <c r="Z151" s="177">
        <f>'Analitika nastave'!AA152</f>
        <v>0</v>
      </c>
      <c r="AA151" s="153" t="str">
        <f>'Analitika nastave'!AB152</f>
        <v>NE</v>
      </c>
      <c r="AB151" s="180">
        <f>'Analitika nastave'!AC152</f>
        <v>0</v>
      </c>
    </row>
    <row r="152" spans="1:28" ht="15.75" thickBot="1" x14ac:dyDescent="0.3">
      <c r="A152" s="174"/>
      <c r="B152" s="176"/>
      <c r="C152" s="48" t="str">
        <f>'Analitika nastave'!D153</f>
        <v>P</v>
      </c>
      <c r="D152" s="49">
        <f>'Analitika nastave'!E153</f>
        <v>0</v>
      </c>
      <c r="E152" s="49">
        <f>'Analitika nastave'!F153</f>
        <v>0</v>
      </c>
      <c r="F152" s="49">
        <f>'Analitika nastave'!G153</f>
        <v>0</v>
      </c>
      <c r="G152" s="49">
        <f>'Analitika nastave'!H153</f>
        <v>0</v>
      </c>
      <c r="H152" s="178"/>
      <c r="I152" s="179"/>
      <c r="J152" s="50">
        <f>'Analitika nastave'!K153</f>
        <v>0</v>
      </c>
      <c r="K152" s="49">
        <f>'Analitika nastave'!L153</f>
        <v>0</v>
      </c>
      <c r="L152" s="49">
        <f>'Analitika nastave'!M153</f>
        <v>0</v>
      </c>
      <c r="M152" s="49">
        <f>'Analitika nastave'!N153</f>
        <v>0</v>
      </c>
      <c r="N152" s="178"/>
      <c r="O152" s="179"/>
      <c r="P152" s="50">
        <f>'Analitika nastave'!Q153</f>
        <v>0</v>
      </c>
      <c r="Q152" s="49">
        <f>'Analitika nastave'!R153</f>
        <v>0</v>
      </c>
      <c r="R152" s="49">
        <f>'Analitika nastave'!S153</f>
        <v>0</v>
      </c>
      <c r="S152" s="49">
        <f>'Analitika nastave'!T153</f>
        <v>0</v>
      </c>
      <c r="T152" s="178"/>
      <c r="U152" s="179"/>
      <c r="V152" s="50">
        <f>'Analitika nastave'!W153</f>
        <v>0</v>
      </c>
      <c r="W152" s="49">
        <f>'Analitika nastave'!X153</f>
        <v>0</v>
      </c>
      <c r="X152" s="49">
        <f>'Analitika nastave'!Y153</f>
        <v>0</v>
      </c>
      <c r="Y152" s="49">
        <f>'Analitika nastave'!Z153</f>
        <v>0</v>
      </c>
      <c r="Z152" s="178"/>
      <c r="AA152" s="179"/>
      <c r="AB152" s="181"/>
    </row>
    <row r="153" spans="1:28" x14ac:dyDescent="0.25">
      <c r="A153" s="173">
        <v>74</v>
      </c>
      <c r="B153" s="175">
        <f>'Analitika nastave'!C154</f>
        <v>0</v>
      </c>
      <c r="C153" s="43" t="str">
        <f>'Analitika nastave'!D154</f>
        <v>B</v>
      </c>
      <c r="D153" s="44">
        <f>'Analitika nastave'!E154</f>
        <v>0</v>
      </c>
      <c r="E153" s="45">
        <f>'Analitika nastave'!F154</f>
        <v>0</v>
      </c>
      <c r="F153" s="45">
        <f>'Analitika nastave'!G154</f>
        <v>0</v>
      </c>
      <c r="G153" s="45">
        <f>'Analitika nastave'!H154</f>
        <v>0</v>
      </c>
      <c r="H153" s="177">
        <f>'Analitika nastave'!I154</f>
        <v>0</v>
      </c>
      <c r="I153" s="153" t="str">
        <f>'Analitika nastave'!J154</f>
        <v>NE</v>
      </c>
      <c r="J153" s="44">
        <f>'Analitika nastave'!K154</f>
        <v>0</v>
      </c>
      <c r="K153" s="45">
        <f>'Analitika nastave'!L154</f>
        <v>0</v>
      </c>
      <c r="L153" s="45">
        <f>'Analitika nastave'!M154</f>
        <v>0</v>
      </c>
      <c r="M153" s="45">
        <f>'Analitika nastave'!N154</f>
        <v>0</v>
      </c>
      <c r="N153" s="177">
        <f>'Analitika nastave'!O154</f>
        <v>0</v>
      </c>
      <c r="O153" s="153" t="str">
        <f>'Analitika nastave'!P154</f>
        <v>NE</v>
      </c>
      <c r="P153" s="44">
        <f>'Analitika nastave'!Q154</f>
        <v>0</v>
      </c>
      <c r="Q153" s="45">
        <f>'Analitika nastave'!R154</f>
        <v>0</v>
      </c>
      <c r="R153" s="45">
        <f>'Analitika nastave'!S154</f>
        <v>0</v>
      </c>
      <c r="S153" s="45">
        <f>'Analitika nastave'!T154</f>
        <v>0</v>
      </c>
      <c r="T153" s="177">
        <f>'Analitika nastave'!U154</f>
        <v>0</v>
      </c>
      <c r="U153" s="153" t="str">
        <f>'Analitika nastave'!V154</f>
        <v>NE</v>
      </c>
      <c r="V153" s="44">
        <f>'Analitika nastave'!W154</f>
        <v>0</v>
      </c>
      <c r="W153" s="45">
        <f>'Analitika nastave'!X154</f>
        <v>0</v>
      </c>
      <c r="X153" s="45">
        <f>'Analitika nastave'!Y154</f>
        <v>0</v>
      </c>
      <c r="Y153" s="45">
        <f>'Analitika nastave'!Z154</f>
        <v>0</v>
      </c>
      <c r="Z153" s="177">
        <f>'Analitika nastave'!AA154</f>
        <v>0</v>
      </c>
      <c r="AA153" s="153" t="str">
        <f>'Analitika nastave'!AB154</f>
        <v>NE</v>
      </c>
      <c r="AB153" s="180">
        <f>'Analitika nastave'!AC154</f>
        <v>0</v>
      </c>
    </row>
    <row r="154" spans="1:28" ht="15.75" thickBot="1" x14ac:dyDescent="0.3">
      <c r="A154" s="174"/>
      <c r="B154" s="176"/>
      <c r="C154" s="48" t="str">
        <f>'Analitika nastave'!D155</f>
        <v>P</v>
      </c>
      <c r="D154" s="49">
        <f>'Analitika nastave'!E155</f>
        <v>0</v>
      </c>
      <c r="E154" s="49">
        <f>'Analitika nastave'!F155</f>
        <v>0</v>
      </c>
      <c r="F154" s="49">
        <f>'Analitika nastave'!G155</f>
        <v>0</v>
      </c>
      <c r="G154" s="49">
        <f>'Analitika nastave'!H155</f>
        <v>0</v>
      </c>
      <c r="H154" s="178"/>
      <c r="I154" s="179"/>
      <c r="J154" s="50">
        <f>'Analitika nastave'!K155</f>
        <v>0</v>
      </c>
      <c r="K154" s="49">
        <f>'Analitika nastave'!L155</f>
        <v>0</v>
      </c>
      <c r="L154" s="49">
        <f>'Analitika nastave'!M155</f>
        <v>0</v>
      </c>
      <c r="M154" s="49">
        <f>'Analitika nastave'!N155</f>
        <v>0</v>
      </c>
      <c r="N154" s="178"/>
      <c r="O154" s="179"/>
      <c r="P154" s="50">
        <f>'Analitika nastave'!Q155</f>
        <v>0</v>
      </c>
      <c r="Q154" s="49">
        <f>'Analitika nastave'!R155</f>
        <v>0</v>
      </c>
      <c r="R154" s="49">
        <f>'Analitika nastave'!S155</f>
        <v>0</v>
      </c>
      <c r="S154" s="49">
        <f>'Analitika nastave'!T155</f>
        <v>0</v>
      </c>
      <c r="T154" s="178"/>
      <c r="U154" s="179"/>
      <c r="V154" s="50">
        <f>'Analitika nastave'!W155</f>
        <v>0</v>
      </c>
      <c r="W154" s="49">
        <f>'Analitika nastave'!X155</f>
        <v>0</v>
      </c>
      <c r="X154" s="49">
        <f>'Analitika nastave'!Y155</f>
        <v>0</v>
      </c>
      <c r="Y154" s="49">
        <f>'Analitika nastave'!Z155</f>
        <v>0</v>
      </c>
      <c r="Z154" s="178"/>
      <c r="AA154" s="179"/>
      <c r="AB154" s="181"/>
    </row>
    <row r="155" spans="1:28" x14ac:dyDescent="0.25">
      <c r="A155" s="173">
        <v>75</v>
      </c>
      <c r="B155" s="175">
        <f>'Analitika nastave'!C156</f>
        <v>0</v>
      </c>
      <c r="C155" s="43" t="str">
        <f>'Analitika nastave'!D156</f>
        <v>B</v>
      </c>
      <c r="D155" s="44">
        <f>'Analitika nastave'!E156</f>
        <v>0</v>
      </c>
      <c r="E155" s="45">
        <f>'Analitika nastave'!F156</f>
        <v>0</v>
      </c>
      <c r="F155" s="45">
        <f>'Analitika nastave'!G156</f>
        <v>0</v>
      </c>
      <c r="G155" s="45">
        <f>'Analitika nastave'!H156</f>
        <v>0</v>
      </c>
      <c r="H155" s="177">
        <f>'Analitika nastave'!I156</f>
        <v>0</v>
      </c>
      <c r="I155" s="153" t="str">
        <f>'Analitika nastave'!J156</f>
        <v>NE</v>
      </c>
      <c r="J155" s="44">
        <f>'Analitika nastave'!K156</f>
        <v>0</v>
      </c>
      <c r="K155" s="45">
        <f>'Analitika nastave'!L156</f>
        <v>0</v>
      </c>
      <c r="L155" s="45">
        <f>'Analitika nastave'!M156</f>
        <v>0</v>
      </c>
      <c r="M155" s="45">
        <f>'Analitika nastave'!N156</f>
        <v>0</v>
      </c>
      <c r="N155" s="177">
        <f>'Analitika nastave'!O156</f>
        <v>0</v>
      </c>
      <c r="O155" s="153" t="str">
        <f>'Analitika nastave'!P156</f>
        <v>NE</v>
      </c>
      <c r="P155" s="44">
        <f>'Analitika nastave'!Q156</f>
        <v>0</v>
      </c>
      <c r="Q155" s="45">
        <f>'Analitika nastave'!R156</f>
        <v>0</v>
      </c>
      <c r="R155" s="45">
        <f>'Analitika nastave'!S156</f>
        <v>0</v>
      </c>
      <c r="S155" s="45">
        <f>'Analitika nastave'!T156</f>
        <v>0</v>
      </c>
      <c r="T155" s="177">
        <f>'Analitika nastave'!U156</f>
        <v>0</v>
      </c>
      <c r="U155" s="153" t="str">
        <f>'Analitika nastave'!V156</f>
        <v>NE</v>
      </c>
      <c r="V155" s="44">
        <f>'Analitika nastave'!W156</f>
        <v>0</v>
      </c>
      <c r="W155" s="45">
        <f>'Analitika nastave'!X156</f>
        <v>0</v>
      </c>
      <c r="X155" s="45">
        <f>'Analitika nastave'!Y156</f>
        <v>0</v>
      </c>
      <c r="Y155" s="45">
        <f>'Analitika nastave'!Z156</f>
        <v>0</v>
      </c>
      <c r="Z155" s="177">
        <f>'Analitika nastave'!AA156</f>
        <v>0</v>
      </c>
      <c r="AA155" s="153" t="str">
        <f>'Analitika nastave'!AB156</f>
        <v>NE</v>
      </c>
      <c r="AB155" s="180">
        <f>'Analitika nastave'!AC156</f>
        <v>0</v>
      </c>
    </row>
    <row r="156" spans="1:28" ht="15.75" thickBot="1" x14ac:dyDescent="0.3">
      <c r="A156" s="174"/>
      <c r="B156" s="176"/>
      <c r="C156" s="48" t="str">
        <f>'Analitika nastave'!D157</f>
        <v>P</v>
      </c>
      <c r="D156" s="49">
        <f>'Analitika nastave'!E157</f>
        <v>0</v>
      </c>
      <c r="E156" s="49">
        <f>'Analitika nastave'!F157</f>
        <v>0</v>
      </c>
      <c r="F156" s="49">
        <f>'Analitika nastave'!G157</f>
        <v>0</v>
      </c>
      <c r="G156" s="49">
        <f>'Analitika nastave'!H157</f>
        <v>0</v>
      </c>
      <c r="H156" s="178"/>
      <c r="I156" s="179"/>
      <c r="J156" s="50">
        <f>'Analitika nastave'!K157</f>
        <v>0</v>
      </c>
      <c r="K156" s="49">
        <f>'Analitika nastave'!L157</f>
        <v>0</v>
      </c>
      <c r="L156" s="49">
        <f>'Analitika nastave'!M157</f>
        <v>0</v>
      </c>
      <c r="M156" s="49">
        <f>'Analitika nastave'!N157</f>
        <v>0</v>
      </c>
      <c r="N156" s="178"/>
      <c r="O156" s="179"/>
      <c r="P156" s="50">
        <f>'Analitika nastave'!Q157</f>
        <v>0</v>
      </c>
      <c r="Q156" s="49">
        <f>'Analitika nastave'!R157</f>
        <v>0</v>
      </c>
      <c r="R156" s="49">
        <f>'Analitika nastave'!S157</f>
        <v>0</v>
      </c>
      <c r="S156" s="49">
        <f>'Analitika nastave'!T157</f>
        <v>0</v>
      </c>
      <c r="T156" s="178"/>
      <c r="U156" s="179"/>
      <c r="V156" s="50">
        <f>'Analitika nastave'!W157</f>
        <v>0</v>
      </c>
      <c r="W156" s="49">
        <f>'Analitika nastave'!X157</f>
        <v>0</v>
      </c>
      <c r="X156" s="49">
        <f>'Analitika nastave'!Y157</f>
        <v>0</v>
      </c>
      <c r="Y156" s="49">
        <f>'Analitika nastave'!Z157</f>
        <v>0</v>
      </c>
      <c r="Z156" s="178"/>
      <c r="AA156" s="179"/>
      <c r="AB156" s="181"/>
    </row>
    <row r="157" spans="1:28" x14ac:dyDescent="0.25">
      <c r="A157" s="173">
        <v>76</v>
      </c>
      <c r="B157" s="175">
        <f>'Analitika nastave'!C158</f>
        <v>0</v>
      </c>
      <c r="C157" s="43" t="str">
        <f>'Analitika nastave'!D158</f>
        <v>B</v>
      </c>
      <c r="D157" s="44">
        <f>'Analitika nastave'!E158</f>
        <v>0</v>
      </c>
      <c r="E157" s="45">
        <f>'Analitika nastave'!F158</f>
        <v>0</v>
      </c>
      <c r="F157" s="45">
        <f>'Analitika nastave'!G158</f>
        <v>0</v>
      </c>
      <c r="G157" s="45">
        <f>'Analitika nastave'!H158</f>
        <v>0</v>
      </c>
      <c r="H157" s="177">
        <f>'Analitika nastave'!I158</f>
        <v>0</v>
      </c>
      <c r="I157" s="153" t="str">
        <f>'Analitika nastave'!J158</f>
        <v>NE</v>
      </c>
      <c r="J157" s="44">
        <f>'Analitika nastave'!K158</f>
        <v>0</v>
      </c>
      <c r="K157" s="45">
        <f>'Analitika nastave'!L158</f>
        <v>0</v>
      </c>
      <c r="L157" s="45">
        <f>'Analitika nastave'!M158</f>
        <v>0</v>
      </c>
      <c r="M157" s="45">
        <f>'Analitika nastave'!N158</f>
        <v>0</v>
      </c>
      <c r="N157" s="177">
        <f>'Analitika nastave'!O158</f>
        <v>0</v>
      </c>
      <c r="O157" s="153" t="str">
        <f>'Analitika nastave'!P158</f>
        <v>NE</v>
      </c>
      <c r="P157" s="44">
        <f>'Analitika nastave'!Q158</f>
        <v>0</v>
      </c>
      <c r="Q157" s="45">
        <f>'Analitika nastave'!R158</f>
        <v>0</v>
      </c>
      <c r="R157" s="45">
        <f>'Analitika nastave'!S158</f>
        <v>0</v>
      </c>
      <c r="S157" s="45">
        <f>'Analitika nastave'!T158</f>
        <v>0</v>
      </c>
      <c r="T157" s="177">
        <f>'Analitika nastave'!U158</f>
        <v>0</v>
      </c>
      <c r="U157" s="153" t="str">
        <f>'Analitika nastave'!V158</f>
        <v>NE</v>
      </c>
      <c r="V157" s="44">
        <f>'Analitika nastave'!W158</f>
        <v>0</v>
      </c>
      <c r="W157" s="45">
        <f>'Analitika nastave'!X158</f>
        <v>0</v>
      </c>
      <c r="X157" s="45">
        <f>'Analitika nastave'!Y158</f>
        <v>0</v>
      </c>
      <c r="Y157" s="45">
        <f>'Analitika nastave'!Z158</f>
        <v>0</v>
      </c>
      <c r="Z157" s="177">
        <f>'Analitika nastave'!AA158</f>
        <v>0</v>
      </c>
      <c r="AA157" s="153" t="str">
        <f>'Analitika nastave'!AB158</f>
        <v>NE</v>
      </c>
      <c r="AB157" s="180">
        <f>'Analitika nastave'!AC158</f>
        <v>0</v>
      </c>
    </row>
    <row r="158" spans="1:28" ht="15.75" thickBot="1" x14ac:dyDescent="0.3">
      <c r="A158" s="174"/>
      <c r="B158" s="176"/>
      <c r="C158" s="48" t="str">
        <f>'Analitika nastave'!D159</f>
        <v>P</v>
      </c>
      <c r="D158" s="49">
        <f>'Analitika nastave'!E159</f>
        <v>0</v>
      </c>
      <c r="E158" s="49">
        <f>'Analitika nastave'!F159</f>
        <v>0</v>
      </c>
      <c r="F158" s="49">
        <f>'Analitika nastave'!G159</f>
        <v>0</v>
      </c>
      <c r="G158" s="49">
        <f>'Analitika nastave'!H159</f>
        <v>0</v>
      </c>
      <c r="H158" s="178"/>
      <c r="I158" s="179"/>
      <c r="J158" s="50">
        <f>'Analitika nastave'!K159</f>
        <v>0</v>
      </c>
      <c r="K158" s="49">
        <f>'Analitika nastave'!L159</f>
        <v>0</v>
      </c>
      <c r="L158" s="49">
        <f>'Analitika nastave'!M159</f>
        <v>0</v>
      </c>
      <c r="M158" s="49">
        <f>'Analitika nastave'!N159</f>
        <v>0</v>
      </c>
      <c r="N158" s="178"/>
      <c r="O158" s="179"/>
      <c r="P158" s="50">
        <f>'Analitika nastave'!Q159</f>
        <v>0</v>
      </c>
      <c r="Q158" s="49">
        <f>'Analitika nastave'!R159</f>
        <v>0</v>
      </c>
      <c r="R158" s="49">
        <f>'Analitika nastave'!S159</f>
        <v>0</v>
      </c>
      <c r="S158" s="49">
        <f>'Analitika nastave'!T159</f>
        <v>0</v>
      </c>
      <c r="T158" s="178"/>
      <c r="U158" s="179"/>
      <c r="V158" s="50">
        <f>'Analitika nastave'!W159</f>
        <v>0</v>
      </c>
      <c r="W158" s="49">
        <f>'Analitika nastave'!X159</f>
        <v>0</v>
      </c>
      <c r="X158" s="49">
        <f>'Analitika nastave'!Y159</f>
        <v>0</v>
      </c>
      <c r="Y158" s="49">
        <f>'Analitika nastave'!Z159</f>
        <v>0</v>
      </c>
      <c r="Z158" s="178"/>
      <c r="AA158" s="179"/>
      <c r="AB158" s="181"/>
    </row>
    <row r="159" spans="1:28" x14ac:dyDescent="0.25">
      <c r="A159" s="173">
        <v>77</v>
      </c>
      <c r="B159" s="175">
        <f>'Analitika nastave'!C160</f>
        <v>0</v>
      </c>
      <c r="C159" s="43" t="str">
        <f>'Analitika nastave'!D160</f>
        <v>B</v>
      </c>
      <c r="D159" s="44">
        <f>'Analitika nastave'!E160</f>
        <v>0</v>
      </c>
      <c r="E159" s="45">
        <f>'Analitika nastave'!F160</f>
        <v>0</v>
      </c>
      <c r="F159" s="45">
        <f>'Analitika nastave'!G160</f>
        <v>0</v>
      </c>
      <c r="G159" s="45">
        <f>'Analitika nastave'!H160</f>
        <v>0</v>
      </c>
      <c r="H159" s="177">
        <f>'Analitika nastave'!I160</f>
        <v>0</v>
      </c>
      <c r="I159" s="153" t="str">
        <f>'Analitika nastave'!J160</f>
        <v>NE</v>
      </c>
      <c r="J159" s="44">
        <f>'Analitika nastave'!K160</f>
        <v>0</v>
      </c>
      <c r="K159" s="45">
        <f>'Analitika nastave'!L160</f>
        <v>0</v>
      </c>
      <c r="L159" s="45">
        <f>'Analitika nastave'!M160</f>
        <v>0</v>
      </c>
      <c r="M159" s="45">
        <f>'Analitika nastave'!N160</f>
        <v>0</v>
      </c>
      <c r="N159" s="177">
        <f>'Analitika nastave'!O160</f>
        <v>0</v>
      </c>
      <c r="O159" s="153" t="str">
        <f>'Analitika nastave'!P160</f>
        <v>NE</v>
      </c>
      <c r="P159" s="44">
        <f>'Analitika nastave'!Q160</f>
        <v>0</v>
      </c>
      <c r="Q159" s="45">
        <f>'Analitika nastave'!R160</f>
        <v>0</v>
      </c>
      <c r="R159" s="45">
        <f>'Analitika nastave'!S160</f>
        <v>0</v>
      </c>
      <c r="S159" s="45">
        <f>'Analitika nastave'!T160</f>
        <v>0</v>
      </c>
      <c r="T159" s="177">
        <f>'Analitika nastave'!U160</f>
        <v>0</v>
      </c>
      <c r="U159" s="153" t="str">
        <f>'Analitika nastave'!V160</f>
        <v>NE</v>
      </c>
      <c r="V159" s="44">
        <f>'Analitika nastave'!W160</f>
        <v>0</v>
      </c>
      <c r="W159" s="45">
        <f>'Analitika nastave'!X160</f>
        <v>0</v>
      </c>
      <c r="X159" s="45">
        <f>'Analitika nastave'!Y160</f>
        <v>0</v>
      </c>
      <c r="Y159" s="45">
        <f>'Analitika nastave'!Z160</f>
        <v>0</v>
      </c>
      <c r="Z159" s="177">
        <f>'Analitika nastave'!AA160</f>
        <v>0</v>
      </c>
      <c r="AA159" s="153" t="str">
        <f>'Analitika nastave'!AB160</f>
        <v>NE</v>
      </c>
      <c r="AB159" s="180">
        <f>'Analitika nastave'!AC160</f>
        <v>0</v>
      </c>
    </row>
    <row r="160" spans="1:28" ht="15.75" thickBot="1" x14ac:dyDescent="0.3">
      <c r="A160" s="174"/>
      <c r="B160" s="176"/>
      <c r="C160" s="48" t="str">
        <f>'Analitika nastave'!D161</f>
        <v>P</v>
      </c>
      <c r="D160" s="49">
        <f>'Analitika nastave'!E161</f>
        <v>0</v>
      </c>
      <c r="E160" s="49">
        <f>'Analitika nastave'!F161</f>
        <v>0</v>
      </c>
      <c r="F160" s="49">
        <f>'Analitika nastave'!G161</f>
        <v>0</v>
      </c>
      <c r="G160" s="49">
        <f>'Analitika nastave'!H161</f>
        <v>0</v>
      </c>
      <c r="H160" s="178"/>
      <c r="I160" s="179"/>
      <c r="J160" s="50">
        <f>'Analitika nastave'!K161</f>
        <v>0</v>
      </c>
      <c r="K160" s="49">
        <f>'Analitika nastave'!L161</f>
        <v>0</v>
      </c>
      <c r="L160" s="49">
        <f>'Analitika nastave'!M161</f>
        <v>0</v>
      </c>
      <c r="M160" s="49">
        <f>'Analitika nastave'!N161</f>
        <v>0</v>
      </c>
      <c r="N160" s="178"/>
      <c r="O160" s="179"/>
      <c r="P160" s="50">
        <f>'Analitika nastave'!Q161</f>
        <v>0</v>
      </c>
      <c r="Q160" s="49">
        <f>'Analitika nastave'!R161</f>
        <v>0</v>
      </c>
      <c r="R160" s="49">
        <f>'Analitika nastave'!S161</f>
        <v>0</v>
      </c>
      <c r="S160" s="49">
        <f>'Analitika nastave'!T161</f>
        <v>0</v>
      </c>
      <c r="T160" s="178"/>
      <c r="U160" s="179"/>
      <c r="V160" s="50">
        <f>'Analitika nastave'!W161</f>
        <v>0</v>
      </c>
      <c r="W160" s="49">
        <f>'Analitika nastave'!X161</f>
        <v>0</v>
      </c>
      <c r="X160" s="49">
        <f>'Analitika nastave'!Y161</f>
        <v>0</v>
      </c>
      <c r="Y160" s="49">
        <f>'Analitika nastave'!Z161</f>
        <v>0</v>
      </c>
      <c r="Z160" s="178"/>
      <c r="AA160" s="179"/>
      <c r="AB160" s="181"/>
    </row>
    <row r="161" spans="1:28" x14ac:dyDescent="0.25">
      <c r="A161" s="173">
        <v>78</v>
      </c>
      <c r="B161" s="175">
        <f>'Analitika nastave'!C162</f>
        <v>0</v>
      </c>
      <c r="C161" s="43" t="str">
        <f>'Analitika nastave'!D162</f>
        <v>B</v>
      </c>
      <c r="D161" s="44">
        <f>'Analitika nastave'!E162</f>
        <v>0</v>
      </c>
      <c r="E161" s="45">
        <f>'Analitika nastave'!F162</f>
        <v>0</v>
      </c>
      <c r="F161" s="45">
        <f>'Analitika nastave'!G162</f>
        <v>0</v>
      </c>
      <c r="G161" s="45">
        <f>'Analitika nastave'!H162</f>
        <v>0</v>
      </c>
      <c r="H161" s="177">
        <f>'Analitika nastave'!I162</f>
        <v>0</v>
      </c>
      <c r="I161" s="153" t="str">
        <f>'Analitika nastave'!J162</f>
        <v>NE</v>
      </c>
      <c r="J161" s="44">
        <f>'Analitika nastave'!K162</f>
        <v>0</v>
      </c>
      <c r="K161" s="45">
        <f>'Analitika nastave'!L162</f>
        <v>0</v>
      </c>
      <c r="L161" s="45">
        <f>'Analitika nastave'!M162</f>
        <v>0</v>
      </c>
      <c r="M161" s="45">
        <f>'Analitika nastave'!N162</f>
        <v>0</v>
      </c>
      <c r="N161" s="177">
        <f>'Analitika nastave'!O162</f>
        <v>0</v>
      </c>
      <c r="O161" s="153" t="str">
        <f>'Analitika nastave'!P162</f>
        <v>NE</v>
      </c>
      <c r="P161" s="44">
        <f>'Analitika nastave'!Q162</f>
        <v>0</v>
      </c>
      <c r="Q161" s="45">
        <f>'Analitika nastave'!R162</f>
        <v>0</v>
      </c>
      <c r="R161" s="45">
        <f>'Analitika nastave'!S162</f>
        <v>0</v>
      </c>
      <c r="S161" s="45">
        <f>'Analitika nastave'!T162</f>
        <v>0</v>
      </c>
      <c r="T161" s="177">
        <f>'Analitika nastave'!U162</f>
        <v>0</v>
      </c>
      <c r="U161" s="153" t="str">
        <f>'Analitika nastave'!V162</f>
        <v>NE</v>
      </c>
      <c r="V161" s="44">
        <f>'Analitika nastave'!W162</f>
        <v>0</v>
      </c>
      <c r="W161" s="45">
        <f>'Analitika nastave'!X162</f>
        <v>0</v>
      </c>
      <c r="X161" s="45">
        <f>'Analitika nastave'!Y162</f>
        <v>0</v>
      </c>
      <c r="Y161" s="45">
        <f>'Analitika nastave'!Z162</f>
        <v>0</v>
      </c>
      <c r="Z161" s="177">
        <f>'Analitika nastave'!AA162</f>
        <v>0</v>
      </c>
      <c r="AA161" s="153" t="str">
        <f>'Analitika nastave'!AB162</f>
        <v>NE</v>
      </c>
      <c r="AB161" s="180">
        <f>'Analitika nastave'!AC162</f>
        <v>0</v>
      </c>
    </row>
    <row r="162" spans="1:28" ht="15.75" thickBot="1" x14ac:dyDescent="0.3">
      <c r="A162" s="174"/>
      <c r="B162" s="176"/>
      <c r="C162" s="48" t="str">
        <f>'Analitika nastave'!D163</f>
        <v>P</v>
      </c>
      <c r="D162" s="49">
        <f>'Analitika nastave'!E163</f>
        <v>0</v>
      </c>
      <c r="E162" s="49">
        <f>'Analitika nastave'!F163</f>
        <v>0</v>
      </c>
      <c r="F162" s="49">
        <f>'Analitika nastave'!G163</f>
        <v>0</v>
      </c>
      <c r="G162" s="49">
        <f>'Analitika nastave'!H163</f>
        <v>0</v>
      </c>
      <c r="H162" s="178"/>
      <c r="I162" s="179"/>
      <c r="J162" s="50">
        <f>'Analitika nastave'!K163</f>
        <v>0</v>
      </c>
      <c r="K162" s="49">
        <f>'Analitika nastave'!L163</f>
        <v>0</v>
      </c>
      <c r="L162" s="49">
        <f>'Analitika nastave'!M163</f>
        <v>0</v>
      </c>
      <c r="M162" s="49">
        <f>'Analitika nastave'!N163</f>
        <v>0</v>
      </c>
      <c r="N162" s="178"/>
      <c r="O162" s="179"/>
      <c r="P162" s="50">
        <f>'Analitika nastave'!Q163</f>
        <v>0</v>
      </c>
      <c r="Q162" s="49">
        <f>'Analitika nastave'!R163</f>
        <v>0</v>
      </c>
      <c r="R162" s="49">
        <f>'Analitika nastave'!S163</f>
        <v>0</v>
      </c>
      <c r="S162" s="49">
        <f>'Analitika nastave'!T163</f>
        <v>0</v>
      </c>
      <c r="T162" s="178"/>
      <c r="U162" s="179"/>
      <c r="V162" s="50">
        <f>'Analitika nastave'!W163</f>
        <v>0</v>
      </c>
      <c r="W162" s="49">
        <f>'Analitika nastave'!X163</f>
        <v>0</v>
      </c>
      <c r="X162" s="49">
        <f>'Analitika nastave'!Y163</f>
        <v>0</v>
      </c>
      <c r="Y162" s="49">
        <f>'Analitika nastave'!Z163</f>
        <v>0</v>
      </c>
      <c r="Z162" s="178"/>
      <c r="AA162" s="179"/>
      <c r="AB162" s="181"/>
    </row>
    <row r="163" spans="1:28" x14ac:dyDescent="0.25">
      <c r="A163" s="173">
        <v>79</v>
      </c>
      <c r="B163" s="175">
        <f>'Analitika nastave'!C164</f>
        <v>0</v>
      </c>
      <c r="C163" s="43" t="str">
        <f>'Analitika nastave'!D164</f>
        <v>B</v>
      </c>
      <c r="D163" s="44">
        <f>'Analitika nastave'!E164</f>
        <v>0</v>
      </c>
      <c r="E163" s="45">
        <f>'Analitika nastave'!F164</f>
        <v>0</v>
      </c>
      <c r="F163" s="45">
        <f>'Analitika nastave'!G164</f>
        <v>0</v>
      </c>
      <c r="G163" s="45">
        <f>'Analitika nastave'!H164</f>
        <v>0</v>
      </c>
      <c r="H163" s="177">
        <f>'Analitika nastave'!I164</f>
        <v>0</v>
      </c>
      <c r="I163" s="153" t="str">
        <f>'Analitika nastave'!J164</f>
        <v>NE</v>
      </c>
      <c r="J163" s="44">
        <f>'Analitika nastave'!K164</f>
        <v>0</v>
      </c>
      <c r="K163" s="45">
        <f>'Analitika nastave'!L164</f>
        <v>0</v>
      </c>
      <c r="L163" s="45">
        <f>'Analitika nastave'!M164</f>
        <v>0</v>
      </c>
      <c r="M163" s="45">
        <f>'Analitika nastave'!N164</f>
        <v>0</v>
      </c>
      <c r="N163" s="177">
        <f>'Analitika nastave'!O164</f>
        <v>0</v>
      </c>
      <c r="O163" s="153" t="str">
        <f>'Analitika nastave'!P164</f>
        <v>NE</v>
      </c>
      <c r="P163" s="44">
        <f>'Analitika nastave'!Q164</f>
        <v>0</v>
      </c>
      <c r="Q163" s="45">
        <f>'Analitika nastave'!R164</f>
        <v>0</v>
      </c>
      <c r="R163" s="45">
        <f>'Analitika nastave'!S164</f>
        <v>0</v>
      </c>
      <c r="S163" s="45">
        <f>'Analitika nastave'!T164</f>
        <v>0</v>
      </c>
      <c r="T163" s="177">
        <f>'Analitika nastave'!U164</f>
        <v>0</v>
      </c>
      <c r="U163" s="153" t="str">
        <f>'Analitika nastave'!V164</f>
        <v>NE</v>
      </c>
      <c r="V163" s="44">
        <f>'Analitika nastave'!W164</f>
        <v>0</v>
      </c>
      <c r="W163" s="45">
        <f>'Analitika nastave'!X164</f>
        <v>0</v>
      </c>
      <c r="X163" s="45">
        <f>'Analitika nastave'!Y164</f>
        <v>0</v>
      </c>
      <c r="Y163" s="45">
        <f>'Analitika nastave'!Z164</f>
        <v>0</v>
      </c>
      <c r="Z163" s="177">
        <f>'Analitika nastave'!AA164</f>
        <v>0</v>
      </c>
      <c r="AA163" s="153" t="str">
        <f>'Analitika nastave'!AB164</f>
        <v>NE</v>
      </c>
      <c r="AB163" s="180">
        <f>'Analitika nastave'!AC164</f>
        <v>0</v>
      </c>
    </row>
    <row r="164" spans="1:28" ht="15.75" thickBot="1" x14ac:dyDescent="0.3">
      <c r="A164" s="174"/>
      <c r="B164" s="176"/>
      <c r="C164" s="48" t="str">
        <f>'Analitika nastave'!D165</f>
        <v>P</v>
      </c>
      <c r="D164" s="49">
        <f>'Analitika nastave'!E165</f>
        <v>0</v>
      </c>
      <c r="E164" s="49">
        <f>'Analitika nastave'!F165</f>
        <v>0</v>
      </c>
      <c r="F164" s="49">
        <f>'Analitika nastave'!G165</f>
        <v>0</v>
      </c>
      <c r="G164" s="49">
        <f>'Analitika nastave'!H165</f>
        <v>0</v>
      </c>
      <c r="H164" s="178"/>
      <c r="I164" s="179"/>
      <c r="J164" s="50">
        <f>'Analitika nastave'!K165</f>
        <v>0</v>
      </c>
      <c r="K164" s="49">
        <f>'Analitika nastave'!L165</f>
        <v>0</v>
      </c>
      <c r="L164" s="49">
        <f>'Analitika nastave'!M165</f>
        <v>0</v>
      </c>
      <c r="M164" s="49">
        <f>'Analitika nastave'!N165</f>
        <v>0</v>
      </c>
      <c r="N164" s="178"/>
      <c r="O164" s="179"/>
      <c r="P164" s="50">
        <f>'Analitika nastave'!Q165</f>
        <v>0</v>
      </c>
      <c r="Q164" s="49">
        <f>'Analitika nastave'!R165</f>
        <v>0</v>
      </c>
      <c r="R164" s="49">
        <f>'Analitika nastave'!S165</f>
        <v>0</v>
      </c>
      <c r="S164" s="49">
        <f>'Analitika nastave'!T165</f>
        <v>0</v>
      </c>
      <c r="T164" s="178"/>
      <c r="U164" s="179"/>
      <c r="V164" s="50">
        <f>'Analitika nastave'!W165</f>
        <v>0</v>
      </c>
      <c r="W164" s="49">
        <f>'Analitika nastave'!X165</f>
        <v>0</v>
      </c>
      <c r="X164" s="49">
        <f>'Analitika nastave'!Y165</f>
        <v>0</v>
      </c>
      <c r="Y164" s="49">
        <f>'Analitika nastave'!Z165</f>
        <v>0</v>
      </c>
      <c r="Z164" s="178"/>
      <c r="AA164" s="179"/>
      <c r="AB164" s="181"/>
    </row>
    <row r="165" spans="1:28" x14ac:dyDescent="0.25">
      <c r="A165" s="173">
        <v>80</v>
      </c>
      <c r="B165" s="175">
        <f>'Analitika nastave'!C166</f>
        <v>0</v>
      </c>
      <c r="C165" s="43" t="str">
        <f>'Analitika nastave'!D166</f>
        <v>B</v>
      </c>
      <c r="D165" s="44">
        <f>'Analitika nastave'!E166</f>
        <v>0</v>
      </c>
      <c r="E165" s="45">
        <f>'Analitika nastave'!F166</f>
        <v>0</v>
      </c>
      <c r="F165" s="45">
        <f>'Analitika nastave'!G166</f>
        <v>0</v>
      </c>
      <c r="G165" s="45">
        <f>'Analitika nastave'!H166</f>
        <v>0</v>
      </c>
      <c r="H165" s="177">
        <f>'Analitika nastave'!I166</f>
        <v>0</v>
      </c>
      <c r="I165" s="153" t="str">
        <f>'Analitika nastave'!J166</f>
        <v>NE</v>
      </c>
      <c r="J165" s="44">
        <f>'Analitika nastave'!K166</f>
        <v>0</v>
      </c>
      <c r="K165" s="45">
        <f>'Analitika nastave'!L166</f>
        <v>0</v>
      </c>
      <c r="L165" s="45">
        <f>'Analitika nastave'!M166</f>
        <v>0</v>
      </c>
      <c r="M165" s="45">
        <f>'Analitika nastave'!N166</f>
        <v>0</v>
      </c>
      <c r="N165" s="177">
        <f>'Analitika nastave'!O166</f>
        <v>0</v>
      </c>
      <c r="O165" s="153" t="str">
        <f>'Analitika nastave'!P166</f>
        <v>NE</v>
      </c>
      <c r="P165" s="44">
        <f>'Analitika nastave'!Q166</f>
        <v>0</v>
      </c>
      <c r="Q165" s="45">
        <f>'Analitika nastave'!R166</f>
        <v>0</v>
      </c>
      <c r="R165" s="45">
        <f>'Analitika nastave'!S166</f>
        <v>0</v>
      </c>
      <c r="S165" s="45">
        <f>'Analitika nastave'!T166</f>
        <v>0</v>
      </c>
      <c r="T165" s="177">
        <f>'Analitika nastave'!U166</f>
        <v>0</v>
      </c>
      <c r="U165" s="153" t="str">
        <f>'Analitika nastave'!V166</f>
        <v>NE</v>
      </c>
      <c r="V165" s="44">
        <f>'Analitika nastave'!W166</f>
        <v>0</v>
      </c>
      <c r="W165" s="45">
        <f>'Analitika nastave'!X166</f>
        <v>0</v>
      </c>
      <c r="X165" s="45">
        <f>'Analitika nastave'!Y166</f>
        <v>0</v>
      </c>
      <c r="Y165" s="45">
        <f>'Analitika nastave'!Z166</f>
        <v>0</v>
      </c>
      <c r="Z165" s="177">
        <f>'Analitika nastave'!AA166</f>
        <v>0</v>
      </c>
      <c r="AA165" s="153" t="str">
        <f>'Analitika nastave'!AB166</f>
        <v>NE</v>
      </c>
      <c r="AB165" s="180">
        <f>'Analitika nastave'!AC166</f>
        <v>0</v>
      </c>
    </row>
    <row r="166" spans="1:28" ht="15.75" thickBot="1" x14ac:dyDescent="0.3">
      <c r="A166" s="174"/>
      <c r="B166" s="176"/>
      <c r="C166" s="48" t="str">
        <f>'Analitika nastave'!D167</f>
        <v>P</v>
      </c>
      <c r="D166" s="49">
        <f>'Analitika nastave'!E167</f>
        <v>0</v>
      </c>
      <c r="E166" s="49">
        <f>'Analitika nastave'!F167</f>
        <v>0</v>
      </c>
      <c r="F166" s="49">
        <f>'Analitika nastave'!G167</f>
        <v>0</v>
      </c>
      <c r="G166" s="49">
        <f>'Analitika nastave'!H167</f>
        <v>0</v>
      </c>
      <c r="H166" s="178"/>
      <c r="I166" s="179"/>
      <c r="J166" s="50">
        <f>'Analitika nastave'!K167</f>
        <v>0</v>
      </c>
      <c r="K166" s="49">
        <f>'Analitika nastave'!L167</f>
        <v>0</v>
      </c>
      <c r="L166" s="49">
        <f>'Analitika nastave'!M167</f>
        <v>0</v>
      </c>
      <c r="M166" s="49">
        <f>'Analitika nastave'!N167</f>
        <v>0</v>
      </c>
      <c r="N166" s="178"/>
      <c r="O166" s="179"/>
      <c r="P166" s="50">
        <f>'Analitika nastave'!Q167</f>
        <v>0</v>
      </c>
      <c r="Q166" s="49">
        <f>'Analitika nastave'!R167</f>
        <v>0</v>
      </c>
      <c r="R166" s="49">
        <f>'Analitika nastave'!S167</f>
        <v>0</v>
      </c>
      <c r="S166" s="49">
        <f>'Analitika nastave'!T167</f>
        <v>0</v>
      </c>
      <c r="T166" s="178"/>
      <c r="U166" s="179"/>
      <c r="V166" s="50">
        <f>'Analitika nastave'!W167</f>
        <v>0</v>
      </c>
      <c r="W166" s="49">
        <f>'Analitika nastave'!X167</f>
        <v>0</v>
      </c>
      <c r="X166" s="49">
        <f>'Analitika nastave'!Y167</f>
        <v>0</v>
      </c>
      <c r="Y166" s="49">
        <f>'Analitika nastave'!Z167</f>
        <v>0</v>
      </c>
      <c r="Z166" s="178"/>
      <c r="AA166" s="179"/>
      <c r="AB166" s="181"/>
    </row>
    <row r="167" spans="1:28" x14ac:dyDescent="0.25">
      <c r="A167" s="173">
        <v>81</v>
      </c>
      <c r="B167" s="175">
        <f>'Analitika nastave'!C168</f>
        <v>0</v>
      </c>
      <c r="C167" s="43" t="str">
        <f>'Analitika nastave'!D168</f>
        <v>B</v>
      </c>
      <c r="D167" s="44">
        <f>'Analitika nastave'!E168</f>
        <v>0</v>
      </c>
      <c r="E167" s="45">
        <f>'Analitika nastave'!F168</f>
        <v>0</v>
      </c>
      <c r="F167" s="45">
        <f>'Analitika nastave'!G168</f>
        <v>0</v>
      </c>
      <c r="G167" s="45">
        <f>'Analitika nastave'!H168</f>
        <v>0</v>
      </c>
      <c r="H167" s="177">
        <f>'Analitika nastave'!I168</f>
        <v>0</v>
      </c>
      <c r="I167" s="153" t="str">
        <f>'Analitika nastave'!J168</f>
        <v>NE</v>
      </c>
      <c r="J167" s="44">
        <f>'Analitika nastave'!K168</f>
        <v>0</v>
      </c>
      <c r="K167" s="45">
        <f>'Analitika nastave'!L168</f>
        <v>0</v>
      </c>
      <c r="L167" s="45">
        <f>'Analitika nastave'!M168</f>
        <v>0</v>
      </c>
      <c r="M167" s="45">
        <f>'Analitika nastave'!N168</f>
        <v>0</v>
      </c>
      <c r="N167" s="177">
        <f>'Analitika nastave'!O168</f>
        <v>0</v>
      </c>
      <c r="O167" s="153" t="str">
        <f>'Analitika nastave'!P168</f>
        <v>NE</v>
      </c>
      <c r="P167" s="44">
        <f>'Analitika nastave'!Q168</f>
        <v>0</v>
      </c>
      <c r="Q167" s="45">
        <f>'Analitika nastave'!R168</f>
        <v>0</v>
      </c>
      <c r="R167" s="45">
        <f>'Analitika nastave'!S168</f>
        <v>0</v>
      </c>
      <c r="S167" s="45">
        <f>'Analitika nastave'!T168</f>
        <v>0</v>
      </c>
      <c r="T167" s="177">
        <f>'Analitika nastave'!U168</f>
        <v>0</v>
      </c>
      <c r="U167" s="153" t="str">
        <f>'Analitika nastave'!V168</f>
        <v>NE</v>
      </c>
      <c r="V167" s="44">
        <f>'Analitika nastave'!W168</f>
        <v>0</v>
      </c>
      <c r="W167" s="45">
        <f>'Analitika nastave'!X168</f>
        <v>0</v>
      </c>
      <c r="X167" s="45">
        <f>'Analitika nastave'!Y168</f>
        <v>0</v>
      </c>
      <c r="Y167" s="45">
        <f>'Analitika nastave'!Z168</f>
        <v>0</v>
      </c>
      <c r="Z167" s="177">
        <f>'Analitika nastave'!AA168</f>
        <v>0</v>
      </c>
      <c r="AA167" s="153" t="str">
        <f>'Analitika nastave'!AB168</f>
        <v>NE</v>
      </c>
      <c r="AB167" s="180">
        <f>'Analitika nastave'!AC168</f>
        <v>0</v>
      </c>
    </row>
    <row r="168" spans="1:28" ht="15.75" thickBot="1" x14ac:dyDescent="0.3">
      <c r="A168" s="174"/>
      <c r="B168" s="176"/>
      <c r="C168" s="48" t="str">
        <f>'Analitika nastave'!D169</f>
        <v>P</v>
      </c>
      <c r="D168" s="49">
        <f>'Analitika nastave'!E169</f>
        <v>0</v>
      </c>
      <c r="E168" s="49">
        <f>'Analitika nastave'!F169</f>
        <v>0</v>
      </c>
      <c r="F168" s="49">
        <f>'Analitika nastave'!G169</f>
        <v>0</v>
      </c>
      <c r="G168" s="49">
        <f>'Analitika nastave'!H169</f>
        <v>0</v>
      </c>
      <c r="H168" s="178"/>
      <c r="I168" s="179"/>
      <c r="J168" s="50">
        <f>'Analitika nastave'!K169</f>
        <v>0</v>
      </c>
      <c r="K168" s="49">
        <f>'Analitika nastave'!L169</f>
        <v>0</v>
      </c>
      <c r="L168" s="49">
        <f>'Analitika nastave'!M169</f>
        <v>0</v>
      </c>
      <c r="M168" s="49">
        <f>'Analitika nastave'!N169</f>
        <v>0</v>
      </c>
      <c r="N168" s="178"/>
      <c r="O168" s="179"/>
      <c r="P168" s="50">
        <f>'Analitika nastave'!Q169</f>
        <v>0</v>
      </c>
      <c r="Q168" s="49">
        <f>'Analitika nastave'!R169</f>
        <v>0</v>
      </c>
      <c r="R168" s="49">
        <f>'Analitika nastave'!S169</f>
        <v>0</v>
      </c>
      <c r="S168" s="49">
        <f>'Analitika nastave'!T169</f>
        <v>0</v>
      </c>
      <c r="T168" s="178"/>
      <c r="U168" s="179"/>
      <c r="V168" s="50">
        <f>'Analitika nastave'!W169</f>
        <v>0</v>
      </c>
      <c r="W168" s="49">
        <f>'Analitika nastave'!X169</f>
        <v>0</v>
      </c>
      <c r="X168" s="49">
        <f>'Analitika nastave'!Y169</f>
        <v>0</v>
      </c>
      <c r="Y168" s="49">
        <f>'Analitika nastave'!Z169</f>
        <v>0</v>
      </c>
      <c r="Z168" s="178"/>
      <c r="AA168" s="179"/>
      <c r="AB168" s="181"/>
    </row>
    <row r="169" spans="1:28" x14ac:dyDescent="0.25">
      <c r="A169" s="173">
        <v>82</v>
      </c>
      <c r="B169" s="175">
        <f>'Analitika nastave'!C170</f>
        <v>0</v>
      </c>
      <c r="C169" s="43" t="str">
        <f>'Analitika nastave'!D170</f>
        <v>B</v>
      </c>
      <c r="D169" s="44">
        <f>'Analitika nastave'!E170</f>
        <v>0</v>
      </c>
      <c r="E169" s="45">
        <f>'Analitika nastave'!F170</f>
        <v>0</v>
      </c>
      <c r="F169" s="45">
        <f>'Analitika nastave'!G170</f>
        <v>0</v>
      </c>
      <c r="G169" s="45">
        <f>'Analitika nastave'!H170</f>
        <v>0</v>
      </c>
      <c r="H169" s="177">
        <f>'Analitika nastave'!I170</f>
        <v>0</v>
      </c>
      <c r="I169" s="153" t="str">
        <f>'Analitika nastave'!J170</f>
        <v>NE</v>
      </c>
      <c r="J169" s="44">
        <f>'Analitika nastave'!K170</f>
        <v>0</v>
      </c>
      <c r="K169" s="45">
        <f>'Analitika nastave'!L170</f>
        <v>0</v>
      </c>
      <c r="L169" s="45">
        <f>'Analitika nastave'!M170</f>
        <v>0</v>
      </c>
      <c r="M169" s="45">
        <f>'Analitika nastave'!N170</f>
        <v>0</v>
      </c>
      <c r="N169" s="177">
        <f>'Analitika nastave'!O170</f>
        <v>0</v>
      </c>
      <c r="O169" s="153" t="str">
        <f>'Analitika nastave'!P170</f>
        <v>NE</v>
      </c>
      <c r="P169" s="44">
        <f>'Analitika nastave'!Q170</f>
        <v>0</v>
      </c>
      <c r="Q169" s="45">
        <f>'Analitika nastave'!R170</f>
        <v>0</v>
      </c>
      <c r="R169" s="45">
        <f>'Analitika nastave'!S170</f>
        <v>0</v>
      </c>
      <c r="S169" s="45">
        <f>'Analitika nastave'!T170</f>
        <v>0</v>
      </c>
      <c r="T169" s="177">
        <f>'Analitika nastave'!U170</f>
        <v>0</v>
      </c>
      <c r="U169" s="153" t="str">
        <f>'Analitika nastave'!V170</f>
        <v>NE</v>
      </c>
      <c r="V169" s="44">
        <f>'Analitika nastave'!W170</f>
        <v>0</v>
      </c>
      <c r="W169" s="45">
        <f>'Analitika nastave'!X170</f>
        <v>0</v>
      </c>
      <c r="X169" s="45">
        <f>'Analitika nastave'!Y170</f>
        <v>0</v>
      </c>
      <c r="Y169" s="45">
        <f>'Analitika nastave'!Z170</f>
        <v>0</v>
      </c>
      <c r="Z169" s="177">
        <f>'Analitika nastave'!AA170</f>
        <v>0</v>
      </c>
      <c r="AA169" s="153" t="str">
        <f>'Analitika nastave'!AB170</f>
        <v>NE</v>
      </c>
      <c r="AB169" s="180">
        <f>'Analitika nastave'!AC170</f>
        <v>0</v>
      </c>
    </row>
    <row r="170" spans="1:28" ht="15.75" thickBot="1" x14ac:dyDescent="0.3">
      <c r="A170" s="174"/>
      <c r="B170" s="176"/>
      <c r="C170" s="48" t="str">
        <f>'Analitika nastave'!D171</f>
        <v>P</v>
      </c>
      <c r="D170" s="49">
        <f>'Analitika nastave'!E171</f>
        <v>0</v>
      </c>
      <c r="E170" s="49">
        <f>'Analitika nastave'!F171</f>
        <v>0</v>
      </c>
      <c r="F170" s="49">
        <f>'Analitika nastave'!G171</f>
        <v>0</v>
      </c>
      <c r="G170" s="49">
        <f>'Analitika nastave'!H171</f>
        <v>0</v>
      </c>
      <c r="H170" s="178"/>
      <c r="I170" s="179"/>
      <c r="J170" s="50">
        <f>'Analitika nastave'!K171</f>
        <v>0</v>
      </c>
      <c r="K170" s="49">
        <f>'Analitika nastave'!L171</f>
        <v>0</v>
      </c>
      <c r="L170" s="49">
        <f>'Analitika nastave'!M171</f>
        <v>0</v>
      </c>
      <c r="M170" s="49">
        <f>'Analitika nastave'!N171</f>
        <v>0</v>
      </c>
      <c r="N170" s="178"/>
      <c r="O170" s="179"/>
      <c r="P170" s="50">
        <f>'Analitika nastave'!Q171</f>
        <v>0</v>
      </c>
      <c r="Q170" s="49">
        <f>'Analitika nastave'!R171</f>
        <v>0</v>
      </c>
      <c r="R170" s="49">
        <f>'Analitika nastave'!S171</f>
        <v>0</v>
      </c>
      <c r="S170" s="49">
        <f>'Analitika nastave'!T171</f>
        <v>0</v>
      </c>
      <c r="T170" s="178"/>
      <c r="U170" s="179"/>
      <c r="V170" s="50">
        <f>'Analitika nastave'!W171</f>
        <v>0</v>
      </c>
      <c r="W170" s="49">
        <f>'Analitika nastave'!X171</f>
        <v>0</v>
      </c>
      <c r="X170" s="49">
        <f>'Analitika nastave'!Y171</f>
        <v>0</v>
      </c>
      <c r="Y170" s="49">
        <f>'Analitika nastave'!Z171</f>
        <v>0</v>
      </c>
      <c r="Z170" s="178"/>
      <c r="AA170" s="179"/>
      <c r="AB170" s="181"/>
    </row>
    <row r="171" spans="1:28" x14ac:dyDescent="0.25">
      <c r="A171" s="173">
        <v>83</v>
      </c>
      <c r="B171" s="175">
        <f>'Analitika nastave'!C172</f>
        <v>0</v>
      </c>
      <c r="C171" s="43" t="str">
        <f>'Analitika nastave'!D172</f>
        <v>B</v>
      </c>
      <c r="D171" s="44">
        <f>'Analitika nastave'!E172</f>
        <v>0</v>
      </c>
      <c r="E171" s="45">
        <f>'Analitika nastave'!F172</f>
        <v>0</v>
      </c>
      <c r="F171" s="45">
        <f>'Analitika nastave'!G172</f>
        <v>0</v>
      </c>
      <c r="G171" s="45">
        <f>'Analitika nastave'!H172</f>
        <v>0</v>
      </c>
      <c r="H171" s="177">
        <f>'Analitika nastave'!I172</f>
        <v>0</v>
      </c>
      <c r="I171" s="153" t="str">
        <f>'Analitika nastave'!J172</f>
        <v>NE</v>
      </c>
      <c r="J171" s="44">
        <f>'Analitika nastave'!K172</f>
        <v>0</v>
      </c>
      <c r="K171" s="45">
        <f>'Analitika nastave'!L172</f>
        <v>0</v>
      </c>
      <c r="L171" s="45">
        <f>'Analitika nastave'!M172</f>
        <v>0</v>
      </c>
      <c r="M171" s="45">
        <f>'Analitika nastave'!N172</f>
        <v>0</v>
      </c>
      <c r="N171" s="177">
        <f>'Analitika nastave'!O172</f>
        <v>0</v>
      </c>
      <c r="O171" s="153" t="str">
        <f>'Analitika nastave'!P172</f>
        <v>NE</v>
      </c>
      <c r="P171" s="44">
        <f>'Analitika nastave'!Q172</f>
        <v>0</v>
      </c>
      <c r="Q171" s="45">
        <f>'Analitika nastave'!R172</f>
        <v>0</v>
      </c>
      <c r="R171" s="45">
        <f>'Analitika nastave'!S172</f>
        <v>0</v>
      </c>
      <c r="S171" s="45">
        <f>'Analitika nastave'!T172</f>
        <v>0</v>
      </c>
      <c r="T171" s="177">
        <f>'Analitika nastave'!U172</f>
        <v>0</v>
      </c>
      <c r="U171" s="153" t="str">
        <f>'Analitika nastave'!V172</f>
        <v>NE</v>
      </c>
      <c r="V171" s="44">
        <f>'Analitika nastave'!W172</f>
        <v>0</v>
      </c>
      <c r="W171" s="45">
        <f>'Analitika nastave'!X172</f>
        <v>0</v>
      </c>
      <c r="X171" s="45">
        <f>'Analitika nastave'!Y172</f>
        <v>0</v>
      </c>
      <c r="Y171" s="45">
        <f>'Analitika nastave'!Z172</f>
        <v>0</v>
      </c>
      <c r="Z171" s="177">
        <f>'Analitika nastave'!AA172</f>
        <v>0</v>
      </c>
      <c r="AA171" s="153" t="str">
        <f>'Analitika nastave'!AB172</f>
        <v>NE</v>
      </c>
      <c r="AB171" s="180">
        <f>'Analitika nastave'!AC172</f>
        <v>0</v>
      </c>
    </row>
    <row r="172" spans="1:28" ht="15.75" thickBot="1" x14ac:dyDescent="0.3">
      <c r="A172" s="174"/>
      <c r="B172" s="176"/>
      <c r="C172" s="48" t="str">
        <f>'Analitika nastave'!D173</f>
        <v>P</v>
      </c>
      <c r="D172" s="49">
        <f>'Analitika nastave'!E173</f>
        <v>0</v>
      </c>
      <c r="E172" s="49">
        <f>'Analitika nastave'!F173</f>
        <v>0</v>
      </c>
      <c r="F172" s="49">
        <f>'Analitika nastave'!G173</f>
        <v>0</v>
      </c>
      <c r="G172" s="49">
        <f>'Analitika nastave'!H173</f>
        <v>0</v>
      </c>
      <c r="H172" s="178"/>
      <c r="I172" s="179"/>
      <c r="J172" s="50">
        <f>'Analitika nastave'!K173</f>
        <v>0</v>
      </c>
      <c r="K172" s="49">
        <f>'Analitika nastave'!L173</f>
        <v>0</v>
      </c>
      <c r="L172" s="49">
        <f>'Analitika nastave'!M173</f>
        <v>0</v>
      </c>
      <c r="M172" s="49">
        <f>'Analitika nastave'!N173</f>
        <v>0</v>
      </c>
      <c r="N172" s="178"/>
      <c r="O172" s="179"/>
      <c r="P172" s="50">
        <f>'Analitika nastave'!Q173</f>
        <v>0</v>
      </c>
      <c r="Q172" s="49">
        <f>'Analitika nastave'!R173</f>
        <v>0</v>
      </c>
      <c r="R172" s="49">
        <f>'Analitika nastave'!S173</f>
        <v>0</v>
      </c>
      <c r="S172" s="49">
        <f>'Analitika nastave'!T173</f>
        <v>0</v>
      </c>
      <c r="T172" s="178"/>
      <c r="U172" s="179"/>
      <c r="V172" s="50">
        <f>'Analitika nastave'!W173</f>
        <v>0</v>
      </c>
      <c r="W172" s="49">
        <f>'Analitika nastave'!X173</f>
        <v>0</v>
      </c>
      <c r="X172" s="49">
        <f>'Analitika nastave'!Y173</f>
        <v>0</v>
      </c>
      <c r="Y172" s="49">
        <f>'Analitika nastave'!Z173</f>
        <v>0</v>
      </c>
      <c r="Z172" s="178"/>
      <c r="AA172" s="179"/>
      <c r="AB172" s="181"/>
    </row>
    <row r="173" spans="1:28" x14ac:dyDescent="0.25">
      <c r="A173" s="173">
        <v>84</v>
      </c>
      <c r="B173" s="175">
        <f>'Analitika nastave'!C174</f>
        <v>0</v>
      </c>
      <c r="C173" s="43" t="str">
        <f>'Analitika nastave'!D174</f>
        <v>B</v>
      </c>
      <c r="D173" s="44">
        <f>'Analitika nastave'!E174</f>
        <v>0</v>
      </c>
      <c r="E173" s="45">
        <f>'Analitika nastave'!F174</f>
        <v>0</v>
      </c>
      <c r="F173" s="45">
        <f>'Analitika nastave'!G174</f>
        <v>0</v>
      </c>
      <c r="G173" s="45">
        <f>'Analitika nastave'!H174</f>
        <v>0</v>
      </c>
      <c r="H173" s="177">
        <f>'Analitika nastave'!I174</f>
        <v>0</v>
      </c>
      <c r="I173" s="153" t="str">
        <f>'Analitika nastave'!J174</f>
        <v>NE</v>
      </c>
      <c r="J173" s="44">
        <f>'Analitika nastave'!K174</f>
        <v>0</v>
      </c>
      <c r="K173" s="45">
        <f>'Analitika nastave'!L174</f>
        <v>0</v>
      </c>
      <c r="L173" s="45">
        <f>'Analitika nastave'!M174</f>
        <v>0</v>
      </c>
      <c r="M173" s="45">
        <f>'Analitika nastave'!N174</f>
        <v>0</v>
      </c>
      <c r="N173" s="177">
        <f>'Analitika nastave'!O174</f>
        <v>0</v>
      </c>
      <c r="O173" s="153" t="str">
        <f>'Analitika nastave'!P174</f>
        <v>NE</v>
      </c>
      <c r="P173" s="44">
        <f>'Analitika nastave'!Q174</f>
        <v>0</v>
      </c>
      <c r="Q173" s="45">
        <f>'Analitika nastave'!R174</f>
        <v>0</v>
      </c>
      <c r="R173" s="45">
        <f>'Analitika nastave'!S174</f>
        <v>0</v>
      </c>
      <c r="S173" s="45">
        <f>'Analitika nastave'!T174</f>
        <v>0</v>
      </c>
      <c r="T173" s="177">
        <f>'Analitika nastave'!U174</f>
        <v>0</v>
      </c>
      <c r="U173" s="153" t="str">
        <f>'Analitika nastave'!V174</f>
        <v>NE</v>
      </c>
      <c r="V173" s="44">
        <f>'Analitika nastave'!W174</f>
        <v>0</v>
      </c>
      <c r="W173" s="45">
        <f>'Analitika nastave'!X174</f>
        <v>0</v>
      </c>
      <c r="X173" s="45">
        <f>'Analitika nastave'!Y174</f>
        <v>0</v>
      </c>
      <c r="Y173" s="45">
        <f>'Analitika nastave'!Z174</f>
        <v>0</v>
      </c>
      <c r="Z173" s="177">
        <f>'Analitika nastave'!AA174</f>
        <v>0</v>
      </c>
      <c r="AA173" s="153" t="str">
        <f>'Analitika nastave'!AB174</f>
        <v>NE</v>
      </c>
      <c r="AB173" s="180">
        <f>'Analitika nastave'!AC174</f>
        <v>0</v>
      </c>
    </row>
    <row r="174" spans="1:28" ht="15.75" thickBot="1" x14ac:dyDescent="0.3">
      <c r="A174" s="174"/>
      <c r="B174" s="176"/>
      <c r="C174" s="48" t="str">
        <f>'Analitika nastave'!D175</f>
        <v>P</v>
      </c>
      <c r="D174" s="49">
        <f>'Analitika nastave'!E175</f>
        <v>0</v>
      </c>
      <c r="E174" s="49">
        <f>'Analitika nastave'!F175</f>
        <v>0</v>
      </c>
      <c r="F174" s="49">
        <f>'Analitika nastave'!G175</f>
        <v>0</v>
      </c>
      <c r="G174" s="49">
        <f>'Analitika nastave'!H175</f>
        <v>0</v>
      </c>
      <c r="H174" s="178"/>
      <c r="I174" s="179"/>
      <c r="J174" s="50">
        <f>'Analitika nastave'!K175</f>
        <v>0</v>
      </c>
      <c r="K174" s="49">
        <f>'Analitika nastave'!L175</f>
        <v>0</v>
      </c>
      <c r="L174" s="49">
        <f>'Analitika nastave'!M175</f>
        <v>0</v>
      </c>
      <c r="M174" s="49">
        <f>'Analitika nastave'!N175</f>
        <v>0</v>
      </c>
      <c r="N174" s="178"/>
      <c r="O174" s="179"/>
      <c r="P174" s="50">
        <f>'Analitika nastave'!Q175</f>
        <v>0</v>
      </c>
      <c r="Q174" s="49">
        <f>'Analitika nastave'!R175</f>
        <v>0</v>
      </c>
      <c r="R174" s="49">
        <f>'Analitika nastave'!S175</f>
        <v>0</v>
      </c>
      <c r="S174" s="49">
        <f>'Analitika nastave'!T175</f>
        <v>0</v>
      </c>
      <c r="T174" s="178"/>
      <c r="U174" s="179"/>
      <c r="V174" s="50">
        <f>'Analitika nastave'!W175</f>
        <v>0</v>
      </c>
      <c r="W174" s="49">
        <f>'Analitika nastave'!X175</f>
        <v>0</v>
      </c>
      <c r="X174" s="49">
        <f>'Analitika nastave'!Y175</f>
        <v>0</v>
      </c>
      <c r="Y174" s="49">
        <f>'Analitika nastave'!Z175</f>
        <v>0</v>
      </c>
      <c r="Z174" s="178"/>
      <c r="AA174" s="179"/>
      <c r="AB174" s="181"/>
    </row>
    <row r="175" spans="1:28" x14ac:dyDescent="0.25">
      <c r="A175" s="173">
        <v>85</v>
      </c>
      <c r="B175" s="175">
        <f>'Analitika nastave'!C176</f>
        <v>0</v>
      </c>
      <c r="C175" s="43" t="str">
        <f>'Analitika nastave'!D176</f>
        <v>B</v>
      </c>
      <c r="D175" s="44">
        <f>'Analitika nastave'!E176</f>
        <v>0</v>
      </c>
      <c r="E175" s="45">
        <f>'Analitika nastave'!F176</f>
        <v>0</v>
      </c>
      <c r="F175" s="45">
        <f>'Analitika nastave'!G176</f>
        <v>0</v>
      </c>
      <c r="G175" s="45">
        <f>'Analitika nastave'!H176</f>
        <v>0</v>
      </c>
      <c r="H175" s="177">
        <f>'Analitika nastave'!I176</f>
        <v>0</v>
      </c>
      <c r="I175" s="153" t="str">
        <f>'Analitika nastave'!J176</f>
        <v>NE</v>
      </c>
      <c r="J175" s="44">
        <f>'Analitika nastave'!K176</f>
        <v>0</v>
      </c>
      <c r="K175" s="45">
        <f>'Analitika nastave'!L176</f>
        <v>0</v>
      </c>
      <c r="L175" s="45">
        <f>'Analitika nastave'!M176</f>
        <v>0</v>
      </c>
      <c r="M175" s="45">
        <f>'Analitika nastave'!N176</f>
        <v>0</v>
      </c>
      <c r="N175" s="177">
        <f>'Analitika nastave'!O176</f>
        <v>0</v>
      </c>
      <c r="O175" s="153" t="str">
        <f>'Analitika nastave'!P176</f>
        <v>NE</v>
      </c>
      <c r="P175" s="44">
        <f>'Analitika nastave'!Q176</f>
        <v>0</v>
      </c>
      <c r="Q175" s="45">
        <f>'Analitika nastave'!R176</f>
        <v>0</v>
      </c>
      <c r="R175" s="45">
        <f>'Analitika nastave'!S176</f>
        <v>0</v>
      </c>
      <c r="S175" s="45">
        <f>'Analitika nastave'!T176</f>
        <v>0</v>
      </c>
      <c r="T175" s="177">
        <f>'Analitika nastave'!U176</f>
        <v>0</v>
      </c>
      <c r="U175" s="153" t="str">
        <f>'Analitika nastave'!V176</f>
        <v>NE</v>
      </c>
      <c r="V175" s="44">
        <f>'Analitika nastave'!W176</f>
        <v>0</v>
      </c>
      <c r="W175" s="45">
        <f>'Analitika nastave'!X176</f>
        <v>0</v>
      </c>
      <c r="X175" s="45">
        <f>'Analitika nastave'!Y176</f>
        <v>0</v>
      </c>
      <c r="Y175" s="45">
        <f>'Analitika nastave'!Z176</f>
        <v>0</v>
      </c>
      <c r="Z175" s="177">
        <f>'Analitika nastave'!AA176</f>
        <v>0</v>
      </c>
      <c r="AA175" s="153" t="str">
        <f>'Analitika nastave'!AB176</f>
        <v>NE</v>
      </c>
      <c r="AB175" s="180">
        <f>'Analitika nastave'!AC176</f>
        <v>0</v>
      </c>
    </row>
    <row r="176" spans="1:28" ht="15.75" thickBot="1" x14ac:dyDescent="0.3">
      <c r="A176" s="174"/>
      <c r="B176" s="176"/>
      <c r="C176" s="48" t="str">
        <f>'Analitika nastave'!D177</f>
        <v>P</v>
      </c>
      <c r="D176" s="49">
        <f>'Analitika nastave'!E177</f>
        <v>0</v>
      </c>
      <c r="E176" s="49">
        <f>'Analitika nastave'!F177</f>
        <v>0</v>
      </c>
      <c r="F176" s="49">
        <f>'Analitika nastave'!G177</f>
        <v>0</v>
      </c>
      <c r="G176" s="49">
        <f>'Analitika nastave'!H177</f>
        <v>0</v>
      </c>
      <c r="H176" s="178"/>
      <c r="I176" s="179"/>
      <c r="J176" s="50">
        <f>'Analitika nastave'!K177</f>
        <v>0</v>
      </c>
      <c r="K176" s="49">
        <f>'Analitika nastave'!L177</f>
        <v>0</v>
      </c>
      <c r="L176" s="49">
        <f>'Analitika nastave'!M177</f>
        <v>0</v>
      </c>
      <c r="M176" s="49">
        <f>'Analitika nastave'!N177</f>
        <v>0</v>
      </c>
      <c r="N176" s="178"/>
      <c r="O176" s="179"/>
      <c r="P176" s="50">
        <f>'Analitika nastave'!Q177</f>
        <v>0</v>
      </c>
      <c r="Q176" s="49">
        <f>'Analitika nastave'!R177</f>
        <v>0</v>
      </c>
      <c r="R176" s="49">
        <f>'Analitika nastave'!S177</f>
        <v>0</v>
      </c>
      <c r="S176" s="49">
        <f>'Analitika nastave'!T177</f>
        <v>0</v>
      </c>
      <c r="T176" s="178"/>
      <c r="U176" s="179"/>
      <c r="V176" s="50">
        <f>'Analitika nastave'!W177</f>
        <v>0</v>
      </c>
      <c r="W176" s="49">
        <f>'Analitika nastave'!X177</f>
        <v>0</v>
      </c>
      <c r="X176" s="49">
        <f>'Analitika nastave'!Y177</f>
        <v>0</v>
      </c>
      <c r="Y176" s="49">
        <f>'Analitika nastave'!Z177</f>
        <v>0</v>
      </c>
      <c r="Z176" s="178"/>
      <c r="AA176" s="179"/>
      <c r="AB176" s="181"/>
    </row>
    <row r="177" spans="1:28" x14ac:dyDescent="0.25">
      <c r="A177" s="173">
        <v>86</v>
      </c>
      <c r="B177" s="175">
        <f>'Analitika nastave'!C178</f>
        <v>0</v>
      </c>
      <c r="C177" s="43" t="str">
        <f>'Analitika nastave'!D178</f>
        <v>B</v>
      </c>
      <c r="D177" s="44">
        <f>'Analitika nastave'!E178</f>
        <v>0</v>
      </c>
      <c r="E177" s="45">
        <f>'Analitika nastave'!F178</f>
        <v>0</v>
      </c>
      <c r="F177" s="45">
        <f>'Analitika nastave'!G178</f>
        <v>0</v>
      </c>
      <c r="G177" s="45">
        <f>'Analitika nastave'!H178</f>
        <v>0</v>
      </c>
      <c r="H177" s="177">
        <f>'Analitika nastave'!I178</f>
        <v>0</v>
      </c>
      <c r="I177" s="153" t="str">
        <f>'Analitika nastave'!J178</f>
        <v>NE</v>
      </c>
      <c r="J177" s="44">
        <f>'Analitika nastave'!K178</f>
        <v>0</v>
      </c>
      <c r="K177" s="45">
        <f>'Analitika nastave'!L178</f>
        <v>0</v>
      </c>
      <c r="L177" s="45">
        <f>'Analitika nastave'!M178</f>
        <v>0</v>
      </c>
      <c r="M177" s="45">
        <f>'Analitika nastave'!N178</f>
        <v>0</v>
      </c>
      <c r="N177" s="177">
        <f>'Analitika nastave'!O178</f>
        <v>0</v>
      </c>
      <c r="O177" s="153" t="str">
        <f>'Analitika nastave'!P178</f>
        <v>NE</v>
      </c>
      <c r="P177" s="44">
        <f>'Analitika nastave'!Q178</f>
        <v>0</v>
      </c>
      <c r="Q177" s="45">
        <f>'Analitika nastave'!R178</f>
        <v>0</v>
      </c>
      <c r="R177" s="45">
        <f>'Analitika nastave'!S178</f>
        <v>0</v>
      </c>
      <c r="S177" s="45">
        <f>'Analitika nastave'!T178</f>
        <v>0</v>
      </c>
      <c r="T177" s="177">
        <f>'Analitika nastave'!U178</f>
        <v>0</v>
      </c>
      <c r="U177" s="153" t="str">
        <f>'Analitika nastave'!V178</f>
        <v>NE</v>
      </c>
      <c r="V177" s="44">
        <f>'Analitika nastave'!W178</f>
        <v>0</v>
      </c>
      <c r="W177" s="45">
        <f>'Analitika nastave'!X178</f>
        <v>0</v>
      </c>
      <c r="X177" s="45">
        <f>'Analitika nastave'!Y178</f>
        <v>0</v>
      </c>
      <c r="Y177" s="45">
        <f>'Analitika nastave'!Z178</f>
        <v>0</v>
      </c>
      <c r="Z177" s="177">
        <f>'Analitika nastave'!AA178</f>
        <v>0</v>
      </c>
      <c r="AA177" s="153" t="str">
        <f>'Analitika nastave'!AB178</f>
        <v>NE</v>
      </c>
      <c r="AB177" s="180">
        <f>'Analitika nastave'!AC178</f>
        <v>0</v>
      </c>
    </row>
    <row r="178" spans="1:28" ht="15.75" thickBot="1" x14ac:dyDescent="0.3">
      <c r="A178" s="174"/>
      <c r="B178" s="176"/>
      <c r="C178" s="48" t="str">
        <f>'Analitika nastave'!D179</f>
        <v>P</v>
      </c>
      <c r="D178" s="49">
        <f>'Analitika nastave'!E179</f>
        <v>0</v>
      </c>
      <c r="E178" s="49">
        <f>'Analitika nastave'!F179</f>
        <v>0</v>
      </c>
      <c r="F178" s="49">
        <f>'Analitika nastave'!G179</f>
        <v>0</v>
      </c>
      <c r="G178" s="49">
        <f>'Analitika nastave'!H179</f>
        <v>0</v>
      </c>
      <c r="H178" s="178"/>
      <c r="I178" s="179"/>
      <c r="J178" s="50">
        <f>'Analitika nastave'!K179</f>
        <v>0</v>
      </c>
      <c r="K178" s="49">
        <f>'Analitika nastave'!L179</f>
        <v>0</v>
      </c>
      <c r="L178" s="49">
        <f>'Analitika nastave'!M179</f>
        <v>0</v>
      </c>
      <c r="M178" s="49">
        <f>'Analitika nastave'!N179</f>
        <v>0</v>
      </c>
      <c r="N178" s="178"/>
      <c r="O178" s="179"/>
      <c r="P178" s="50">
        <f>'Analitika nastave'!Q179</f>
        <v>0</v>
      </c>
      <c r="Q178" s="49">
        <f>'Analitika nastave'!R179</f>
        <v>0</v>
      </c>
      <c r="R178" s="49">
        <f>'Analitika nastave'!S179</f>
        <v>0</v>
      </c>
      <c r="S178" s="49">
        <f>'Analitika nastave'!T179</f>
        <v>0</v>
      </c>
      <c r="T178" s="178"/>
      <c r="U178" s="179"/>
      <c r="V178" s="50">
        <f>'Analitika nastave'!W179</f>
        <v>0</v>
      </c>
      <c r="W178" s="49">
        <f>'Analitika nastave'!X179</f>
        <v>0</v>
      </c>
      <c r="X178" s="49">
        <f>'Analitika nastave'!Y179</f>
        <v>0</v>
      </c>
      <c r="Y178" s="49">
        <f>'Analitika nastave'!Z179</f>
        <v>0</v>
      </c>
      <c r="Z178" s="178"/>
      <c r="AA178" s="179"/>
      <c r="AB178" s="181"/>
    </row>
    <row r="179" spans="1:28" x14ac:dyDescent="0.25">
      <c r="A179" s="173">
        <v>87</v>
      </c>
      <c r="B179" s="175">
        <f>'Analitika nastave'!C180</f>
        <v>0</v>
      </c>
      <c r="C179" s="43" t="str">
        <f>'Analitika nastave'!D180</f>
        <v>B</v>
      </c>
      <c r="D179" s="44">
        <f>'Analitika nastave'!E180</f>
        <v>0</v>
      </c>
      <c r="E179" s="45">
        <f>'Analitika nastave'!F180</f>
        <v>0</v>
      </c>
      <c r="F179" s="45">
        <f>'Analitika nastave'!G180</f>
        <v>0</v>
      </c>
      <c r="G179" s="45">
        <f>'Analitika nastave'!H180</f>
        <v>0</v>
      </c>
      <c r="H179" s="177">
        <f>'Analitika nastave'!I180</f>
        <v>0</v>
      </c>
      <c r="I179" s="153" t="str">
        <f>'Analitika nastave'!J180</f>
        <v>NE</v>
      </c>
      <c r="J179" s="44">
        <f>'Analitika nastave'!K180</f>
        <v>0</v>
      </c>
      <c r="K179" s="45">
        <f>'Analitika nastave'!L180</f>
        <v>0</v>
      </c>
      <c r="L179" s="45">
        <f>'Analitika nastave'!M180</f>
        <v>0</v>
      </c>
      <c r="M179" s="45">
        <f>'Analitika nastave'!N180</f>
        <v>0</v>
      </c>
      <c r="N179" s="177">
        <f>'Analitika nastave'!O180</f>
        <v>0</v>
      </c>
      <c r="O179" s="153" t="str">
        <f>'Analitika nastave'!P180</f>
        <v>NE</v>
      </c>
      <c r="P179" s="44">
        <f>'Analitika nastave'!Q180</f>
        <v>0</v>
      </c>
      <c r="Q179" s="45">
        <f>'Analitika nastave'!R180</f>
        <v>0</v>
      </c>
      <c r="R179" s="45">
        <f>'Analitika nastave'!S180</f>
        <v>0</v>
      </c>
      <c r="S179" s="45">
        <f>'Analitika nastave'!T180</f>
        <v>0</v>
      </c>
      <c r="T179" s="177">
        <f>'Analitika nastave'!U180</f>
        <v>0</v>
      </c>
      <c r="U179" s="153" t="str">
        <f>'Analitika nastave'!V180</f>
        <v>NE</v>
      </c>
      <c r="V179" s="44">
        <f>'Analitika nastave'!W180</f>
        <v>0</v>
      </c>
      <c r="W179" s="45">
        <f>'Analitika nastave'!X180</f>
        <v>0</v>
      </c>
      <c r="X179" s="45">
        <f>'Analitika nastave'!Y180</f>
        <v>0</v>
      </c>
      <c r="Y179" s="45">
        <f>'Analitika nastave'!Z180</f>
        <v>0</v>
      </c>
      <c r="Z179" s="177">
        <f>'Analitika nastave'!AA180</f>
        <v>0</v>
      </c>
      <c r="AA179" s="153" t="str">
        <f>'Analitika nastave'!AB180</f>
        <v>NE</v>
      </c>
      <c r="AB179" s="180">
        <f>'Analitika nastave'!AC180</f>
        <v>0</v>
      </c>
    </row>
    <row r="180" spans="1:28" ht="15.75" thickBot="1" x14ac:dyDescent="0.3">
      <c r="A180" s="174"/>
      <c r="B180" s="176"/>
      <c r="C180" s="48" t="str">
        <f>'Analitika nastave'!D181</f>
        <v>P</v>
      </c>
      <c r="D180" s="49">
        <f>'Analitika nastave'!E181</f>
        <v>0</v>
      </c>
      <c r="E180" s="49">
        <f>'Analitika nastave'!F181</f>
        <v>0</v>
      </c>
      <c r="F180" s="49">
        <f>'Analitika nastave'!G181</f>
        <v>0</v>
      </c>
      <c r="G180" s="49">
        <f>'Analitika nastave'!H181</f>
        <v>0</v>
      </c>
      <c r="H180" s="178"/>
      <c r="I180" s="179"/>
      <c r="J180" s="50">
        <f>'Analitika nastave'!K181</f>
        <v>0</v>
      </c>
      <c r="K180" s="49">
        <f>'Analitika nastave'!L181</f>
        <v>0</v>
      </c>
      <c r="L180" s="49">
        <f>'Analitika nastave'!M181</f>
        <v>0</v>
      </c>
      <c r="M180" s="49">
        <f>'Analitika nastave'!N181</f>
        <v>0</v>
      </c>
      <c r="N180" s="178"/>
      <c r="O180" s="179"/>
      <c r="P180" s="50">
        <f>'Analitika nastave'!Q181</f>
        <v>0</v>
      </c>
      <c r="Q180" s="49">
        <f>'Analitika nastave'!R181</f>
        <v>0</v>
      </c>
      <c r="R180" s="49">
        <f>'Analitika nastave'!S181</f>
        <v>0</v>
      </c>
      <c r="S180" s="49">
        <f>'Analitika nastave'!T181</f>
        <v>0</v>
      </c>
      <c r="T180" s="178"/>
      <c r="U180" s="179"/>
      <c r="V180" s="50">
        <f>'Analitika nastave'!W181</f>
        <v>0</v>
      </c>
      <c r="W180" s="49">
        <f>'Analitika nastave'!X181</f>
        <v>0</v>
      </c>
      <c r="X180" s="49">
        <f>'Analitika nastave'!Y181</f>
        <v>0</v>
      </c>
      <c r="Y180" s="49">
        <f>'Analitika nastave'!Z181</f>
        <v>0</v>
      </c>
      <c r="Z180" s="178"/>
      <c r="AA180" s="179"/>
      <c r="AB180" s="181"/>
    </row>
    <row r="181" spans="1:28" x14ac:dyDescent="0.25">
      <c r="A181" s="173">
        <v>88</v>
      </c>
      <c r="B181" s="175">
        <f>'Analitika nastave'!C182</f>
        <v>0</v>
      </c>
      <c r="C181" s="43" t="str">
        <f>'Analitika nastave'!D182</f>
        <v>B</v>
      </c>
      <c r="D181" s="44">
        <f>'Analitika nastave'!E182</f>
        <v>0</v>
      </c>
      <c r="E181" s="45">
        <f>'Analitika nastave'!F182</f>
        <v>0</v>
      </c>
      <c r="F181" s="45">
        <f>'Analitika nastave'!G182</f>
        <v>0</v>
      </c>
      <c r="G181" s="45">
        <f>'Analitika nastave'!H182</f>
        <v>0</v>
      </c>
      <c r="H181" s="177">
        <f>'Analitika nastave'!I182</f>
        <v>0</v>
      </c>
      <c r="I181" s="153" t="str">
        <f>'Analitika nastave'!J182</f>
        <v>NE</v>
      </c>
      <c r="J181" s="44">
        <f>'Analitika nastave'!K182</f>
        <v>0</v>
      </c>
      <c r="K181" s="45">
        <f>'Analitika nastave'!L182</f>
        <v>0</v>
      </c>
      <c r="L181" s="45">
        <f>'Analitika nastave'!M182</f>
        <v>0</v>
      </c>
      <c r="M181" s="45">
        <f>'Analitika nastave'!N182</f>
        <v>0</v>
      </c>
      <c r="N181" s="177">
        <f>'Analitika nastave'!O182</f>
        <v>0</v>
      </c>
      <c r="O181" s="153" t="str">
        <f>'Analitika nastave'!P182</f>
        <v>NE</v>
      </c>
      <c r="P181" s="44">
        <f>'Analitika nastave'!Q182</f>
        <v>0</v>
      </c>
      <c r="Q181" s="45">
        <f>'Analitika nastave'!R182</f>
        <v>0</v>
      </c>
      <c r="R181" s="45">
        <f>'Analitika nastave'!S182</f>
        <v>0</v>
      </c>
      <c r="S181" s="45">
        <f>'Analitika nastave'!T182</f>
        <v>0</v>
      </c>
      <c r="T181" s="177">
        <f>'Analitika nastave'!U182</f>
        <v>0</v>
      </c>
      <c r="U181" s="153" t="str">
        <f>'Analitika nastave'!V182</f>
        <v>NE</v>
      </c>
      <c r="V181" s="44">
        <f>'Analitika nastave'!W182</f>
        <v>0</v>
      </c>
      <c r="W181" s="45">
        <f>'Analitika nastave'!X182</f>
        <v>0</v>
      </c>
      <c r="X181" s="45">
        <f>'Analitika nastave'!Y182</f>
        <v>0</v>
      </c>
      <c r="Y181" s="45">
        <f>'Analitika nastave'!Z182</f>
        <v>0</v>
      </c>
      <c r="Z181" s="177">
        <f>'Analitika nastave'!AA182</f>
        <v>0</v>
      </c>
      <c r="AA181" s="153" t="str">
        <f>'Analitika nastave'!AB182</f>
        <v>NE</v>
      </c>
      <c r="AB181" s="180">
        <f>'Analitika nastave'!AC182</f>
        <v>0</v>
      </c>
    </row>
    <row r="182" spans="1:28" ht="15.75" thickBot="1" x14ac:dyDescent="0.3">
      <c r="A182" s="174"/>
      <c r="B182" s="176"/>
      <c r="C182" s="48" t="str">
        <f>'Analitika nastave'!D183</f>
        <v>P</v>
      </c>
      <c r="D182" s="49">
        <f>'Analitika nastave'!E183</f>
        <v>0</v>
      </c>
      <c r="E182" s="49">
        <f>'Analitika nastave'!F183</f>
        <v>0</v>
      </c>
      <c r="F182" s="49">
        <f>'Analitika nastave'!G183</f>
        <v>0</v>
      </c>
      <c r="G182" s="49">
        <f>'Analitika nastave'!H183</f>
        <v>0</v>
      </c>
      <c r="H182" s="178"/>
      <c r="I182" s="179"/>
      <c r="J182" s="50">
        <f>'Analitika nastave'!K183</f>
        <v>0</v>
      </c>
      <c r="K182" s="49">
        <f>'Analitika nastave'!L183</f>
        <v>0</v>
      </c>
      <c r="L182" s="49">
        <f>'Analitika nastave'!M183</f>
        <v>0</v>
      </c>
      <c r="M182" s="49">
        <f>'Analitika nastave'!N183</f>
        <v>0</v>
      </c>
      <c r="N182" s="178"/>
      <c r="O182" s="179"/>
      <c r="P182" s="50">
        <f>'Analitika nastave'!Q183</f>
        <v>0</v>
      </c>
      <c r="Q182" s="49">
        <f>'Analitika nastave'!R183</f>
        <v>0</v>
      </c>
      <c r="R182" s="49">
        <f>'Analitika nastave'!S183</f>
        <v>0</v>
      </c>
      <c r="S182" s="49">
        <f>'Analitika nastave'!T183</f>
        <v>0</v>
      </c>
      <c r="T182" s="178"/>
      <c r="U182" s="179"/>
      <c r="V182" s="50">
        <f>'Analitika nastave'!W183</f>
        <v>0</v>
      </c>
      <c r="W182" s="49">
        <f>'Analitika nastave'!X183</f>
        <v>0</v>
      </c>
      <c r="X182" s="49">
        <f>'Analitika nastave'!Y183</f>
        <v>0</v>
      </c>
      <c r="Y182" s="49">
        <f>'Analitika nastave'!Z183</f>
        <v>0</v>
      </c>
      <c r="Z182" s="178"/>
      <c r="AA182" s="179"/>
      <c r="AB182" s="181"/>
    </row>
    <row r="183" spans="1:28" x14ac:dyDescent="0.25">
      <c r="A183" s="173">
        <v>89</v>
      </c>
      <c r="B183" s="175">
        <f>'Analitika nastave'!C184</f>
        <v>0</v>
      </c>
      <c r="C183" s="43" t="str">
        <f>'Analitika nastave'!D184</f>
        <v>B</v>
      </c>
      <c r="D183" s="44">
        <f>'Analitika nastave'!E184</f>
        <v>0</v>
      </c>
      <c r="E183" s="45">
        <f>'Analitika nastave'!F184</f>
        <v>0</v>
      </c>
      <c r="F183" s="45">
        <f>'Analitika nastave'!G184</f>
        <v>0</v>
      </c>
      <c r="G183" s="45">
        <f>'Analitika nastave'!H184</f>
        <v>0</v>
      </c>
      <c r="H183" s="177">
        <f>'Analitika nastave'!I184</f>
        <v>0</v>
      </c>
      <c r="I183" s="153" t="str">
        <f>'Analitika nastave'!J184</f>
        <v>NE</v>
      </c>
      <c r="J183" s="44">
        <f>'Analitika nastave'!K184</f>
        <v>0</v>
      </c>
      <c r="K183" s="45">
        <f>'Analitika nastave'!L184</f>
        <v>0</v>
      </c>
      <c r="L183" s="45">
        <f>'Analitika nastave'!M184</f>
        <v>0</v>
      </c>
      <c r="M183" s="45">
        <f>'Analitika nastave'!N184</f>
        <v>0</v>
      </c>
      <c r="N183" s="177">
        <f>'Analitika nastave'!O184</f>
        <v>0</v>
      </c>
      <c r="O183" s="153" t="str">
        <f>'Analitika nastave'!P184</f>
        <v>NE</v>
      </c>
      <c r="P183" s="44">
        <f>'Analitika nastave'!Q184</f>
        <v>0</v>
      </c>
      <c r="Q183" s="45">
        <f>'Analitika nastave'!R184</f>
        <v>0</v>
      </c>
      <c r="R183" s="45">
        <f>'Analitika nastave'!S184</f>
        <v>0</v>
      </c>
      <c r="S183" s="45">
        <f>'Analitika nastave'!T184</f>
        <v>0</v>
      </c>
      <c r="T183" s="177">
        <f>'Analitika nastave'!U184</f>
        <v>0</v>
      </c>
      <c r="U183" s="153" t="str">
        <f>'Analitika nastave'!V184</f>
        <v>NE</v>
      </c>
      <c r="V183" s="44">
        <f>'Analitika nastave'!W184</f>
        <v>0</v>
      </c>
      <c r="W183" s="45">
        <f>'Analitika nastave'!X184</f>
        <v>0</v>
      </c>
      <c r="X183" s="45">
        <f>'Analitika nastave'!Y184</f>
        <v>0</v>
      </c>
      <c r="Y183" s="45">
        <f>'Analitika nastave'!Z184</f>
        <v>0</v>
      </c>
      <c r="Z183" s="177">
        <f>'Analitika nastave'!AA184</f>
        <v>0</v>
      </c>
      <c r="AA183" s="153" t="str">
        <f>'Analitika nastave'!AB184</f>
        <v>NE</v>
      </c>
      <c r="AB183" s="180">
        <f>'Analitika nastave'!AC184</f>
        <v>0</v>
      </c>
    </row>
    <row r="184" spans="1:28" ht="15.75" thickBot="1" x14ac:dyDescent="0.3">
      <c r="A184" s="174"/>
      <c r="B184" s="176"/>
      <c r="C184" s="48" t="str">
        <f>'Analitika nastave'!D185</f>
        <v>P</v>
      </c>
      <c r="D184" s="49">
        <f>'Analitika nastave'!E185</f>
        <v>0</v>
      </c>
      <c r="E184" s="49">
        <f>'Analitika nastave'!F185</f>
        <v>0</v>
      </c>
      <c r="F184" s="49">
        <f>'Analitika nastave'!G185</f>
        <v>0</v>
      </c>
      <c r="G184" s="49">
        <f>'Analitika nastave'!H185</f>
        <v>0</v>
      </c>
      <c r="H184" s="178"/>
      <c r="I184" s="179"/>
      <c r="J184" s="50">
        <f>'Analitika nastave'!K185</f>
        <v>0</v>
      </c>
      <c r="K184" s="49">
        <f>'Analitika nastave'!L185</f>
        <v>0</v>
      </c>
      <c r="L184" s="49">
        <f>'Analitika nastave'!M185</f>
        <v>0</v>
      </c>
      <c r="M184" s="49">
        <f>'Analitika nastave'!N185</f>
        <v>0</v>
      </c>
      <c r="N184" s="178"/>
      <c r="O184" s="179"/>
      <c r="P184" s="50">
        <f>'Analitika nastave'!Q185</f>
        <v>0</v>
      </c>
      <c r="Q184" s="49">
        <f>'Analitika nastave'!R185</f>
        <v>0</v>
      </c>
      <c r="R184" s="49">
        <f>'Analitika nastave'!S185</f>
        <v>0</v>
      </c>
      <c r="S184" s="49">
        <f>'Analitika nastave'!T185</f>
        <v>0</v>
      </c>
      <c r="T184" s="178"/>
      <c r="U184" s="179"/>
      <c r="V184" s="50">
        <f>'Analitika nastave'!W185</f>
        <v>0</v>
      </c>
      <c r="W184" s="49">
        <f>'Analitika nastave'!X185</f>
        <v>0</v>
      </c>
      <c r="X184" s="49">
        <f>'Analitika nastave'!Y185</f>
        <v>0</v>
      </c>
      <c r="Y184" s="49">
        <f>'Analitika nastave'!Z185</f>
        <v>0</v>
      </c>
      <c r="Z184" s="178"/>
      <c r="AA184" s="179"/>
      <c r="AB184" s="181"/>
    </row>
    <row r="185" spans="1:28" x14ac:dyDescent="0.25">
      <c r="A185" s="173">
        <v>90</v>
      </c>
      <c r="B185" s="175">
        <f>'Analitika nastave'!C186</f>
        <v>0</v>
      </c>
      <c r="C185" s="43" t="str">
        <f>'Analitika nastave'!D186</f>
        <v>B</v>
      </c>
      <c r="D185" s="44">
        <f>'Analitika nastave'!E186</f>
        <v>0</v>
      </c>
      <c r="E185" s="45">
        <f>'Analitika nastave'!F186</f>
        <v>0</v>
      </c>
      <c r="F185" s="45">
        <f>'Analitika nastave'!G186</f>
        <v>0</v>
      </c>
      <c r="G185" s="45">
        <f>'Analitika nastave'!H186</f>
        <v>0</v>
      </c>
      <c r="H185" s="177">
        <f>'Analitika nastave'!I186</f>
        <v>0</v>
      </c>
      <c r="I185" s="153" t="str">
        <f>'Analitika nastave'!J186</f>
        <v>NE</v>
      </c>
      <c r="J185" s="44">
        <f>'Analitika nastave'!K186</f>
        <v>0</v>
      </c>
      <c r="K185" s="45">
        <f>'Analitika nastave'!L186</f>
        <v>0</v>
      </c>
      <c r="L185" s="45">
        <f>'Analitika nastave'!M186</f>
        <v>0</v>
      </c>
      <c r="M185" s="45">
        <f>'Analitika nastave'!N186</f>
        <v>0</v>
      </c>
      <c r="N185" s="177">
        <f>'Analitika nastave'!O186</f>
        <v>0</v>
      </c>
      <c r="O185" s="153" t="str">
        <f>'Analitika nastave'!P186</f>
        <v>NE</v>
      </c>
      <c r="P185" s="44">
        <f>'Analitika nastave'!Q186</f>
        <v>0</v>
      </c>
      <c r="Q185" s="45">
        <f>'Analitika nastave'!R186</f>
        <v>0</v>
      </c>
      <c r="R185" s="45">
        <f>'Analitika nastave'!S186</f>
        <v>0</v>
      </c>
      <c r="S185" s="45">
        <f>'Analitika nastave'!T186</f>
        <v>0</v>
      </c>
      <c r="T185" s="177">
        <f>'Analitika nastave'!U186</f>
        <v>0</v>
      </c>
      <c r="U185" s="153" t="str">
        <f>'Analitika nastave'!V186</f>
        <v>NE</v>
      </c>
      <c r="V185" s="44">
        <f>'Analitika nastave'!W186</f>
        <v>0</v>
      </c>
      <c r="W185" s="45">
        <f>'Analitika nastave'!X186</f>
        <v>0</v>
      </c>
      <c r="X185" s="45">
        <f>'Analitika nastave'!Y186</f>
        <v>0</v>
      </c>
      <c r="Y185" s="45">
        <f>'Analitika nastave'!Z186</f>
        <v>0</v>
      </c>
      <c r="Z185" s="177">
        <f>'Analitika nastave'!AA186</f>
        <v>0</v>
      </c>
      <c r="AA185" s="153" t="str">
        <f>'Analitika nastave'!AB186</f>
        <v>NE</v>
      </c>
      <c r="AB185" s="180">
        <f>'Analitika nastave'!AC186</f>
        <v>0</v>
      </c>
    </row>
    <row r="186" spans="1:28" ht="15.75" thickBot="1" x14ac:dyDescent="0.3">
      <c r="A186" s="174"/>
      <c r="B186" s="176"/>
      <c r="C186" s="48" t="str">
        <f>'Analitika nastave'!D187</f>
        <v>P</v>
      </c>
      <c r="D186" s="49">
        <f>'Analitika nastave'!E187</f>
        <v>0</v>
      </c>
      <c r="E186" s="49">
        <f>'Analitika nastave'!F187</f>
        <v>0</v>
      </c>
      <c r="F186" s="49">
        <f>'Analitika nastave'!G187</f>
        <v>0</v>
      </c>
      <c r="G186" s="49">
        <f>'Analitika nastave'!H187</f>
        <v>0</v>
      </c>
      <c r="H186" s="178"/>
      <c r="I186" s="179"/>
      <c r="J186" s="50">
        <f>'Analitika nastave'!K187</f>
        <v>0</v>
      </c>
      <c r="K186" s="49">
        <f>'Analitika nastave'!L187</f>
        <v>0</v>
      </c>
      <c r="L186" s="49">
        <f>'Analitika nastave'!M187</f>
        <v>0</v>
      </c>
      <c r="M186" s="49">
        <f>'Analitika nastave'!N187</f>
        <v>0</v>
      </c>
      <c r="N186" s="178"/>
      <c r="O186" s="179"/>
      <c r="P186" s="50">
        <f>'Analitika nastave'!Q187</f>
        <v>0</v>
      </c>
      <c r="Q186" s="49">
        <f>'Analitika nastave'!R187</f>
        <v>0</v>
      </c>
      <c r="R186" s="49">
        <f>'Analitika nastave'!S187</f>
        <v>0</v>
      </c>
      <c r="S186" s="49">
        <f>'Analitika nastave'!T187</f>
        <v>0</v>
      </c>
      <c r="T186" s="178"/>
      <c r="U186" s="179"/>
      <c r="V186" s="50">
        <f>'Analitika nastave'!W187</f>
        <v>0</v>
      </c>
      <c r="W186" s="49">
        <f>'Analitika nastave'!X187</f>
        <v>0</v>
      </c>
      <c r="X186" s="49">
        <f>'Analitika nastave'!Y187</f>
        <v>0</v>
      </c>
      <c r="Y186" s="49">
        <f>'Analitika nastave'!Z187</f>
        <v>0</v>
      </c>
      <c r="Z186" s="178"/>
      <c r="AA186" s="179"/>
      <c r="AB186" s="181"/>
    </row>
    <row r="187" spans="1:28" x14ac:dyDescent="0.25">
      <c r="A187" s="173">
        <v>91</v>
      </c>
      <c r="B187" s="175">
        <f>'Analitika nastave'!C188</f>
        <v>0</v>
      </c>
      <c r="C187" s="43" t="str">
        <f>'Analitika nastave'!D188</f>
        <v>B</v>
      </c>
      <c r="D187" s="44">
        <f>'Analitika nastave'!E188</f>
        <v>0</v>
      </c>
      <c r="E187" s="45">
        <f>'Analitika nastave'!F188</f>
        <v>0</v>
      </c>
      <c r="F187" s="45">
        <f>'Analitika nastave'!G188</f>
        <v>0</v>
      </c>
      <c r="G187" s="45">
        <f>'Analitika nastave'!H188</f>
        <v>0</v>
      </c>
      <c r="H187" s="177">
        <f>'Analitika nastave'!I188</f>
        <v>0</v>
      </c>
      <c r="I187" s="153" t="str">
        <f>'Analitika nastave'!J188</f>
        <v>NE</v>
      </c>
      <c r="J187" s="44">
        <f>'Analitika nastave'!K188</f>
        <v>0</v>
      </c>
      <c r="K187" s="45">
        <f>'Analitika nastave'!L188</f>
        <v>0</v>
      </c>
      <c r="L187" s="45">
        <f>'Analitika nastave'!M188</f>
        <v>0</v>
      </c>
      <c r="M187" s="45">
        <f>'Analitika nastave'!N188</f>
        <v>0</v>
      </c>
      <c r="N187" s="177">
        <f>'Analitika nastave'!O188</f>
        <v>0</v>
      </c>
      <c r="O187" s="153" t="str">
        <f>'Analitika nastave'!P188</f>
        <v>NE</v>
      </c>
      <c r="P187" s="44">
        <f>'Analitika nastave'!Q188</f>
        <v>0</v>
      </c>
      <c r="Q187" s="45">
        <f>'Analitika nastave'!R188</f>
        <v>0</v>
      </c>
      <c r="R187" s="45">
        <f>'Analitika nastave'!S188</f>
        <v>0</v>
      </c>
      <c r="S187" s="45">
        <f>'Analitika nastave'!T188</f>
        <v>0</v>
      </c>
      <c r="T187" s="177">
        <f>'Analitika nastave'!U188</f>
        <v>0</v>
      </c>
      <c r="U187" s="153" t="str">
        <f>'Analitika nastave'!V188</f>
        <v>NE</v>
      </c>
      <c r="V187" s="44">
        <f>'Analitika nastave'!W188</f>
        <v>0</v>
      </c>
      <c r="W187" s="45">
        <f>'Analitika nastave'!X188</f>
        <v>0</v>
      </c>
      <c r="X187" s="45">
        <f>'Analitika nastave'!Y188</f>
        <v>0</v>
      </c>
      <c r="Y187" s="45">
        <f>'Analitika nastave'!Z188</f>
        <v>0</v>
      </c>
      <c r="Z187" s="177">
        <f>'Analitika nastave'!AA188</f>
        <v>0</v>
      </c>
      <c r="AA187" s="153" t="str">
        <f>'Analitika nastave'!AB188</f>
        <v>NE</v>
      </c>
      <c r="AB187" s="180">
        <f>'Analitika nastave'!AC188</f>
        <v>0</v>
      </c>
    </row>
    <row r="188" spans="1:28" ht="15.75" thickBot="1" x14ac:dyDescent="0.3">
      <c r="A188" s="174"/>
      <c r="B188" s="176"/>
      <c r="C188" s="48" t="str">
        <f>'Analitika nastave'!D189</f>
        <v>P</v>
      </c>
      <c r="D188" s="49">
        <f>'Analitika nastave'!E189</f>
        <v>0</v>
      </c>
      <c r="E188" s="49">
        <f>'Analitika nastave'!F189</f>
        <v>0</v>
      </c>
      <c r="F188" s="49">
        <f>'Analitika nastave'!G189</f>
        <v>0</v>
      </c>
      <c r="G188" s="49">
        <f>'Analitika nastave'!H189</f>
        <v>0</v>
      </c>
      <c r="H188" s="178"/>
      <c r="I188" s="179"/>
      <c r="J188" s="50">
        <f>'Analitika nastave'!K189</f>
        <v>0</v>
      </c>
      <c r="K188" s="49">
        <f>'Analitika nastave'!L189</f>
        <v>0</v>
      </c>
      <c r="L188" s="49">
        <f>'Analitika nastave'!M189</f>
        <v>0</v>
      </c>
      <c r="M188" s="49">
        <f>'Analitika nastave'!N189</f>
        <v>0</v>
      </c>
      <c r="N188" s="178"/>
      <c r="O188" s="179"/>
      <c r="P188" s="50">
        <f>'Analitika nastave'!Q189</f>
        <v>0</v>
      </c>
      <c r="Q188" s="49">
        <f>'Analitika nastave'!R189</f>
        <v>0</v>
      </c>
      <c r="R188" s="49">
        <f>'Analitika nastave'!S189</f>
        <v>0</v>
      </c>
      <c r="S188" s="49">
        <f>'Analitika nastave'!T189</f>
        <v>0</v>
      </c>
      <c r="T188" s="178"/>
      <c r="U188" s="179"/>
      <c r="V188" s="50">
        <f>'Analitika nastave'!W189</f>
        <v>0</v>
      </c>
      <c r="W188" s="49">
        <f>'Analitika nastave'!X189</f>
        <v>0</v>
      </c>
      <c r="X188" s="49">
        <f>'Analitika nastave'!Y189</f>
        <v>0</v>
      </c>
      <c r="Y188" s="49">
        <f>'Analitika nastave'!Z189</f>
        <v>0</v>
      </c>
      <c r="Z188" s="178"/>
      <c r="AA188" s="179"/>
      <c r="AB188" s="181"/>
    </row>
    <row r="189" spans="1:28" x14ac:dyDescent="0.25">
      <c r="A189" s="173">
        <v>92</v>
      </c>
      <c r="B189" s="175">
        <f>'Analitika nastave'!C190</f>
        <v>0</v>
      </c>
      <c r="C189" s="43" t="str">
        <f>'Analitika nastave'!D190</f>
        <v>B</v>
      </c>
      <c r="D189" s="44">
        <f>'Analitika nastave'!E190</f>
        <v>0</v>
      </c>
      <c r="E189" s="45">
        <f>'Analitika nastave'!F190</f>
        <v>0</v>
      </c>
      <c r="F189" s="45">
        <f>'Analitika nastave'!G190</f>
        <v>0</v>
      </c>
      <c r="G189" s="45">
        <f>'Analitika nastave'!H190</f>
        <v>0</v>
      </c>
      <c r="H189" s="177">
        <f>'Analitika nastave'!I190</f>
        <v>0</v>
      </c>
      <c r="I189" s="153" t="str">
        <f>'Analitika nastave'!J190</f>
        <v>NE</v>
      </c>
      <c r="J189" s="44">
        <f>'Analitika nastave'!K190</f>
        <v>0</v>
      </c>
      <c r="K189" s="45">
        <f>'Analitika nastave'!L190</f>
        <v>0</v>
      </c>
      <c r="L189" s="45">
        <f>'Analitika nastave'!M190</f>
        <v>0</v>
      </c>
      <c r="M189" s="45">
        <f>'Analitika nastave'!N190</f>
        <v>0</v>
      </c>
      <c r="N189" s="177">
        <f>'Analitika nastave'!O190</f>
        <v>0</v>
      </c>
      <c r="O189" s="153" t="str">
        <f>'Analitika nastave'!P190</f>
        <v>NE</v>
      </c>
      <c r="P189" s="44">
        <f>'Analitika nastave'!Q190</f>
        <v>0</v>
      </c>
      <c r="Q189" s="45">
        <f>'Analitika nastave'!R190</f>
        <v>0</v>
      </c>
      <c r="R189" s="45">
        <f>'Analitika nastave'!S190</f>
        <v>0</v>
      </c>
      <c r="S189" s="45">
        <f>'Analitika nastave'!T190</f>
        <v>0</v>
      </c>
      <c r="T189" s="177">
        <f>'Analitika nastave'!U190</f>
        <v>0</v>
      </c>
      <c r="U189" s="153" t="str">
        <f>'Analitika nastave'!V190</f>
        <v>NE</v>
      </c>
      <c r="V189" s="44">
        <f>'Analitika nastave'!W190</f>
        <v>0</v>
      </c>
      <c r="W189" s="45">
        <f>'Analitika nastave'!X190</f>
        <v>0</v>
      </c>
      <c r="X189" s="45">
        <f>'Analitika nastave'!Y190</f>
        <v>0</v>
      </c>
      <c r="Y189" s="45">
        <f>'Analitika nastave'!Z190</f>
        <v>0</v>
      </c>
      <c r="Z189" s="177">
        <f>'Analitika nastave'!AA190</f>
        <v>0</v>
      </c>
      <c r="AA189" s="153" t="str">
        <f>'Analitika nastave'!AB190</f>
        <v>NE</v>
      </c>
      <c r="AB189" s="180">
        <f>'Analitika nastave'!AC190</f>
        <v>0</v>
      </c>
    </row>
    <row r="190" spans="1:28" ht="15.75" thickBot="1" x14ac:dyDescent="0.3">
      <c r="A190" s="174"/>
      <c r="B190" s="176"/>
      <c r="C190" s="48" t="str">
        <f>'Analitika nastave'!D191</f>
        <v>P</v>
      </c>
      <c r="D190" s="49">
        <f>'Analitika nastave'!E191</f>
        <v>0</v>
      </c>
      <c r="E190" s="49">
        <f>'Analitika nastave'!F191</f>
        <v>0</v>
      </c>
      <c r="F190" s="49">
        <f>'Analitika nastave'!G191</f>
        <v>0</v>
      </c>
      <c r="G190" s="49">
        <f>'Analitika nastave'!H191</f>
        <v>0</v>
      </c>
      <c r="H190" s="178"/>
      <c r="I190" s="179"/>
      <c r="J190" s="50">
        <f>'Analitika nastave'!K191</f>
        <v>0</v>
      </c>
      <c r="K190" s="49">
        <f>'Analitika nastave'!L191</f>
        <v>0</v>
      </c>
      <c r="L190" s="49">
        <f>'Analitika nastave'!M191</f>
        <v>0</v>
      </c>
      <c r="M190" s="49">
        <f>'Analitika nastave'!N191</f>
        <v>0</v>
      </c>
      <c r="N190" s="178"/>
      <c r="O190" s="179"/>
      <c r="P190" s="50">
        <f>'Analitika nastave'!Q191</f>
        <v>0</v>
      </c>
      <c r="Q190" s="49">
        <f>'Analitika nastave'!R191</f>
        <v>0</v>
      </c>
      <c r="R190" s="49">
        <f>'Analitika nastave'!S191</f>
        <v>0</v>
      </c>
      <c r="S190" s="49">
        <f>'Analitika nastave'!T191</f>
        <v>0</v>
      </c>
      <c r="T190" s="178"/>
      <c r="U190" s="179"/>
      <c r="V190" s="50">
        <f>'Analitika nastave'!W191</f>
        <v>0</v>
      </c>
      <c r="W190" s="49">
        <f>'Analitika nastave'!X191</f>
        <v>0</v>
      </c>
      <c r="X190" s="49">
        <f>'Analitika nastave'!Y191</f>
        <v>0</v>
      </c>
      <c r="Y190" s="49">
        <f>'Analitika nastave'!Z191</f>
        <v>0</v>
      </c>
      <c r="Z190" s="178"/>
      <c r="AA190" s="179"/>
      <c r="AB190" s="181"/>
    </row>
    <row r="191" spans="1:28" x14ac:dyDescent="0.25">
      <c r="A191" s="173">
        <v>93</v>
      </c>
      <c r="B191" s="175">
        <f>'Analitika nastave'!C192</f>
        <v>0</v>
      </c>
      <c r="C191" s="43" t="str">
        <f>'Analitika nastave'!D192</f>
        <v>B</v>
      </c>
      <c r="D191" s="44">
        <f>'Analitika nastave'!E192</f>
        <v>0</v>
      </c>
      <c r="E191" s="45">
        <f>'Analitika nastave'!F192</f>
        <v>0</v>
      </c>
      <c r="F191" s="45">
        <f>'Analitika nastave'!G192</f>
        <v>0</v>
      </c>
      <c r="G191" s="45">
        <f>'Analitika nastave'!H192</f>
        <v>0</v>
      </c>
      <c r="H191" s="177">
        <f>'Analitika nastave'!I192</f>
        <v>0</v>
      </c>
      <c r="I191" s="153" t="str">
        <f>'Analitika nastave'!J192</f>
        <v>NE</v>
      </c>
      <c r="J191" s="44">
        <f>'Analitika nastave'!K192</f>
        <v>0</v>
      </c>
      <c r="K191" s="45">
        <f>'Analitika nastave'!L192</f>
        <v>0</v>
      </c>
      <c r="L191" s="45">
        <f>'Analitika nastave'!M192</f>
        <v>0</v>
      </c>
      <c r="M191" s="45">
        <f>'Analitika nastave'!N192</f>
        <v>0</v>
      </c>
      <c r="N191" s="177">
        <f>'Analitika nastave'!O192</f>
        <v>0</v>
      </c>
      <c r="O191" s="153" t="str">
        <f>'Analitika nastave'!P192</f>
        <v>NE</v>
      </c>
      <c r="P191" s="44">
        <f>'Analitika nastave'!Q192</f>
        <v>0</v>
      </c>
      <c r="Q191" s="45">
        <f>'Analitika nastave'!R192</f>
        <v>0</v>
      </c>
      <c r="R191" s="45">
        <f>'Analitika nastave'!S192</f>
        <v>0</v>
      </c>
      <c r="S191" s="45">
        <f>'Analitika nastave'!T192</f>
        <v>0</v>
      </c>
      <c r="T191" s="177">
        <f>'Analitika nastave'!U192</f>
        <v>0</v>
      </c>
      <c r="U191" s="153" t="str">
        <f>'Analitika nastave'!V192</f>
        <v>NE</v>
      </c>
      <c r="V191" s="44">
        <f>'Analitika nastave'!W192</f>
        <v>0</v>
      </c>
      <c r="W191" s="45">
        <f>'Analitika nastave'!X192</f>
        <v>0</v>
      </c>
      <c r="X191" s="45">
        <f>'Analitika nastave'!Y192</f>
        <v>0</v>
      </c>
      <c r="Y191" s="45">
        <f>'Analitika nastave'!Z192</f>
        <v>0</v>
      </c>
      <c r="Z191" s="177">
        <f>'Analitika nastave'!AA192</f>
        <v>0</v>
      </c>
      <c r="AA191" s="153" t="str">
        <f>'Analitika nastave'!AB192</f>
        <v>NE</v>
      </c>
      <c r="AB191" s="180">
        <f>'Analitika nastave'!AC192</f>
        <v>0</v>
      </c>
    </row>
    <row r="192" spans="1:28" ht="15.75" thickBot="1" x14ac:dyDescent="0.3">
      <c r="A192" s="174"/>
      <c r="B192" s="176"/>
      <c r="C192" s="48" t="str">
        <f>'Analitika nastave'!D193</f>
        <v>P</v>
      </c>
      <c r="D192" s="49">
        <f>'Analitika nastave'!E193</f>
        <v>0</v>
      </c>
      <c r="E192" s="49">
        <f>'Analitika nastave'!F193</f>
        <v>0</v>
      </c>
      <c r="F192" s="49">
        <f>'Analitika nastave'!G193</f>
        <v>0</v>
      </c>
      <c r="G192" s="49">
        <f>'Analitika nastave'!H193</f>
        <v>0</v>
      </c>
      <c r="H192" s="178"/>
      <c r="I192" s="179"/>
      <c r="J192" s="50">
        <f>'Analitika nastave'!K193</f>
        <v>0</v>
      </c>
      <c r="K192" s="49">
        <f>'Analitika nastave'!L193</f>
        <v>0</v>
      </c>
      <c r="L192" s="49">
        <f>'Analitika nastave'!M193</f>
        <v>0</v>
      </c>
      <c r="M192" s="49">
        <f>'Analitika nastave'!N193</f>
        <v>0</v>
      </c>
      <c r="N192" s="178"/>
      <c r="O192" s="179"/>
      <c r="P192" s="50">
        <f>'Analitika nastave'!Q193</f>
        <v>0</v>
      </c>
      <c r="Q192" s="49">
        <f>'Analitika nastave'!R193</f>
        <v>0</v>
      </c>
      <c r="R192" s="49">
        <f>'Analitika nastave'!S193</f>
        <v>0</v>
      </c>
      <c r="S192" s="49">
        <f>'Analitika nastave'!T193</f>
        <v>0</v>
      </c>
      <c r="T192" s="178"/>
      <c r="U192" s="179"/>
      <c r="V192" s="50">
        <f>'Analitika nastave'!W193</f>
        <v>0</v>
      </c>
      <c r="W192" s="49">
        <f>'Analitika nastave'!X193</f>
        <v>0</v>
      </c>
      <c r="X192" s="49">
        <f>'Analitika nastave'!Y193</f>
        <v>0</v>
      </c>
      <c r="Y192" s="49">
        <f>'Analitika nastave'!Z193</f>
        <v>0</v>
      </c>
      <c r="Z192" s="178"/>
      <c r="AA192" s="179"/>
      <c r="AB192" s="181"/>
    </row>
    <row r="193" spans="1:28" x14ac:dyDescent="0.25">
      <c r="A193" s="173">
        <v>94</v>
      </c>
      <c r="B193" s="175">
        <f>'Analitika nastave'!C194</f>
        <v>0</v>
      </c>
      <c r="C193" s="43" t="str">
        <f>'Analitika nastave'!D194</f>
        <v>B</v>
      </c>
      <c r="D193" s="44">
        <f>'Analitika nastave'!E194</f>
        <v>0</v>
      </c>
      <c r="E193" s="45">
        <f>'Analitika nastave'!F194</f>
        <v>0</v>
      </c>
      <c r="F193" s="45">
        <f>'Analitika nastave'!G194</f>
        <v>0</v>
      </c>
      <c r="G193" s="45">
        <f>'Analitika nastave'!H194</f>
        <v>0</v>
      </c>
      <c r="H193" s="177">
        <f>'Analitika nastave'!I194</f>
        <v>0</v>
      </c>
      <c r="I193" s="153" t="str">
        <f>'Analitika nastave'!J194</f>
        <v>NE</v>
      </c>
      <c r="J193" s="44">
        <f>'Analitika nastave'!K194</f>
        <v>0</v>
      </c>
      <c r="K193" s="45">
        <f>'Analitika nastave'!L194</f>
        <v>0</v>
      </c>
      <c r="L193" s="45">
        <f>'Analitika nastave'!M194</f>
        <v>0</v>
      </c>
      <c r="M193" s="45">
        <f>'Analitika nastave'!N194</f>
        <v>0</v>
      </c>
      <c r="N193" s="177">
        <f>'Analitika nastave'!O194</f>
        <v>0</v>
      </c>
      <c r="O193" s="153" t="str">
        <f>'Analitika nastave'!P194</f>
        <v>NE</v>
      </c>
      <c r="P193" s="44">
        <f>'Analitika nastave'!Q194</f>
        <v>0</v>
      </c>
      <c r="Q193" s="45">
        <f>'Analitika nastave'!R194</f>
        <v>0</v>
      </c>
      <c r="R193" s="45">
        <f>'Analitika nastave'!S194</f>
        <v>0</v>
      </c>
      <c r="S193" s="45">
        <f>'Analitika nastave'!T194</f>
        <v>0</v>
      </c>
      <c r="T193" s="177">
        <f>'Analitika nastave'!U194</f>
        <v>0</v>
      </c>
      <c r="U193" s="153" t="str">
        <f>'Analitika nastave'!V194</f>
        <v>NE</v>
      </c>
      <c r="V193" s="44">
        <f>'Analitika nastave'!W194</f>
        <v>0</v>
      </c>
      <c r="W193" s="45">
        <f>'Analitika nastave'!X194</f>
        <v>0</v>
      </c>
      <c r="X193" s="45">
        <f>'Analitika nastave'!Y194</f>
        <v>0</v>
      </c>
      <c r="Y193" s="45">
        <f>'Analitika nastave'!Z194</f>
        <v>0</v>
      </c>
      <c r="Z193" s="177">
        <f>'Analitika nastave'!AA194</f>
        <v>0</v>
      </c>
      <c r="AA193" s="153" t="str">
        <f>'Analitika nastave'!AB194</f>
        <v>NE</v>
      </c>
      <c r="AB193" s="180">
        <f>'Analitika nastave'!AC194</f>
        <v>0</v>
      </c>
    </row>
    <row r="194" spans="1:28" ht="15.75" thickBot="1" x14ac:dyDescent="0.3">
      <c r="A194" s="174"/>
      <c r="B194" s="176"/>
      <c r="C194" s="48" t="str">
        <f>'Analitika nastave'!D195</f>
        <v>P</v>
      </c>
      <c r="D194" s="49">
        <f>'Analitika nastave'!E195</f>
        <v>0</v>
      </c>
      <c r="E194" s="49">
        <f>'Analitika nastave'!F195</f>
        <v>0</v>
      </c>
      <c r="F194" s="49">
        <f>'Analitika nastave'!G195</f>
        <v>0</v>
      </c>
      <c r="G194" s="49">
        <f>'Analitika nastave'!H195</f>
        <v>0</v>
      </c>
      <c r="H194" s="178"/>
      <c r="I194" s="179"/>
      <c r="J194" s="50">
        <f>'Analitika nastave'!K195</f>
        <v>0</v>
      </c>
      <c r="K194" s="49">
        <f>'Analitika nastave'!L195</f>
        <v>0</v>
      </c>
      <c r="L194" s="49">
        <f>'Analitika nastave'!M195</f>
        <v>0</v>
      </c>
      <c r="M194" s="49">
        <f>'Analitika nastave'!N195</f>
        <v>0</v>
      </c>
      <c r="N194" s="178"/>
      <c r="O194" s="179"/>
      <c r="P194" s="50">
        <f>'Analitika nastave'!Q195</f>
        <v>0</v>
      </c>
      <c r="Q194" s="49">
        <f>'Analitika nastave'!R195</f>
        <v>0</v>
      </c>
      <c r="R194" s="49">
        <f>'Analitika nastave'!S195</f>
        <v>0</v>
      </c>
      <c r="S194" s="49">
        <f>'Analitika nastave'!T195</f>
        <v>0</v>
      </c>
      <c r="T194" s="178"/>
      <c r="U194" s="179"/>
      <c r="V194" s="50">
        <f>'Analitika nastave'!W195</f>
        <v>0</v>
      </c>
      <c r="W194" s="49">
        <f>'Analitika nastave'!X195</f>
        <v>0</v>
      </c>
      <c r="X194" s="49">
        <f>'Analitika nastave'!Y195</f>
        <v>0</v>
      </c>
      <c r="Y194" s="49">
        <f>'Analitika nastave'!Z195</f>
        <v>0</v>
      </c>
      <c r="Z194" s="178"/>
      <c r="AA194" s="179"/>
      <c r="AB194" s="181"/>
    </row>
    <row r="195" spans="1:28" x14ac:dyDescent="0.25">
      <c r="A195" s="173">
        <v>95</v>
      </c>
      <c r="B195" s="175">
        <f>'Analitika nastave'!C196</f>
        <v>0</v>
      </c>
      <c r="C195" s="43" t="str">
        <f>'Analitika nastave'!D196</f>
        <v>B</v>
      </c>
      <c r="D195" s="44">
        <f>'Analitika nastave'!E196</f>
        <v>0</v>
      </c>
      <c r="E195" s="45">
        <f>'Analitika nastave'!F196</f>
        <v>0</v>
      </c>
      <c r="F195" s="45">
        <f>'Analitika nastave'!G196</f>
        <v>0</v>
      </c>
      <c r="G195" s="45">
        <f>'Analitika nastave'!H196</f>
        <v>0</v>
      </c>
      <c r="H195" s="177">
        <f>'Analitika nastave'!I196</f>
        <v>0</v>
      </c>
      <c r="I195" s="153" t="str">
        <f>'Analitika nastave'!J196</f>
        <v>NE</v>
      </c>
      <c r="J195" s="44">
        <f>'Analitika nastave'!K196</f>
        <v>0</v>
      </c>
      <c r="K195" s="45">
        <f>'Analitika nastave'!L196</f>
        <v>0</v>
      </c>
      <c r="L195" s="45">
        <f>'Analitika nastave'!M196</f>
        <v>0</v>
      </c>
      <c r="M195" s="45">
        <f>'Analitika nastave'!N196</f>
        <v>0</v>
      </c>
      <c r="N195" s="177">
        <f>'Analitika nastave'!O196</f>
        <v>0</v>
      </c>
      <c r="O195" s="153" t="str">
        <f>'Analitika nastave'!P196</f>
        <v>NE</v>
      </c>
      <c r="P195" s="44">
        <f>'Analitika nastave'!Q196</f>
        <v>0</v>
      </c>
      <c r="Q195" s="45">
        <f>'Analitika nastave'!R196</f>
        <v>0</v>
      </c>
      <c r="R195" s="45">
        <f>'Analitika nastave'!S196</f>
        <v>0</v>
      </c>
      <c r="S195" s="45">
        <f>'Analitika nastave'!T196</f>
        <v>0</v>
      </c>
      <c r="T195" s="177">
        <f>'Analitika nastave'!U196</f>
        <v>0</v>
      </c>
      <c r="U195" s="153" t="str">
        <f>'Analitika nastave'!V196</f>
        <v>NE</v>
      </c>
      <c r="V195" s="44">
        <f>'Analitika nastave'!W196</f>
        <v>0</v>
      </c>
      <c r="W195" s="45">
        <f>'Analitika nastave'!X196</f>
        <v>0</v>
      </c>
      <c r="X195" s="45">
        <f>'Analitika nastave'!Y196</f>
        <v>0</v>
      </c>
      <c r="Y195" s="45">
        <f>'Analitika nastave'!Z196</f>
        <v>0</v>
      </c>
      <c r="Z195" s="177">
        <f>'Analitika nastave'!AA196</f>
        <v>0</v>
      </c>
      <c r="AA195" s="153" t="str">
        <f>'Analitika nastave'!AB196</f>
        <v>NE</v>
      </c>
      <c r="AB195" s="180">
        <f>'Analitika nastave'!AC196</f>
        <v>0</v>
      </c>
    </row>
    <row r="196" spans="1:28" ht="15.75" thickBot="1" x14ac:dyDescent="0.3">
      <c r="A196" s="174"/>
      <c r="B196" s="176"/>
      <c r="C196" s="48" t="str">
        <f>'Analitika nastave'!D197</f>
        <v>P</v>
      </c>
      <c r="D196" s="49">
        <f>'Analitika nastave'!E197</f>
        <v>0</v>
      </c>
      <c r="E196" s="49">
        <f>'Analitika nastave'!F197</f>
        <v>0</v>
      </c>
      <c r="F196" s="49">
        <f>'Analitika nastave'!G197</f>
        <v>0</v>
      </c>
      <c r="G196" s="49">
        <f>'Analitika nastave'!H197</f>
        <v>0</v>
      </c>
      <c r="H196" s="178"/>
      <c r="I196" s="179"/>
      <c r="J196" s="50">
        <f>'Analitika nastave'!K197</f>
        <v>0</v>
      </c>
      <c r="K196" s="49">
        <f>'Analitika nastave'!L197</f>
        <v>0</v>
      </c>
      <c r="L196" s="49">
        <f>'Analitika nastave'!M197</f>
        <v>0</v>
      </c>
      <c r="M196" s="49">
        <f>'Analitika nastave'!N197</f>
        <v>0</v>
      </c>
      <c r="N196" s="178"/>
      <c r="O196" s="179"/>
      <c r="P196" s="50">
        <f>'Analitika nastave'!Q197</f>
        <v>0</v>
      </c>
      <c r="Q196" s="49">
        <f>'Analitika nastave'!R197</f>
        <v>0</v>
      </c>
      <c r="R196" s="49">
        <f>'Analitika nastave'!S197</f>
        <v>0</v>
      </c>
      <c r="S196" s="49">
        <f>'Analitika nastave'!T197</f>
        <v>0</v>
      </c>
      <c r="T196" s="178"/>
      <c r="U196" s="179"/>
      <c r="V196" s="50">
        <f>'Analitika nastave'!W197</f>
        <v>0</v>
      </c>
      <c r="W196" s="49">
        <f>'Analitika nastave'!X197</f>
        <v>0</v>
      </c>
      <c r="X196" s="49">
        <f>'Analitika nastave'!Y197</f>
        <v>0</v>
      </c>
      <c r="Y196" s="49">
        <f>'Analitika nastave'!Z197</f>
        <v>0</v>
      </c>
      <c r="Z196" s="178"/>
      <c r="AA196" s="179"/>
      <c r="AB196" s="181"/>
    </row>
    <row r="197" spans="1:28" x14ac:dyDescent="0.25">
      <c r="A197" s="173">
        <v>96</v>
      </c>
      <c r="B197" s="175">
        <f>'Analitika nastave'!C198</f>
        <v>0</v>
      </c>
      <c r="C197" s="43" t="str">
        <f>'Analitika nastave'!D198</f>
        <v>B</v>
      </c>
      <c r="D197" s="44">
        <f>'Analitika nastave'!E198</f>
        <v>0</v>
      </c>
      <c r="E197" s="45">
        <f>'Analitika nastave'!F198</f>
        <v>0</v>
      </c>
      <c r="F197" s="45">
        <f>'Analitika nastave'!G198</f>
        <v>0</v>
      </c>
      <c r="G197" s="45">
        <f>'Analitika nastave'!H198</f>
        <v>0</v>
      </c>
      <c r="H197" s="177">
        <f>'Analitika nastave'!I198</f>
        <v>0</v>
      </c>
      <c r="I197" s="153" t="str">
        <f>'Analitika nastave'!J198</f>
        <v>NE</v>
      </c>
      <c r="J197" s="44">
        <f>'Analitika nastave'!K198</f>
        <v>0</v>
      </c>
      <c r="K197" s="45">
        <f>'Analitika nastave'!L198</f>
        <v>0</v>
      </c>
      <c r="L197" s="45">
        <f>'Analitika nastave'!M198</f>
        <v>0</v>
      </c>
      <c r="M197" s="45">
        <f>'Analitika nastave'!N198</f>
        <v>0</v>
      </c>
      <c r="N197" s="177">
        <f>'Analitika nastave'!O198</f>
        <v>0</v>
      </c>
      <c r="O197" s="153" t="str">
        <f>'Analitika nastave'!P198</f>
        <v>NE</v>
      </c>
      <c r="P197" s="44">
        <f>'Analitika nastave'!Q198</f>
        <v>0</v>
      </c>
      <c r="Q197" s="45">
        <f>'Analitika nastave'!R198</f>
        <v>0</v>
      </c>
      <c r="R197" s="45">
        <f>'Analitika nastave'!S198</f>
        <v>0</v>
      </c>
      <c r="S197" s="45">
        <f>'Analitika nastave'!T198</f>
        <v>0</v>
      </c>
      <c r="T197" s="177">
        <f>'Analitika nastave'!U198</f>
        <v>0</v>
      </c>
      <c r="U197" s="153" t="str">
        <f>'Analitika nastave'!V198</f>
        <v>NE</v>
      </c>
      <c r="V197" s="44">
        <f>'Analitika nastave'!W198</f>
        <v>0</v>
      </c>
      <c r="W197" s="45">
        <f>'Analitika nastave'!X198</f>
        <v>0</v>
      </c>
      <c r="X197" s="45">
        <f>'Analitika nastave'!Y198</f>
        <v>0</v>
      </c>
      <c r="Y197" s="45">
        <f>'Analitika nastave'!Z198</f>
        <v>0</v>
      </c>
      <c r="Z197" s="177">
        <f>'Analitika nastave'!AA198</f>
        <v>0</v>
      </c>
      <c r="AA197" s="153" t="str">
        <f>'Analitika nastave'!AB198</f>
        <v>NE</v>
      </c>
      <c r="AB197" s="180">
        <f>'Analitika nastave'!AC198</f>
        <v>0</v>
      </c>
    </row>
    <row r="198" spans="1:28" ht="15.75" thickBot="1" x14ac:dyDescent="0.3">
      <c r="A198" s="174"/>
      <c r="B198" s="176"/>
      <c r="C198" s="48" t="str">
        <f>'Analitika nastave'!D199</f>
        <v>P</v>
      </c>
      <c r="D198" s="49">
        <f>'Analitika nastave'!E199</f>
        <v>0</v>
      </c>
      <c r="E198" s="49">
        <f>'Analitika nastave'!F199</f>
        <v>0</v>
      </c>
      <c r="F198" s="49">
        <f>'Analitika nastave'!G199</f>
        <v>0</v>
      </c>
      <c r="G198" s="49">
        <f>'Analitika nastave'!H199</f>
        <v>0</v>
      </c>
      <c r="H198" s="178"/>
      <c r="I198" s="179"/>
      <c r="J198" s="50">
        <f>'Analitika nastave'!K199</f>
        <v>0</v>
      </c>
      <c r="K198" s="49">
        <f>'Analitika nastave'!L199</f>
        <v>0</v>
      </c>
      <c r="L198" s="49">
        <f>'Analitika nastave'!M199</f>
        <v>0</v>
      </c>
      <c r="M198" s="49">
        <f>'Analitika nastave'!N199</f>
        <v>0</v>
      </c>
      <c r="N198" s="178"/>
      <c r="O198" s="179"/>
      <c r="P198" s="50">
        <f>'Analitika nastave'!Q199</f>
        <v>0</v>
      </c>
      <c r="Q198" s="49">
        <f>'Analitika nastave'!R199</f>
        <v>0</v>
      </c>
      <c r="R198" s="49">
        <f>'Analitika nastave'!S199</f>
        <v>0</v>
      </c>
      <c r="S198" s="49">
        <f>'Analitika nastave'!T199</f>
        <v>0</v>
      </c>
      <c r="T198" s="178"/>
      <c r="U198" s="179"/>
      <c r="V198" s="50">
        <f>'Analitika nastave'!W199</f>
        <v>0</v>
      </c>
      <c r="W198" s="49">
        <f>'Analitika nastave'!X199</f>
        <v>0</v>
      </c>
      <c r="X198" s="49">
        <f>'Analitika nastave'!Y199</f>
        <v>0</v>
      </c>
      <c r="Y198" s="49">
        <f>'Analitika nastave'!Z199</f>
        <v>0</v>
      </c>
      <c r="Z198" s="178"/>
      <c r="AA198" s="179"/>
      <c r="AB198" s="181"/>
    </row>
    <row r="199" spans="1:28" x14ac:dyDescent="0.25">
      <c r="A199" s="173">
        <v>97</v>
      </c>
      <c r="B199" s="175">
        <f>'Analitika nastave'!C200</f>
        <v>0</v>
      </c>
      <c r="C199" s="43" t="str">
        <f>'Analitika nastave'!D200</f>
        <v>B</v>
      </c>
      <c r="D199" s="44">
        <f>'Analitika nastave'!E200</f>
        <v>0</v>
      </c>
      <c r="E199" s="45">
        <f>'Analitika nastave'!F200</f>
        <v>0</v>
      </c>
      <c r="F199" s="45">
        <f>'Analitika nastave'!G200</f>
        <v>0</v>
      </c>
      <c r="G199" s="45">
        <f>'Analitika nastave'!H200</f>
        <v>0</v>
      </c>
      <c r="H199" s="177">
        <f>'Analitika nastave'!I200</f>
        <v>0</v>
      </c>
      <c r="I199" s="153" t="str">
        <f>'Analitika nastave'!J200</f>
        <v>NE</v>
      </c>
      <c r="J199" s="44">
        <f>'Analitika nastave'!K200</f>
        <v>0</v>
      </c>
      <c r="K199" s="45">
        <f>'Analitika nastave'!L200</f>
        <v>0</v>
      </c>
      <c r="L199" s="45">
        <f>'Analitika nastave'!M200</f>
        <v>0</v>
      </c>
      <c r="M199" s="45">
        <f>'Analitika nastave'!N200</f>
        <v>0</v>
      </c>
      <c r="N199" s="177">
        <f>'Analitika nastave'!O200</f>
        <v>0</v>
      </c>
      <c r="O199" s="153" t="str">
        <f>'Analitika nastave'!P200</f>
        <v>NE</v>
      </c>
      <c r="P199" s="44">
        <f>'Analitika nastave'!Q200</f>
        <v>0</v>
      </c>
      <c r="Q199" s="45">
        <f>'Analitika nastave'!R200</f>
        <v>0</v>
      </c>
      <c r="R199" s="45">
        <f>'Analitika nastave'!S200</f>
        <v>0</v>
      </c>
      <c r="S199" s="45">
        <f>'Analitika nastave'!T200</f>
        <v>0</v>
      </c>
      <c r="T199" s="177">
        <f>'Analitika nastave'!U200</f>
        <v>0</v>
      </c>
      <c r="U199" s="153" t="str">
        <f>'Analitika nastave'!V200</f>
        <v>NE</v>
      </c>
      <c r="V199" s="44">
        <f>'Analitika nastave'!W200</f>
        <v>0</v>
      </c>
      <c r="W199" s="45">
        <f>'Analitika nastave'!X200</f>
        <v>0</v>
      </c>
      <c r="X199" s="45">
        <f>'Analitika nastave'!Y200</f>
        <v>0</v>
      </c>
      <c r="Y199" s="45">
        <f>'Analitika nastave'!Z200</f>
        <v>0</v>
      </c>
      <c r="Z199" s="177">
        <f>'Analitika nastave'!AA200</f>
        <v>0</v>
      </c>
      <c r="AA199" s="153" t="str">
        <f>'Analitika nastave'!AB200</f>
        <v>NE</v>
      </c>
      <c r="AB199" s="180">
        <f>'Analitika nastave'!AC200</f>
        <v>0</v>
      </c>
    </row>
    <row r="200" spans="1:28" ht="15.75" thickBot="1" x14ac:dyDescent="0.3">
      <c r="A200" s="174"/>
      <c r="B200" s="176"/>
      <c r="C200" s="48" t="str">
        <f>'Analitika nastave'!D201</f>
        <v>P</v>
      </c>
      <c r="D200" s="49">
        <f>'Analitika nastave'!E201</f>
        <v>0</v>
      </c>
      <c r="E200" s="49">
        <f>'Analitika nastave'!F201</f>
        <v>0</v>
      </c>
      <c r="F200" s="49">
        <f>'Analitika nastave'!G201</f>
        <v>0</v>
      </c>
      <c r="G200" s="49">
        <f>'Analitika nastave'!H201</f>
        <v>0</v>
      </c>
      <c r="H200" s="178"/>
      <c r="I200" s="179"/>
      <c r="J200" s="50">
        <f>'Analitika nastave'!K201</f>
        <v>0</v>
      </c>
      <c r="K200" s="49">
        <f>'Analitika nastave'!L201</f>
        <v>0</v>
      </c>
      <c r="L200" s="49">
        <f>'Analitika nastave'!M201</f>
        <v>0</v>
      </c>
      <c r="M200" s="49">
        <f>'Analitika nastave'!N201</f>
        <v>0</v>
      </c>
      <c r="N200" s="178"/>
      <c r="O200" s="179"/>
      <c r="P200" s="50">
        <f>'Analitika nastave'!Q201</f>
        <v>0</v>
      </c>
      <c r="Q200" s="49">
        <f>'Analitika nastave'!R201</f>
        <v>0</v>
      </c>
      <c r="R200" s="49">
        <f>'Analitika nastave'!S201</f>
        <v>0</v>
      </c>
      <c r="S200" s="49">
        <f>'Analitika nastave'!T201</f>
        <v>0</v>
      </c>
      <c r="T200" s="178"/>
      <c r="U200" s="179"/>
      <c r="V200" s="50">
        <f>'Analitika nastave'!W201</f>
        <v>0</v>
      </c>
      <c r="W200" s="49">
        <f>'Analitika nastave'!X201</f>
        <v>0</v>
      </c>
      <c r="X200" s="49">
        <f>'Analitika nastave'!Y201</f>
        <v>0</v>
      </c>
      <c r="Y200" s="49">
        <f>'Analitika nastave'!Z201</f>
        <v>0</v>
      </c>
      <c r="Z200" s="178"/>
      <c r="AA200" s="179"/>
      <c r="AB200" s="181"/>
    </row>
    <row r="201" spans="1:28" x14ac:dyDescent="0.25">
      <c r="A201" s="173">
        <v>98</v>
      </c>
      <c r="B201" s="175">
        <f>'Analitika nastave'!C202</f>
        <v>0</v>
      </c>
      <c r="C201" s="43" t="str">
        <f>'Analitika nastave'!D202</f>
        <v>B</v>
      </c>
      <c r="D201" s="44">
        <f>'Analitika nastave'!E202</f>
        <v>0</v>
      </c>
      <c r="E201" s="45">
        <f>'Analitika nastave'!F202</f>
        <v>0</v>
      </c>
      <c r="F201" s="45">
        <f>'Analitika nastave'!G202</f>
        <v>0</v>
      </c>
      <c r="G201" s="45">
        <f>'Analitika nastave'!H202</f>
        <v>0</v>
      </c>
      <c r="H201" s="177">
        <f>'Analitika nastave'!I202</f>
        <v>0</v>
      </c>
      <c r="I201" s="153" t="str">
        <f>'Analitika nastave'!J202</f>
        <v>NE</v>
      </c>
      <c r="J201" s="44">
        <f>'Analitika nastave'!K202</f>
        <v>0</v>
      </c>
      <c r="K201" s="45">
        <f>'Analitika nastave'!L202</f>
        <v>0</v>
      </c>
      <c r="L201" s="45">
        <f>'Analitika nastave'!M202</f>
        <v>0</v>
      </c>
      <c r="M201" s="45">
        <f>'Analitika nastave'!N202</f>
        <v>0</v>
      </c>
      <c r="N201" s="177">
        <f>'Analitika nastave'!O202</f>
        <v>0</v>
      </c>
      <c r="O201" s="153" t="str">
        <f>'Analitika nastave'!P202</f>
        <v>NE</v>
      </c>
      <c r="P201" s="44">
        <f>'Analitika nastave'!Q202</f>
        <v>0</v>
      </c>
      <c r="Q201" s="45">
        <f>'Analitika nastave'!R202</f>
        <v>0</v>
      </c>
      <c r="R201" s="45">
        <f>'Analitika nastave'!S202</f>
        <v>0</v>
      </c>
      <c r="S201" s="45">
        <f>'Analitika nastave'!T202</f>
        <v>0</v>
      </c>
      <c r="T201" s="177">
        <f>'Analitika nastave'!U202</f>
        <v>0</v>
      </c>
      <c r="U201" s="153" t="str">
        <f>'Analitika nastave'!V202</f>
        <v>NE</v>
      </c>
      <c r="V201" s="44">
        <f>'Analitika nastave'!W202</f>
        <v>0</v>
      </c>
      <c r="W201" s="45">
        <f>'Analitika nastave'!X202</f>
        <v>0</v>
      </c>
      <c r="X201" s="45">
        <f>'Analitika nastave'!Y202</f>
        <v>0</v>
      </c>
      <c r="Y201" s="45">
        <f>'Analitika nastave'!Z202</f>
        <v>0</v>
      </c>
      <c r="Z201" s="177">
        <f>'Analitika nastave'!AA202</f>
        <v>0</v>
      </c>
      <c r="AA201" s="153" t="str">
        <f>'Analitika nastave'!AB202</f>
        <v>NE</v>
      </c>
      <c r="AB201" s="180">
        <f>'Analitika nastave'!AC202</f>
        <v>0</v>
      </c>
    </row>
    <row r="202" spans="1:28" ht="15.75" thickBot="1" x14ac:dyDescent="0.3">
      <c r="A202" s="174"/>
      <c r="B202" s="176"/>
      <c r="C202" s="48" t="str">
        <f>'Analitika nastave'!D203</f>
        <v>P</v>
      </c>
      <c r="D202" s="49">
        <f>'Analitika nastave'!E203</f>
        <v>0</v>
      </c>
      <c r="E202" s="49">
        <f>'Analitika nastave'!F203</f>
        <v>0</v>
      </c>
      <c r="F202" s="49">
        <f>'Analitika nastave'!G203</f>
        <v>0</v>
      </c>
      <c r="G202" s="49">
        <f>'Analitika nastave'!H203</f>
        <v>0</v>
      </c>
      <c r="H202" s="178"/>
      <c r="I202" s="179"/>
      <c r="J202" s="50">
        <f>'Analitika nastave'!K203</f>
        <v>0</v>
      </c>
      <c r="K202" s="49">
        <f>'Analitika nastave'!L203</f>
        <v>0</v>
      </c>
      <c r="L202" s="49">
        <f>'Analitika nastave'!M203</f>
        <v>0</v>
      </c>
      <c r="M202" s="49">
        <f>'Analitika nastave'!N203</f>
        <v>0</v>
      </c>
      <c r="N202" s="178"/>
      <c r="O202" s="179"/>
      <c r="P202" s="50">
        <f>'Analitika nastave'!Q203</f>
        <v>0</v>
      </c>
      <c r="Q202" s="49">
        <f>'Analitika nastave'!R203</f>
        <v>0</v>
      </c>
      <c r="R202" s="49">
        <f>'Analitika nastave'!S203</f>
        <v>0</v>
      </c>
      <c r="S202" s="49">
        <f>'Analitika nastave'!T203</f>
        <v>0</v>
      </c>
      <c r="T202" s="178"/>
      <c r="U202" s="179"/>
      <c r="V202" s="50">
        <f>'Analitika nastave'!W203</f>
        <v>0</v>
      </c>
      <c r="W202" s="49">
        <f>'Analitika nastave'!X203</f>
        <v>0</v>
      </c>
      <c r="X202" s="49">
        <f>'Analitika nastave'!Y203</f>
        <v>0</v>
      </c>
      <c r="Y202" s="49">
        <f>'Analitika nastave'!Z203</f>
        <v>0</v>
      </c>
      <c r="Z202" s="178"/>
      <c r="AA202" s="179"/>
      <c r="AB202" s="181"/>
    </row>
    <row r="203" spans="1:28" x14ac:dyDescent="0.25">
      <c r="A203" s="173">
        <v>99</v>
      </c>
      <c r="B203" s="175">
        <f>'Analitika nastave'!C204</f>
        <v>0</v>
      </c>
      <c r="C203" s="43" t="str">
        <f>'Analitika nastave'!D204</f>
        <v>B</v>
      </c>
      <c r="D203" s="44">
        <f>'Analitika nastave'!E204</f>
        <v>0</v>
      </c>
      <c r="E203" s="45">
        <f>'Analitika nastave'!F204</f>
        <v>0</v>
      </c>
      <c r="F203" s="45">
        <f>'Analitika nastave'!G204</f>
        <v>0</v>
      </c>
      <c r="G203" s="45">
        <f>'Analitika nastave'!H204</f>
        <v>0</v>
      </c>
      <c r="H203" s="177">
        <f>'Analitika nastave'!I204</f>
        <v>0</v>
      </c>
      <c r="I203" s="153" t="str">
        <f>'Analitika nastave'!J204</f>
        <v>NE</v>
      </c>
      <c r="J203" s="44">
        <f>'Analitika nastave'!K204</f>
        <v>0</v>
      </c>
      <c r="K203" s="45">
        <f>'Analitika nastave'!L204</f>
        <v>0</v>
      </c>
      <c r="L203" s="45">
        <f>'Analitika nastave'!M204</f>
        <v>0</v>
      </c>
      <c r="M203" s="45">
        <f>'Analitika nastave'!N204</f>
        <v>0</v>
      </c>
      <c r="N203" s="177">
        <f>'Analitika nastave'!O204</f>
        <v>0</v>
      </c>
      <c r="O203" s="153" t="str">
        <f>'Analitika nastave'!P204</f>
        <v>NE</v>
      </c>
      <c r="P203" s="44">
        <f>'Analitika nastave'!Q204</f>
        <v>0</v>
      </c>
      <c r="Q203" s="45">
        <f>'Analitika nastave'!R204</f>
        <v>0</v>
      </c>
      <c r="R203" s="45">
        <f>'Analitika nastave'!S204</f>
        <v>0</v>
      </c>
      <c r="S203" s="45">
        <f>'Analitika nastave'!T204</f>
        <v>0</v>
      </c>
      <c r="T203" s="177">
        <f>'Analitika nastave'!U204</f>
        <v>0</v>
      </c>
      <c r="U203" s="153" t="str">
        <f>'Analitika nastave'!V204</f>
        <v>NE</v>
      </c>
      <c r="V203" s="44">
        <f>'Analitika nastave'!W204</f>
        <v>0</v>
      </c>
      <c r="W203" s="45">
        <f>'Analitika nastave'!X204</f>
        <v>0</v>
      </c>
      <c r="X203" s="45">
        <f>'Analitika nastave'!Y204</f>
        <v>0</v>
      </c>
      <c r="Y203" s="45">
        <f>'Analitika nastave'!Z204</f>
        <v>0</v>
      </c>
      <c r="Z203" s="177">
        <f>'Analitika nastave'!AA204</f>
        <v>0</v>
      </c>
      <c r="AA203" s="153" t="str">
        <f>'Analitika nastave'!AB204</f>
        <v>NE</v>
      </c>
      <c r="AB203" s="180">
        <f>'Analitika nastave'!AC204</f>
        <v>0</v>
      </c>
    </row>
    <row r="204" spans="1:28" ht="15.75" thickBot="1" x14ac:dyDescent="0.3">
      <c r="A204" s="174"/>
      <c r="B204" s="176"/>
      <c r="C204" s="48" t="str">
        <f>'Analitika nastave'!D205</f>
        <v>P</v>
      </c>
      <c r="D204" s="49">
        <f>'Analitika nastave'!E205</f>
        <v>0</v>
      </c>
      <c r="E204" s="49">
        <f>'Analitika nastave'!F205</f>
        <v>0</v>
      </c>
      <c r="F204" s="49">
        <f>'Analitika nastave'!G205</f>
        <v>0</v>
      </c>
      <c r="G204" s="49">
        <f>'Analitika nastave'!H205</f>
        <v>0</v>
      </c>
      <c r="H204" s="178"/>
      <c r="I204" s="179"/>
      <c r="J204" s="50">
        <f>'Analitika nastave'!K205</f>
        <v>0</v>
      </c>
      <c r="K204" s="49">
        <f>'Analitika nastave'!L205</f>
        <v>0</v>
      </c>
      <c r="L204" s="49">
        <f>'Analitika nastave'!M205</f>
        <v>0</v>
      </c>
      <c r="M204" s="49">
        <f>'Analitika nastave'!N205</f>
        <v>0</v>
      </c>
      <c r="N204" s="178"/>
      <c r="O204" s="179"/>
      <c r="P204" s="50">
        <f>'Analitika nastave'!Q205</f>
        <v>0</v>
      </c>
      <c r="Q204" s="49">
        <f>'Analitika nastave'!R205</f>
        <v>0</v>
      </c>
      <c r="R204" s="49">
        <f>'Analitika nastave'!S205</f>
        <v>0</v>
      </c>
      <c r="S204" s="49">
        <f>'Analitika nastave'!T205</f>
        <v>0</v>
      </c>
      <c r="T204" s="178"/>
      <c r="U204" s="179"/>
      <c r="V204" s="50">
        <f>'Analitika nastave'!W205</f>
        <v>0</v>
      </c>
      <c r="W204" s="49">
        <f>'Analitika nastave'!X205</f>
        <v>0</v>
      </c>
      <c r="X204" s="49">
        <f>'Analitika nastave'!Y205</f>
        <v>0</v>
      </c>
      <c r="Y204" s="49">
        <f>'Analitika nastave'!Z205</f>
        <v>0</v>
      </c>
      <c r="Z204" s="178"/>
      <c r="AA204" s="179"/>
      <c r="AB204" s="181"/>
    </row>
    <row r="205" spans="1:28" x14ac:dyDescent="0.25">
      <c r="A205" s="173">
        <v>100</v>
      </c>
      <c r="B205" s="175">
        <f>'Analitika nastave'!C206</f>
        <v>0</v>
      </c>
      <c r="C205" s="43" t="str">
        <f>'Analitika nastave'!D206</f>
        <v>B</v>
      </c>
      <c r="D205" s="44">
        <f>'Analitika nastave'!E206</f>
        <v>0</v>
      </c>
      <c r="E205" s="45">
        <f>'Analitika nastave'!F206</f>
        <v>0</v>
      </c>
      <c r="F205" s="45">
        <f>'Analitika nastave'!G206</f>
        <v>0</v>
      </c>
      <c r="G205" s="45">
        <f>'Analitika nastave'!H206</f>
        <v>0</v>
      </c>
      <c r="H205" s="177">
        <f>'Analitika nastave'!I206</f>
        <v>0</v>
      </c>
      <c r="I205" s="153" t="str">
        <f>'Analitika nastave'!J206</f>
        <v>NE</v>
      </c>
      <c r="J205" s="44">
        <f>'Analitika nastave'!K206</f>
        <v>0</v>
      </c>
      <c r="K205" s="45">
        <f>'Analitika nastave'!L206</f>
        <v>0</v>
      </c>
      <c r="L205" s="45">
        <f>'Analitika nastave'!M206</f>
        <v>0</v>
      </c>
      <c r="M205" s="45">
        <f>'Analitika nastave'!N206</f>
        <v>0</v>
      </c>
      <c r="N205" s="177">
        <f>'Analitika nastave'!O206</f>
        <v>0</v>
      </c>
      <c r="O205" s="153" t="str">
        <f>'Analitika nastave'!P206</f>
        <v>NE</v>
      </c>
      <c r="P205" s="44">
        <f>'Analitika nastave'!Q206</f>
        <v>0</v>
      </c>
      <c r="Q205" s="45">
        <f>'Analitika nastave'!R206</f>
        <v>0</v>
      </c>
      <c r="R205" s="45">
        <f>'Analitika nastave'!S206</f>
        <v>0</v>
      </c>
      <c r="S205" s="45">
        <f>'Analitika nastave'!T206</f>
        <v>0</v>
      </c>
      <c r="T205" s="177">
        <f>'Analitika nastave'!U206</f>
        <v>0</v>
      </c>
      <c r="U205" s="153" t="str">
        <f>'Analitika nastave'!V206</f>
        <v>NE</v>
      </c>
      <c r="V205" s="44">
        <f>'Analitika nastave'!W206</f>
        <v>0</v>
      </c>
      <c r="W205" s="45">
        <f>'Analitika nastave'!X206</f>
        <v>0</v>
      </c>
      <c r="X205" s="45">
        <f>'Analitika nastave'!Y206</f>
        <v>0</v>
      </c>
      <c r="Y205" s="45">
        <f>'Analitika nastave'!Z206</f>
        <v>0</v>
      </c>
      <c r="Z205" s="177">
        <f>'Analitika nastave'!AA206</f>
        <v>0</v>
      </c>
      <c r="AA205" s="153" t="str">
        <f>'Analitika nastave'!AB206</f>
        <v>NE</v>
      </c>
      <c r="AB205" s="180">
        <f>'Analitika nastave'!AC206</f>
        <v>0</v>
      </c>
    </row>
    <row r="206" spans="1:28" ht="15.75" thickBot="1" x14ac:dyDescent="0.3">
      <c r="A206" s="174"/>
      <c r="B206" s="176"/>
      <c r="C206" s="48" t="str">
        <f>'Analitika nastave'!D207</f>
        <v>P</v>
      </c>
      <c r="D206" s="49">
        <f>'Analitika nastave'!E207</f>
        <v>0</v>
      </c>
      <c r="E206" s="49">
        <f>'Analitika nastave'!F207</f>
        <v>0</v>
      </c>
      <c r="F206" s="49">
        <f>'Analitika nastave'!G207</f>
        <v>0</v>
      </c>
      <c r="G206" s="49">
        <f>'Analitika nastave'!H207</f>
        <v>0</v>
      </c>
      <c r="H206" s="178"/>
      <c r="I206" s="179"/>
      <c r="J206" s="50">
        <f>'Analitika nastave'!K207</f>
        <v>0</v>
      </c>
      <c r="K206" s="49">
        <f>'Analitika nastave'!L207</f>
        <v>0</v>
      </c>
      <c r="L206" s="49">
        <f>'Analitika nastave'!M207</f>
        <v>0</v>
      </c>
      <c r="M206" s="49">
        <f>'Analitika nastave'!N207</f>
        <v>0</v>
      </c>
      <c r="N206" s="178"/>
      <c r="O206" s="179"/>
      <c r="P206" s="50">
        <f>'Analitika nastave'!Q207</f>
        <v>0</v>
      </c>
      <c r="Q206" s="49">
        <f>'Analitika nastave'!R207</f>
        <v>0</v>
      </c>
      <c r="R206" s="49">
        <f>'Analitika nastave'!S207</f>
        <v>0</v>
      </c>
      <c r="S206" s="49">
        <f>'Analitika nastave'!T207</f>
        <v>0</v>
      </c>
      <c r="T206" s="178"/>
      <c r="U206" s="179"/>
      <c r="V206" s="50">
        <f>'Analitika nastave'!W207</f>
        <v>0</v>
      </c>
      <c r="W206" s="49">
        <f>'Analitika nastave'!X207</f>
        <v>0</v>
      </c>
      <c r="X206" s="49">
        <f>'Analitika nastave'!Y207</f>
        <v>0</v>
      </c>
      <c r="Y206" s="49">
        <f>'Analitika nastave'!Z207</f>
        <v>0</v>
      </c>
      <c r="Z206" s="178"/>
      <c r="AA206" s="179"/>
      <c r="AB206" s="181"/>
    </row>
  </sheetData>
  <sheetProtection algorithmName="SHA-512" hashValue="bKQpHZrYefinzjzCFO1EqkCZuKDp7Me98oQa9z7ACjIU2UwVyt97Wg3NVQpWnPPBcvs7xSbnzReZqyVoNLGtnw==" saltValue="w65ERKDJ6Uwj4ViuBCpr8A==" spinCount="100000" sheet="1" selectLockedCells="1"/>
  <mergeCells count="1121">
    <mergeCell ref="D3:H3"/>
    <mergeCell ref="J3:N3"/>
    <mergeCell ref="P3:T3"/>
    <mergeCell ref="V3:Z3"/>
    <mergeCell ref="D2:I2"/>
    <mergeCell ref="J2:O2"/>
    <mergeCell ref="P2:U2"/>
    <mergeCell ref="V2:AA2"/>
    <mergeCell ref="T7:T8"/>
    <mergeCell ref="U7:U8"/>
    <mergeCell ref="Z7:Z8"/>
    <mergeCell ref="AA7:AA8"/>
    <mergeCell ref="O1:P1"/>
    <mergeCell ref="B1:D1"/>
    <mergeCell ref="E1:K1"/>
    <mergeCell ref="AB4:AB6"/>
    <mergeCell ref="A7:A8"/>
    <mergeCell ref="B7:B8"/>
    <mergeCell ref="H7:H8"/>
    <mergeCell ref="I7:I8"/>
    <mergeCell ref="N7:N8"/>
    <mergeCell ref="O7:O8"/>
    <mergeCell ref="A4:A6"/>
    <mergeCell ref="B4:B6"/>
    <mergeCell ref="I4:I6"/>
    <mergeCell ref="O4:O6"/>
    <mergeCell ref="U4:U6"/>
    <mergeCell ref="AA4:AA6"/>
    <mergeCell ref="AB9:AB10"/>
    <mergeCell ref="Z9:Z10"/>
    <mergeCell ref="AA9:AA10"/>
    <mergeCell ref="AB7:AB8"/>
    <mergeCell ref="A9:A10"/>
    <mergeCell ref="B9:B10"/>
    <mergeCell ref="H9:H10"/>
    <mergeCell ref="I9:I10"/>
    <mergeCell ref="N11:N12"/>
    <mergeCell ref="O11:O12"/>
    <mergeCell ref="T11:T12"/>
    <mergeCell ref="U11:U12"/>
    <mergeCell ref="Z11:Z12"/>
    <mergeCell ref="AA11:AA12"/>
    <mergeCell ref="A11:A12"/>
    <mergeCell ref="B11:B12"/>
    <mergeCell ref="H11:H12"/>
    <mergeCell ref="I11:I12"/>
    <mergeCell ref="N9:N10"/>
    <mergeCell ref="O9:O10"/>
    <mergeCell ref="T9:T10"/>
    <mergeCell ref="U9:U10"/>
    <mergeCell ref="Z13:Z14"/>
    <mergeCell ref="AA13:AA14"/>
    <mergeCell ref="AB11:AB12"/>
    <mergeCell ref="AB15:AB16"/>
    <mergeCell ref="A17:A18"/>
    <mergeCell ref="B17:B18"/>
    <mergeCell ref="H17:H18"/>
    <mergeCell ref="I17:I18"/>
    <mergeCell ref="Z15:Z16"/>
    <mergeCell ref="AA15:AA16"/>
    <mergeCell ref="AB13:AB14"/>
    <mergeCell ref="A15:A16"/>
    <mergeCell ref="B15:B16"/>
    <mergeCell ref="H15:H16"/>
    <mergeCell ref="I15:I16"/>
    <mergeCell ref="N15:N16"/>
    <mergeCell ref="O15:O16"/>
    <mergeCell ref="T15:T16"/>
    <mergeCell ref="U15:U16"/>
    <mergeCell ref="T13:T14"/>
    <mergeCell ref="U13:U14"/>
    <mergeCell ref="A13:A14"/>
    <mergeCell ref="B13:B14"/>
    <mergeCell ref="H13:H14"/>
    <mergeCell ref="I13:I14"/>
    <mergeCell ref="N13:N14"/>
    <mergeCell ref="O13:O14"/>
    <mergeCell ref="AB19:AB20"/>
    <mergeCell ref="A21:A22"/>
    <mergeCell ref="B21:B22"/>
    <mergeCell ref="H21:H22"/>
    <mergeCell ref="I21:I22"/>
    <mergeCell ref="N21:N22"/>
    <mergeCell ref="O21:O22"/>
    <mergeCell ref="T21:T22"/>
    <mergeCell ref="U21:U22"/>
    <mergeCell ref="T19:T20"/>
    <mergeCell ref="U19:U20"/>
    <mergeCell ref="Z19:Z20"/>
    <mergeCell ref="AA19:AA20"/>
    <mergeCell ref="AB17:AB18"/>
    <mergeCell ref="A19:A20"/>
    <mergeCell ref="B19:B20"/>
    <mergeCell ref="H19:H20"/>
    <mergeCell ref="I19:I20"/>
    <mergeCell ref="N19:N20"/>
    <mergeCell ref="O19:O20"/>
    <mergeCell ref="N17:N18"/>
    <mergeCell ref="O17:O18"/>
    <mergeCell ref="T17:T18"/>
    <mergeCell ref="U17:U18"/>
    <mergeCell ref="Z17:Z18"/>
    <mergeCell ref="AA17:AA18"/>
    <mergeCell ref="AB23:AB24"/>
    <mergeCell ref="A25:A26"/>
    <mergeCell ref="B25:B26"/>
    <mergeCell ref="H25:H26"/>
    <mergeCell ref="I25:I26"/>
    <mergeCell ref="N25:N26"/>
    <mergeCell ref="O25:O26"/>
    <mergeCell ref="N23:N24"/>
    <mergeCell ref="O23:O24"/>
    <mergeCell ref="T23:T24"/>
    <mergeCell ref="U23:U24"/>
    <mergeCell ref="Z23:Z24"/>
    <mergeCell ref="AA23:AA24"/>
    <mergeCell ref="AB21:AB22"/>
    <mergeCell ref="A23:A24"/>
    <mergeCell ref="B23:B24"/>
    <mergeCell ref="H23:H24"/>
    <mergeCell ref="I23:I24"/>
    <mergeCell ref="Z21:Z22"/>
    <mergeCell ref="AA21:AA22"/>
    <mergeCell ref="AB27:AB28"/>
    <mergeCell ref="A29:A30"/>
    <mergeCell ref="B29:B30"/>
    <mergeCell ref="H29:H30"/>
    <mergeCell ref="I29:I30"/>
    <mergeCell ref="Z27:Z28"/>
    <mergeCell ref="AA27:AA28"/>
    <mergeCell ref="AB25:AB26"/>
    <mergeCell ref="A27:A28"/>
    <mergeCell ref="B27:B28"/>
    <mergeCell ref="H27:H28"/>
    <mergeCell ref="I27:I28"/>
    <mergeCell ref="N27:N28"/>
    <mergeCell ref="O27:O28"/>
    <mergeCell ref="T27:T28"/>
    <mergeCell ref="U27:U28"/>
    <mergeCell ref="T25:T26"/>
    <mergeCell ref="U25:U26"/>
    <mergeCell ref="Z25:Z26"/>
    <mergeCell ref="AA25:AA26"/>
    <mergeCell ref="AB31:AB32"/>
    <mergeCell ref="A33:A34"/>
    <mergeCell ref="B33:B34"/>
    <mergeCell ref="H33:H34"/>
    <mergeCell ref="I33:I34"/>
    <mergeCell ref="N33:N34"/>
    <mergeCell ref="O33:O34"/>
    <mergeCell ref="T33:T34"/>
    <mergeCell ref="U33:U34"/>
    <mergeCell ref="T31:T32"/>
    <mergeCell ref="U31:U32"/>
    <mergeCell ref="Z31:Z32"/>
    <mergeCell ref="AA31:AA32"/>
    <mergeCell ref="AB29:AB30"/>
    <mergeCell ref="A31:A32"/>
    <mergeCell ref="B31:B32"/>
    <mergeCell ref="H31:H32"/>
    <mergeCell ref="I31:I32"/>
    <mergeCell ref="N31:N32"/>
    <mergeCell ref="O31:O32"/>
    <mergeCell ref="N29:N30"/>
    <mergeCell ref="O29:O30"/>
    <mergeCell ref="T29:T30"/>
    <mergeCell ref="U29:U30"/>
    <mergeCell ref="Z29:Z30"/>
    <mergeCell ref="AA29:AA30"/>
    <mergeCell ref="AB35:AB36"/>
    <mergeCell ref="A37:A38"/>
    <mergeCell ref="B37:B38"/>
    <mergeCell ref="H37:H38"/>
    <mergeCell ref="I37:I38"/>
    <mergeCell ref="N37:N38"/>
    <mergeCell ref="O37:O38"/>
    <mergeCell ref="N35:N36"/>
    <mergeCell ref="O35:O36"/>
    <mergeCell ref="T35:T36"/>
    <mergeCell ref="U35:U36"/>
    <mergeCell ref="Z35:Z36"/>
    <mergeCell ref="AA35:AA36"/>
    <mergeCell ref="AB33:AB34"/>
    <mergeCell ref="A35:A36"/>
    <mergeCell ref="B35:B36"/>
    <mergeCell ref="H35:H36"/>
    <mergeCell ref="I35:I36"/>
    <mergeCell ref="Z33:Z34"/>
    <mergeCell ref="AA33:AA34"/>
    <mergeCell ref="AB39:AB40"/>
    <mergeCell ref="A41:A42"/>
    <mergeCell ref="B41:B42"/>
    <mergeCell ref="H41:H42"/>
    <mergeCell ref="I41:I42"/>
    <mergeCell ref="Z39:Z40"/>
    <mergeCell ref="AA39:AA40"/>
    <mergeCell ref="AB37:AB38"/>
    <mergeCell ref="A39:A40"/>
    <mergeCell ref="B39:B40"/>
    <mergeCell ref="H39:H40"/>
    <mergeCell ref="I39:I40"/>
    <mergeCell ref="N39:N40"/>
    <mergeCell ref="O39:O40"/>
    <mergeCell ref="T39:T40"/>
    <mergeCell ref="U39:U40"/>
    <mergeCell ref="T37:T38"/>
    <mergeCell ref="U37:U38"/>
    <mergeCell ref="Z37:Z38"/>
    <mergeCell ref="AA37:AA38"/>
    <mergeCell ref="AB43:AB44"/>
    <mergeCell ref="A45:A46"/>
    <mergeCell ref="B45:B46"/>
    <mergeCell ref="H45:H46"/>
    <mergeCell ref="I45:I46"/>
    <mergeCell ref="N45:N46"/>
    <mergeCell ref="O45:O46"/>
    <mergeCell ref="T45:T46"/>
    <mergeCell ref="U45:U46"/>
    <mergeCell ref="T43:T44"/>
    <mergeCell ref="U43:U44"/>
    <mergeCell ref="Z43:Z44"/>
    <mergeCell ref="AA43:AA44"/>
    <mergeCell ref="AB41:AB42"/>
    <mergeCell ref="A43:A44"/>
    <mergeCell ref="B43:B44"/>
    <mergeCell ref="H43:H44"/>
    <mergeCell ref="I43:I44"/>
    <mergeCell ref="N43:N44"/>
    <mergeCell ref="O43:O44"/>
    <mergeCell ref="N41:N42"/>
    <mergeCell ref="O41:O42"/>
    <mergeCell ref="T41:T42"/>
    <mergeCell ref="U41:U42"/>
    <mergeCell ref="Z41:Z42"/>
    <mergeCell ref="AA41:AA42"/>
    <mergeCell ref="AB47:AB48"/>
    <mergeCell ref="A49:A50"/>
    <mergeCell ref="B49:B50"/>
    <mergeCell ref="H49:H50"/>
    <mergeCell ref="I49:I50"/>
    <mergeCell ref="N49:N50"/>
    <mergeCell ref="O49:O50"/>
    <mergeCell ref="N47:N48"/>
    <mergeCell ref="O47:O48"/>
    <mergeCell ref="T47:T48"/>
    <mergeCell ref="U47:U48"/>
    <mergeCell ref="Z47:Z48"/>
    <mergeCell ref="AA47:AA48"/>
    <mergeCell ref="AB45:AB46"/>
    <mergeCell ref="A47:A48"/>
    <mergeCell ref="B47:B48"/>
    <mergeCell ref="H47:H48"/>
    <mergeCell ref="I47:I48"/>
    <mergeCell ref="Z45:Z46"/>
    <mergeCell ref="AA45:AA46"/>
    <mergeCell ref="AB51:AB52"/>
    <mergeCell ref="A53:A54"/>
    <mergeCell ref="B53:B54"/>
    <mergeCell ref="H53:H54"/>
    <mergeCell ref="I53:I54"/>
    <mergeCell ref="Z51:Z52"/>
    <mergeCell ref="AA51:AA52"/>
    <mergeCell ref="AB49:AB50"/>
    <mergeCell ref="A51:A52"/>
    <mergeCell ref="B51:B52"/>
    <mergeCell ref="H51:H52"/>
    <mergeCell ref="I51:I52"/>
    <mergeCell ref="N51:N52"/>
    <mergeCell ref="O51:O52"/>
    <mergeCell ref="T51:T52"/>
    <mergeCell ref="U51:U52"/>
    <mergeCell ref="T49:T50"/>
    <mergeCell ref="U49:U50"/>
    <mergeCell ref="Z49:Z50"/>
    <mergeCell ref="AA49:AA50"/>
    <mergeCell ref="AB55:AB56"/>
    <mergeCell ref="A57:A58"/>
    <mergeCell ref="B57:B58"/>
    <mergeCell ref="H57:H58"/>
    <mergeCell ref="I57:I58"/>
    <mergeCell ref="N57:N58"/>
    <mergeCell ref="O57:O58"/>
    <mergeCell ref="T57:T58"/>
    <mergeCell ref="U57:U58"/>
    <mergeCell ref="T55:T56"/>
    <mergeCell ref="U55:U56"/>
    <mergeCell ref="Z55:Z56"/>
    <mergeCell ref="AA55:AA56"/>
    <mergeCell ref="AB53:AB54"/>
    <mergeCell ref="A55:A56"/>
    <mergeCell ref="B55:B56"/>
    <mergeCell ref="H55:H56"/>
    <mergeCell ref="I55:I56"/>
    <mergeCell ref="N55:N56"/>
    <mergeCell ref="O55:O56"/>
    <mergeCell ref="N53:N54"/>
    <mergeCell ref="O53:O54"/>
    <mergeCell ref="T53:T54"/>
    <mergeCell ref="U53:U54"/>
    <mergeCell ref="Z53:Z54"/>
    <mergeCell ref="AA53:AA54"/>
    <mergeCell ref="AB59:AB60"/>
    <mergeCell ref="A61:A62"/>
    <mergeCell ref="B61:B62"/>
    <mergeCell ref="H61:H62"/>
    <mergeCell ref="I61:I62"/>
    <mergeCell ref="N61:N62"/>
    <mergeCell ref="O61:O62"/>
    <mergeCell ref="N59:N60"/>
    <mergeCell ref="O59:O60"/>
    <mergeCell ref="T59:T60"/>
    <mergeCell ref="U59:U60"/>
    <mergeCell ref="Z59:Z60"/>
    <mergeCell ref="AA59:AA60"/>
    <mergeCell ref="AB57:AB58"/>
    <mergeCell ref="A59:A60"/>
    <mergeCell ref="B59:B60"/>
    <mergeCell ref="H59:H60"/>
    <mergeCell ref="I59:I60"/>
    <mergeCell ref="Z57:Z58"/>
    <mergeCell ref="AA57:AA58"/>
    <mergeCell ref="AB63:AB64"/>
    <mergeCell ref="A65:A66"/>
    <mergeCell ref="B65:B66"/>
    <mergeCell ref="H65:H66"/>
    <mergeCell ref="I65:I66"/>
    <mergeCell ref="Z63:Z64"/>
    <mergeCell ref="AA63:AA64"/>
    <mergeCell ref="AB61:AB62"/>
    <mergeCell ref="A63:A64"/>
    <mergeCell ref="B63:B64"/>
    <mergeCell ref="H63:H64"/>
    <mergeCell ref="I63:I64"/>
    <mergeCell ref="N63:N64"/>
    <mergeCell ref="O63:O64"/>
    <mergeCell ref="T63:T64"/>
    <mergeCell ref="U63:U64"/>
    <mergeCell ref="T61:T62"/>
    <mergeCell ref="U61:U62"/>
    <mergeCell ref="Z61:Z62"/>
    <mergeCell ref="AA61:AA62"/>
    <mergeCell ref="AB67:AB68"/>
    <mergeCell ref="A69:A70"/>
    <mergeCell ref="B69:B70"/>
    <mergeCell ref="H69:H70"/>
    <mergeCell ref="I69:I70"/>
    <mergeCell ref="N69:N70"/>
    <mergeCell ref="O69:O70"/>
    <mergeCell ref="T69:T70"/>
    <mergeCell ref="U69:U70"/>
    <mergeCell ref="T67:T68"/>
    <mergeCell ref="U67:U68"/>
    <mergeCell ref="Z67:Z68"/>
    <mergeCell ref="AA67:AA68"/>
    <mergeCell ref="AB65:AB66"/>
    <mergeCell ref="A67:A68"/>
    <mergeCell ref="B67:B68"/>
    <mergeCell ref="H67:H68"/>
    <mergeCell ref="I67:I68"/>
    <mergeCell ref="N67:N68"/>
    <mergeCell ref="O67:O68"/>
    <mergeCell ref="N65:N66"/>
    <mergeCell ref="O65:O66"/>
    <mergeCell ref="T65:T66"/>
    <mergeCell ref="U65:U66"/>
    <mergeCell ref="Z65:Z66"/>
    <mergeCell ref="AA65:AA66"/>
    <mergeCell ref="AB71:AB72"/>
    <mergeCell ref="A73:A74"/>
    <mergeCell ref="B73:B74"/>
    <mergeCell ref="H73:H74"/>
    <mergeCell ref="I73:I74"/>
    <mergeCell ref="N73:N74"/>
    <mergeCell ref="O73:O74"/>
    <mergeCell ref="N71:N72"/>
    <mergeCell ref="O71:O72"/>
    <mergeCell ref="T71:T72"/>
    <mergeCell ref="U71:U72"/>
    <mergeCell ref="Z71:Z72"/>
    <mergeCell ref="AA71:AA72"/>
    <mergeCell ref="AB69:AB70"/>
    <mergeCell ref="A71:A72"/>
    <mergeCell ref="B71:B72"/>
    <mergeCell ref="H71:H72"/>
    <mergeCell ref="I71:I72"/>
    <mergeCell ref="Z69:Z70"/>
    <mergeCell ref="AA69:AA70"/>
    <mergeCell ref="AB75:AB76"/>
    <mergeCell ref="A77:A78"/>
    <mergeCell ref="B77:B78"/>
    <mergeCell ref="H77:H78"/>
    <mergeCell ref="I77:I78"/>
    <mergeCell ref="Z75:Z76"/>
    <mergeCell ref="AA75:AA76"/>
    <mergeCell ref="AB73:AB74"/>
    <mergeCell ref="A75:A76"/>
    <mergeCell ref="B75:B76"/>
    <mergeCell ref="H75:H76"/>
    <mergeCell ref="I75:I76"/>
    <mergeCell ref="N75:N76"/>
    <mergeCell ref="O75:O76"/>
    <mergeCell ref="T75:T76"/>
    <mergeCell ref="U75:U76"/>
    <mergeCell ref="T73:T74"/>
    <mergeCell ref="U73:U74"/>
    <mergeCell ref="Z73:Z74"/>
    <mergeCell ref="AA73:AA74"/>
    <mergeCell ref="AB79:AB80"/>
    <mergeCell ref="A81:A82"/>
    <mergeCell ref="B81:B82"/>
    <mergeCell ref="H81:H82"/>
    <mergeCell ref="I81:I82"/>
    <mergeCell ref="N81:N82"/>
    <mergeCell ref="O81:O82"/>
    <mergeCell ref="T81:T82"/>
    <mergeCell ref="U81:U82"/>
    <mergeCell ref="T79:T80"/>
    <mergeCell ref="U79:U80"/>
    <mergeCell ref="Z79:Z80"/>
    <mergeCell ref="AA79:AA80"/>
    <mergeCell ref="AB77:AB78"/>
    <mergeCell ref="A79:A80"/>
    <mergeCell ref="B79:B80"/>
    <mergeCell ref="H79:H80"/>
    <mergeCell ref="I79:I80"/>
    <mergeCell ref="N79:N80"/>
    <mergeCell ref="O79:O80"/>
    <mergeCell ref="N77:N78"/>
    <mergeCell ref="O77:O78"/>
    <mergeCell ref="T77:T78"/>
    <mergeCell ref="U77:U78"/>
    <mergeCell ref="Z77:Z78"/>
    <mergeCell ref="AA77:AA78"/>
    <mergeCell ref="AB83:AB84"/>
    <mergeCell ref="A85:A86"/>
    <mergeCell ref="B85:B86"/>
    <mergeCell ref="H85:H86"/>
    <mergeCell ref="I85:I86"/>
    <mergeCell ref="N85:N86"/>
    <mergeCell ref="O85:O86"/>
    <mergeCell ref="N83:N84"/>
    <mergeCell ref="O83:O84"/>
    <mergeCell ref="T83:T84"/>
    <mergeCell ref="U83:U84"/>
    <mergeCell ref="Z83:Z84"/>
    <mergeCell ref="AA83:AA84"/>
    <mergeCell ref="AB81:AB82"/>
    <mergeCell ref="A83:A84"/>
    <mergeCell ref="B83:B84"/>
    <mergeCell ref="H83:H84"/>
    <mergeCell ref="I83:I84"/>
    <mergeCell ref="Z81:Z82"/>
    <mergeCell ref="AA81:AA82"/>
    <mergeCell ref="AB87:AB88"/>
    <mergeCell ref="A89:A90"/>
    <mergeCell ref="B89:B90"/>
    <mergeCell ref="H89:H90"/>
    <mergeCell ref="I89:I90"/>
    <mergeCell ref="Z87:Z88"/>
    <mergeCell ref="AA87:AA88"/>
    <mergeCell ref="AB85:AB86"/>
    <mergeCell ref="A87:A88"/>
    <mergeCell ref="B87:B88"/>
    <mergeCell ref="H87:H88"/>
    <mergeCell ref="I87:I88"/>
    <mergeCell ref="N87:N88"/>
    <mergeCell ref="O87:O88"/>
    <mergeCell ref="T87:T88"/>
    <mergeCell ref="U87:U88"/>
    <mergeCell ref="T85:T86"/>
    <mergeCell ref="U85:U86"/>
    <mergeCell ref="Z85:Z86"/>
    <mergeCell ref="AA85:AA86"/>
    <mergeCell ref="AB91:AB92"/>
    <mergeCell ref="A93:A94"/>
    <mergeCell ref="B93:B94"/>
    <mergeCell ref="H93:H94"/>
    <mergeCell ref="I93:I94"/>
    <mergeCell ref="N93:N94"/>
    <mergeCell ref="O93:O94"/>
    <mergeCell ref="T93:T94"/>
    <mergeCell ref="U93:U94"/>
    <mergeCell ref="T91:T92"/>
    <mergeCell ref="U91:U92"/>
    <mergeCell ref="Z91:Z92"/>
    <mergeCell ref="AA91:AA92"/>
    <mergeCell ref="AB89:AB90"/>
    <mergeCell ref="A91:A92"/>
    <mergeCell ref="B91:B92"/>
    <mergeCell ref="H91:H92"/>
    <mergeCell ref="I91:I92"/>
    <mergeCell ref="N91:N92"/>
    <mergeCell ref="O91:O92"/>
    <mergeCell ref="N89:N90"/>
    <mergeCell ref="O89:O90"/>
    <mergeCell ref="T89:T90"/>
    <mergeCell ref="U89:U90"/>
    <mergeCell ref="Z89:Z90"/>
    <mergeCell ref="AA89:AA90"/>
    <mergeCell ref="AB95:AB96"/>
    <mergeCell ref="A97:A98"/>
    <mergeCell ref="B97:B98"/>
    <mergeCell ref="H97:H98"/>
    <mergeCell ref="I97:I98"/>
    <mergeCell ref="N97:N98"/>
    <mergeCell ref="O97:O98"/>
    <mergeCell ref="N95:N96"/>
    <mergeCell ref="O95:O96"/>
    <mergeCell ref="T95:T96"/>
    <mergeCell ref="U95:U96"/>
    <mergeCell ref="Z95:Z96"/>
    <mergeCell ref="AA95:AA96"/>
    <mergeCell ref="AB93:AB94"/>
    <mergeCell ref="A95:A96"/>
    <mergeCell ref="B95:B96"/>
    <mergeCell ref="H95:H96"/>
    <mergeCell ref="I95:I96"/>
    <mergeCell ref="Z93:Z94"/>
    <mergeCell ref="AA93:AA94"/>
    <mergeCell ref="AB99:AB100"/>
    <mergeCell ref="A101:A102"/>
    <mergeCell ref="B101:B102"/>
    <mergeCell ref="H101:H102"/>
    <mergeCell ref="I101:I102"/>
    <mergeCell ref="Z99:Z100"/>
    <mergeCell ref="AA99:AA100"/>
    <mergeCell ref="AB97:AB98"/>
    <mergeCell ref="A99:A100"/>
    <mergeCell ref="B99:B100"/>
    <mergeCell ref="H99:H100"/>
    <mergeCell ref="I99:I100"/>
    <mergeCell ref="N99:N100"/>
    <mergeCell ref="O99:O100"/>
    <mergeCell ref="T99:T100"/>
    <mergeCell ref="U99:U100"/>
    <mergeCell ref="T97:T98"/>
    <mergeCell ref="U97:U98"/>
    <mergeCell ref="Z97:Z98"/>
    <mergeCell ref="AA97:AA98"/>
    <mergeCell ref="AB103:AB104"/>
    <mergeCell ref="A105:A106"/>
    <mergeCell ref="B105:B106"/>
    <mergeCell ref="H105:H106"/>
    <mergeCell ref="I105:I106"/>
    <mergeCell ref="N105:N106"/>
    <mergeCell ref="O105:O106"/>
    <mergeCell ref="T105:T106"/>
    <mergeCell ref="U105:U106"/>
    <mergeCell ref="T103:T104"/>
    <mergeCell ref="U103:U104"/>
    <mergeCell ref="Z103:Z104"/>
    <mergeCell ref="AA103:AA104"/>
    <mergeCell ref="AB101:AB102"/>
    <mergeCell ref="A103:A104"/>
    <mergeCell ref="B103:B104"/>
    <mergeCell ref="H103:H104"/>
    <mergeCell ref="I103:I104"/>
    <mergeCell ref="N103:N104"/>
    <mergeCell ref="O103:O104"/>
    <mergeCell ref="N101:N102"/>
    <mergeCell ref="O101:O102"/>
    <mergeCell ref="T101:T102"/>
    <mergeCell ref="U101:U102"/>
    <mergeCell ref="Z101:Z102"/>
    <mergeCell ref="AA101:AA102"/>
    <mergeCell ref="AB107:AB108"/>
    <mergeCell ref="A109:A110"/>
    <mergeCell ref="B109:B110"/>
    <mergeCell ref="H109:H110"/>
    <mergeCell ref="I109:I110"/>
    <mergeCell ref="N109:N110"/>
    <mergeCell ref="O109:O110"/>
    <mergeCell ref="N107:N108"/>
    <mergeCell ref="O107:O108"/>
    <mergeCell ref="T107:T108"/>
    <mergeCell ref="U107:U108"/>
    <mergeCell ref="Z107:Z108"/>
    <mergeCell ref="AA107:AA108"/>
    <mergeCell ref="AB105:AB106"/>
    <mergeCell ref="A107:A108"/>
    <mergeCell ref="B107:B108"/>
    <mergeCell ref="H107:H108"/>
    <mergeCell ref="I107:I108"/>
    <mergeCell ref="Z105:Z106"/>
    <mergeCell ref="AA105:AA106"/>
    <mergeCell ref="AB111:AB112"/>
    <mergeCell ref="A113:A114"/>
    <mergeCell ref="B113:B114"/>
    <mergeCell ref="H113:H114"/>
    <mergeCell ref="I113:I114"/>
    <mergeCell ref="Z111:Z112"/>
    <mergeCell ref="AA111:AA112"/>
    <mergeCell ref="AB109:AB110"/>
    <mergeCell ref="A111:A112"/>
    <mergeCell ref="B111:B112"/>
    <mergeCell ref="H111:H112"/>
    <mergeCell ref="I111:I112"/>
    <mergeCell ref="N111:N112"/>
    <mergeCell ref="O111:O112"/>
    <mergeCell ref="T111:T112"/>
    <mergeCell ref="U111:U112"/>
    <mergeCell ref="T109:T110"/>
    <mergeCell ref="U109:U110"/>
    <mergeCell ref="Z109:Z110"/>
    <mergeCell ref="AA109:AA110"/>
    <mergeCell ref="AB115:AB116"/>
    <mergeCell ref="A117:A118"/>
    <mergeCell ref="B117:B118"/>
    <mergeCell ref="H117:H118"/>
    <mergeCell ref="I117:I118"/>
    <mergeCell ref="N117:N118"/>
    <mergeCell ref="O117:O118"/>
    <mergeCell ref="T117:T118"/>
    <mergeCell ref="U117:U118"/>
    <mergeCell ref="T115:T116"/>
    <mergeCell ref="U115:U116"/>
    <mergeCell ref="Z115:Z116"/>
    <mergeCell ref="AA115:AA116"/>
    <mergeCell ref="AB113:AB114"/>
    <mergeCell ref="A115:A116"/>
    <mergeCell ref="B115:B116"/>
    <mergeCell ref="H115:H116"/>
    <mergeCell ref="I115:I116"/>
    <mergeCell ref="N115:N116"/>
    <mergeCell ref="O115:O116"/>
    <mergeCell ref="N113:N114"/>
    <mergeCell ref="O113:O114"/>
    <mergeCell ref="T113:T114"/>
    <mergeCell ref="U113:U114"/>
    <mergeCell ref="Z113:Z114"/>
    <mergeCell ref="AA113:AA114"/>
    <mergeCell ref="AB119:AB120"/>
    <mergeCell ref="A121:A122"/>
    <mergeCell ref="B121:B122"/>
    <mergeCell ref="H121:H122"/>
    <mergeCell ref="I121:I122"/>
    <mergeCell ref="N121:N122"/>
    <mergeCell ref="O121:O122"/>
    <mergeCell ref="N119:N120"/>
    <mergeCell ref="O119:O120"/>
    <mergeCell ref="T119:T120"/>
    <mergeCell ref="U119:U120"/>
    <mergeCell ref="Z119:Z120"/>
    <mergeCell ref="AA119:AA120"/>
    <mergeCell ref="AB117:AB118"/>
    <mergeCell ref="A119:A120"/>
    <mergeCell ref="B119:B120"/>
    <mergeCell ref="H119:H120"/>
    <mergeCell ref="I119:I120"/>
    <mergeCell ref="Z117:Z118"/>
    <mergeCell ref="AA117:AA118"/>
    <mergeCell ref="AB123:AB124"/>
    <mergeCell ref="A125:A126"/>
    <mergeCell ref="B125:B126"/>
    <mergeCell ref="H125:H126"/>
    <mergeCell ref="I125:I126"/>
    <mergeCell ref="Z123:Z124"/>
    <mergeCell ref="AA123:AA124"/>
    <mergeCell ref="AB121:AB122"/>
    <mergeCell ref="A123:A124"/>
    <mergeCell ref="B123:B124"/>
    <mergeCell ref="H123:H124"/>
    <mergeCell ref="I123:I124"/>
    <mergeCell ref="N123:N124"/>
    <mergeCell ref="O123:O124"/>
    <mergeCell ref="T123:T124"/>
    <mergeCell ref="U123:U124"/>
    <mergeCell ref="T121:T122"/>
    <mergeCell ref="U121:U122"/>
    <mergeCell ref="Z121:Z122"/>
    <mergeCell ref="AA121:AA122"/>
    <mergeCell ref="AB127:AB128"/>
    <mergeCell ref="A129:A130"/>
    <mergeCell ref="B129:B130"/>
    <mergeCell ref="H129:H130"/>
    <mergeCell ref="I129:I130"/>
    <mergeCell ref="N129:N130"/>
    <mergeCell ref="O129:O130"/>
    <mergeCell ref="T129:T130"/>
    <mergeCell ref="U129:U130"/>
    <mergeCell ref="T127:T128"/>
    <mergeCell ref="U127:U128"/>
    <mergeCell ref="Z127:Z128"/>
    <mergeCell ref="AA127:AA128"/>
    <mergeCell ref="AB125:AB126"/>
    <mergeCell ref="A127:A128"/>
    <mergeCell ref="B127:B128"/>
    <mergeCell ref="H127:H128"/>
    <mergeCell ref="I127:I128"/>
    <mergeCell ref="N127:N128"/>
    <mergeCell ref="O127:O128"/>
    <mergeCell ref="N125:N126"/>
    <mergeCell ref="O125:O126"/>
    <mergeCell ref="T125:T126"/>
    <mergeCell ref="U125:U126"/>
    <mergeCell ref="Z125:Z126"/>
    <mergeCell ref="AA125:AA126"/>
    <mergeCell ref="AB131:AB132"/>
    <mergeCell ref="A133:A134"/>
    <mergeCell ref="B133:B134"/>
    <mergeCell ref="H133:H134"/>
    <mergeCell ref="I133:I134"/>
    <mergeCell ref="N133:N134"/>
    <mergeCell ref="O133:O134"/>
    <mergeCell ref="N131:N132"/>
    <mergeCell ref="O131:O132"/>
    <mergeCell ref="T131:T132"/>
    <mergeCell ref="U131:U132"/>
    <mergeCell ref="Z131:Z132"/>
    <mergeCell ref="AA131:AA132"/>
    <mergeCell ref="AB129:AB130"/>
    <mergeCell ref="A131:A132"/>
    <mergeCell ref="B131:B132"/>
    <mergeCell ref="H131:H132"/>
    <mergeCell ref="I131:I132"/>
    <mergeCell ref="Z129:Z130"/>
    <mergeCell ref="AA129:AA130"/>
    <mergeCell ref="AB135:AB136"/>
    <mergeCell ref="A137:A138"/>
    <mergeCell ref="B137:B138"/>
    <mergeCell ref="H137:H138"/>
    <mergeCell ref="I137:I138"/>
    <mergeCell ref="Z135:Z136"/>
    <mergeCell ref="AA135:AA136"/>
    <mergeCell ref="AB133:AB134"/>
    <mergeCell ref="A135:A136"/>
    <mergeCell ref="B135:B136"/>
    <mergeCell ref="H135:H136"/>
    <mergeCell ref="I135:I136"/>
    <mergeCell ref="N135:N136"/>
    <mergeCell ref="O135:O136"/>
    <mergeCell ref="T135:T136"/>
    <mergeCell ref="U135:U136"/>
    <mergeCell ref="T133:T134"/>
    <mergeCell ref="U133:U134"/>
    <mergeCell ref="Z133:Z134"/>
    <mergeCell ref="AA133:AA134"/>
    <mergeCell ref="AB139:AB140"/>
    <mergeCell ref="A141:A142"/>
    <mergeCell ref="B141:B142"/>
    <mergeCell ref="H141:H142"/>
    <mergeCell ref="I141:I142"/>
    <mergeCell ref="N141:N142"/>
    <mergeCell ref="O141:O142"/>
    <mergeCell ref="T141:T142"/>
    <mergeCell ref="U141:U142"/>
    <mergeCell ref="T139:T140"/>
    <mergeCell ref="U139:U140"/>
    <mergeCell ref="Z139:Z140"/>
    <mergeCell ref="AA139:AA140"/>
    <mergeCell ref="AB137:AB138"/>
    <mergeCell ref="A139:A140"/>
    <mergeCell ref="B139:B140"/>
    <mergeCell ref="H139:H140"/>
    <mergeCell ref="I139:I140"/>
    <mergeCell ref="N139:N140"/>
    <mergeCell ref="O139:O140"/>
    <mergeCell ref="N137:N138"/>
    <mergeCell ref="O137:O138"/>
    <mergeCell ref="T137:T138"/>
    <mergeCell ref="U137:U138"/>
    <mergeCell ref="Z137:Z138"/>
    <mergeCell ref="AA137:AA138"/>
    <mergeCell ref="AB143:AB144"/>
    <mergeCell ref="A145:A146"/>
    <mergeCell ref="B145:B146"/>
    <mergeCell ref="H145:H146"/>
    <mergeCell ref="I145:I146"/>
    <mergeCell ref="N145:N146"/>
    <mergeCell ref="O145:O146"/>
    <mergeCell ref="N143:N144"/>
    <mergeCell ref="O143:O144"/>
    <mergeCell ref="T143:T144"/>
    <mergeCell ref="U143:U144"/>
    <mergeCell ref="Z143:Z144"/>
    <mergeCell ref="AA143:AA144"/>
    <mergeCell ref="AB141:AB142"/>
    <mergeCell ref="A143:A144"/>
    <mergeCell ref="B143:B144"/>
    <mergeCell ref="H143:H144"/>
    <mergeCell ref="I143:I144"/>
    <mergeCell ref="Z141:Z142"/>
    <mergeCell ref="AA141:AA142"/>
    <mergeCell ref="AB147:AB148"/>
    <mergeCell ref="A149:A150"/>
    <mergeCell ref="B149:B150"/>
    <mergeCell ref="H149:H150"/>
    <mergeCell ref="I149:I150"/>
    <mergeCell ref="Z147:Z148"/>
    <mergeCell ref="AA147:AA148"/>
    <mergeCell ref="AB145:AB146"/>
    <mergeCell ref="A147:A148"/>
    <mergeCell ref="B147:B148"/>
    <mergeCell ref="H147:H148"/>
    <mergeCell ref="I147:I148"/>
    <mergeCell ref="N147:N148"/>
    <mergeCell ref="O147:O148"/>
    <mergeCell ref="T147:T148"/>
    <mergeCell ref="U147:U148"/>
    <mergeCell ref="T145:T146"/>
    <mergeCell ref="U145:U146"/>
    <mergeCell ref="Z145:Z146"/>
    <mergeCell ref="AA145:AA146"/>
    <mergeCell ref="AB151:AB152"/>
    <mergeCell ref="A153:A154"/>
    <mergeCell ref="B153:B154"/>
    <mergeCell ref="H153:H154"/>
    <mergeCell ref="I153:I154"/>
    <mergeCell ref="N153:N154"/>
    <mergeCell ref="O153:O154"/>
    <mergeCell ref="T153:T154"/>
    <mergeCell ref="U153:U154"/>
    <mergeCell ref="T151:T152"/>
    <mergeCell ref="U151:U152"/>
    <mergeCell ref="Z151:Z152"/>
    <mergeCell ref="AA151:AA152"/>
    <mergeCell ref="AB149:AB150"/>
    <mergeCell ref="A151:A152"/>
    <mergeCell ref="B151:B152"/>
    <mergeCell ref="H151:H152"/>
    <mergeCell ref="I151:I152"/>
    <mergeCell ref="N151:N152"/>
    <mergeCell ref="O151:O152"/>
    <mergeCell ref="N149:N150"/>
    <mergeCell ref="O149:O150"/>
    <mergeCell ref="T149:T150"/>
    <mergeCell ref="U149:U150"/>
    <mergeCell ref="Z149:Z150"/>
    <mergeCell ref="AA149:AA150"/>
    <mergeCell ref="AB155:AB156"/>
    <mergeCell ref="A157:A158"/>
    <mergeCell ref="B157:B158"/>
    <mergeCell ref="H157:H158"/>
    <mergeCell ref="I157:I158"/>
    <mergeCell ref="N157:N158"/>
    <mergeCell ref="O157:O158"/>
    <mergeCell ref="N155:N156"/>
    <mergeCell ref="O155:O156"/>
    <mergeCell ref="T155:T156"/>
    <mergeCell ref="U155:U156"/>
    <mergeCell ref="Z155:Z156"/>
    <mergeCell ref="AA155:AA156"/>
    <mergeCell ref="AB153:AB154"/>
    <mergeCell ref="A155:A156"/>
    <mergeCell ref="B155:B156"/>
    <mergeCell ref="H155:H156"/>
    <mergeCell ref="I155:I156"/>
    <mergeCell ref="Z153:Z154"/>
    <mergeCell ref="AA153:AA154"/>
    <mergeCell ref="AB159:AB160"/>
    <mergeCell ref="A161:A162"/>
    <mergeCell ref="B161:B162"/>
    <mergeCell ref="H161:H162"/>
    <mergeCell ref="I161:I162"/>
    <mergeCell ref="Z159:Z160"/>
    <mergeCell ref="AA159:AA160"/>
    <mergeCell ref="AB157:AB158"/>
    <mergeCell ref="A159:A160"/>
    <mergeCell ref="B159:B160"/>
    <mergeCell ref="H159:H160"/>
    <mergeCell ref="I159:I160"/>
    <mergeCell ref="N159:N160"/>
    <mergeCell ref="O159:O160"/>
    <mergeCell ref="T159:T160"/>
    <mergeCell ref="U159:U160"/>
    <mergeCell ref="T157:T158"/>
    <mergeCell ref="U157:U158"/>
    <mergeCell ref="Z157:Z158"/>
    <mergeCell ref="AA157:AA158"/>
    <mergeCell ref="AB163:AB164"/>
    <mergeCell ref="A165:A166"/>
    <mergeCell ref="B165:B166"/>
    <mergeCell ref="H165:H166"/>
    <mergeCell ref="I165:I166"/>
    <mergeCell ref="N165:N166"/>
    <mergeCell ref="O165:O166"/>
    <mergeCell ref="T165:T166"/>
    <mergeCell ref="U165:U166"/>
    <mergeCell ref="T163:T164"/>
    <mergeCell ref="U163:U164"/>
    <mergeCell ref="Z163:Z164"/>
    <mergeCell ref="AA163:AA164"/>
    <mergeCell ref="AB161:AB162"/>
    <mergeCell ref="A163:A164"/>
    <mergeCell ref="B163:B164"/>
    <mergeCell ref="H163:H164"/>
    <mergeCell ref="I163:I164"/>
    <mergeCell ref="N163:N164"/>
    <mergeCell ref="O163:O164"/>
    <mergeCell ref="N161:N162"/>
    <mergeCell ref="O161:O162"/>
    <mergeCell ref="T161:T162"/>
    <mergeCell ref="U161:U162"/>
    <mergeCell ref="Z161:Z162"/>
    <mergeCell ref="AA161:AA162"/>
    <mergeCell ref="AB167:AB168"/>
    <mergeCell ref="A169:A170"/>
    <mergeCell ref="B169:B170"/>
    <mergeCell ref="H169:H170"/>
    <mergeCell ref="I169:I170"/>
    <mergeCell ref="N169:N170"/>
    <mergeCell ref="O169:O170"/>
    <mergeCell ref="N167:N168"/>
    <mergeCell ref="O167:O168"/>
    <mergeCell ref="T167:T168"/>
    <mergeCell ref="U167:U168"/>
    <mergeCell ref="Z167:Z168"/>
    <mergeCell ref="AA167:AA168"/>
    <mergeCell ref="AB165:AB166"/>
    <mergeCell ref="A167:A168"/>
    <mergeCell ref="B167:B168"/>
    <mergeCell ref="H167:H168"/>
    <mergeCell ref="I167:I168"/>
    <mergeCell ref="Z165:Z166"/>
    <mergeCell ref="AA165:AA166"/>
    <mergeCell ref="AB171:AB172"/>
    <mergeCell ref="A173:A174"/>
    <mergeCell ref="B173:B174"/>
    <mergeCell ref="H173:H174"/>
    <mergeCell ref="I173:I174"/>
    <mergeCell ref="Z171:Z172"/>
    <mergeCell ref="AA171:AA172"/>
    <mergeCell ref="AB169:AB170"/>
    <mergeCell ref="A171:A172"/>
    <mergeCell ref="B171:B172"/>
    <mergeCell ref="H171:H172"/>
    <mergeCell ref="I171:I172"/>
    <mergeCell ref="N171:N172"/>
    <mergeCell ref="O171:O172"/>
    <mergeCell ref="T171:T172"/>
    <mergeCell ref="U171:U172"/>
    <mergeCell ref="T169:T170"/>
    <mergeCell ref="U169:U170"/>
    <mergeCell ref="Z169:Z170"/>
    <mergeCell ref="AA169:AA170"/>
    <mergeCell ref="AB175:AB176"/>
    <mergeCell ref="A177:A178"/>
    <mergeCell ref="B177:B178"/>
    <mergeCell ref="H177:H178"/>
    <mergeCell ref="I177:I178"/>
    <mergeCell ref="N177:N178"/>
    <mergeCell ref="O177:O178"/>
    <mergeCell ref="T177:T178"/>
    <mergeCell ref="U177:U178"/>
    <mergeCell ref="T175:T176"/>
    <mergeCell ref="U175:U176"/>
    <mergeCell ref="Z175:Z176"/>
    <mergeCell ref="AA175:AA176"/>
    <mergeCell ref="AB173:AB174"/>
    <mergeCell ref="A175:A176"/>
    <mergeCell ref="B175:B176"/>
    <mergeCell ref="H175:H176"/>
    <mergeCell ref="I175:I176"/>
    <mergeCell ref="N175:N176"/>
    <mergeCell ref="O175:O176"/>
    <mergeCell ref="N173:N174"/>
    <mergeCell ref="O173:O174"/>
    <mergeCell ref="T173:T174"/>
    <mergeCell ref="U173:U174"/>
    <mergeCell ref="Z173:Z174"/>
    <mergeCell ref="AA173:AA174"/>
    <mergeCell ref="AB179:AB180"/>
    <mergeCell ref="A181:A182"/>
    <mergeCell ref="B181:B182"/>
    <mergeCell ref="H181:H182"/>
    <mergeCell ref="I181:I182"/>
    <mergeCell ref="N181:N182"/>
    <mergeCell ref="O181:O182"/>
    <mergeCell ref="N179:N180"/>
    <mergeCell ref="O179:O180"/>
    <mergeCell ref="T179:T180"/>
    <mergeCell ref="U179:U180"/>
    <mergeCell ref="Z179:Z180"/>
    <mergeCell ref="AA179:AA180"/>
    <mergeCell ref="AB177:AB178"/>
    <mergeCell ref="A179:A180"/>
    <mergeCell ref="B179:B180"/>
    <mergeCell ref="H179:H180"/>
    <mergeCell ref="I179:I180"/>
    <mergeCell ref="Z177:Z178"/>
    <mergeCell ref="AA177:AA178"/>
    <mergeCell ref="AB183:AB184"/>
    <mergeCell ref="A185:A186"/>
    <mergeCell ref="B185:B186"/>
    <mergeCell ref="H185:H186"/>
    <mergeCell ref="I185:I186"/>
    <mergeCell ref="Z183:Z184"/>
    <mergeCell ref="AA183:AA184"/>
    <mergeCell ref="AB181:AB182"/>
    <mergeCell ref="A183:A184"/>
    <mergeCell ref="B183:B184"/>
    <mergeCell ref="H183:H184"/>
    <mergeCell ref="I183:I184"/>
    <mergeCell ref="N183:N184"/>
    <mergeCell ref="O183:O184"/>
    <mergeCell ref="T183:T184"/>
    <mergeCell ref="U183:U184"/>
    <mergeCell ref="T181:T182"/>
    <mergeCell ref="U181:U182"/>
    <mergeCell ref="Z181:Z182"/>
    <mergeCell ref="AA181:AA182"/>
    <mergeCell ref="AB187:AB188"/>
    <mergeCell ref="A189:A190"/>
    <mergeCell ref="B189:B190"/>
    <mergeCell ref="H189:H190"/>
    <mergeCell ref="I189:I190"/>
    <mergeCell ref="N189:N190"/>
    <mergeCell ref="O189:O190"/>
    <mergeCell ref="T189:T190"/>
    <mergeCell ref="U189:U190"/>
    <mergeCell ref="T187:T188"/>
    <mergeCell ref="U187:U188"/>
    <mergeCell ref="Z187:Z188"/>
    <mergeCell ref="AA187:AA188"/>
    <mergeCell ref="AB185:AB186"/>
    <mergeCell ref="A187:A188"/>
    <mergeCell ref="B187:B188"/>
    <mergeCell ref="H187:H188"/>
    <mergeCell ref="I187:I188"/>
    <mergeCell ref="N187:N188"/>
    <mergeCell ref="O187:O188"/>
    <mergeCell ref="N185:N186"/>
    <mergeCell ref="O185:O186"/>
    <mergeCell ref="T185:T186"/>
    <mergeCell ref="U185:U186"/>
    <mergeCell ref="Z185:Z186"/>
    <mergeCell ref="AA185:AA186"/>
    <mergeCell ref="AB191:AB192"/>
    <mergeCell ref="A193:A194"/>
    <mergeCell ref="B193:B194"/>
    <mergeCell ref="H193:H194"/>
    <mergeCell ref="I193:I194"/>
    <mergeCell ref="N193:N194"/>
    <mergeCell ref="O193:O194"/>
    <mergeCell ref="N191:N192"/>
    <mergeCell ref="O191:O192"/>
    <mergeCell ref="T191:T192"/>
    <mergeCell ref="U191:U192"/>
    <mergeCell ref="Z191:Z192"/>
    <mergeCell ref="AA191:AA192"/>
    <mergeCell ref="AB189:AB190"/>
    <mergeCell ref="A191:A192"/>
    <mergeCell ref="B191:B192"/>
    <mergeCell ref="H191:H192"/>
    <mergeCell ref="I191:I192"/>
    <mergeCell ref="Z189:Z190"/>
    <mergeCell ref="AA189:AA190"/>
    <mergeCell ref="AB195:AB196"/>
    <mergeCell ref="A197:A198"/>
    <mergeCell ref="B197:B198"/>
    <mergeCell ref="H197:H198"/>
    <mergeCell ref="I197:I198"/>
    <mergeCell ref="Z195:Z196"/>
    <mergeCell ref="AA195:AA196"/>
    <mergeCell ref="AB193:AB194"/>
    <mergeCell ref="A195:A196"/>
    <mergeCell ref="B195:B196"/>
    <mergeCell ref="H195:H196"/>
    <mergeCell ref="I195:I196"/>
    <mergeCell ref="N195:N196"/>
    <mergeCell ref="O195:O196"/>
    <mergeCell ref="T195:T196"/>
    <mergeCell ref="U195:U196"/>
    <mergeCell ref="AB197:AB198"/>
    <mergeCell ref="T193:T194"/>
    <mergeCell ref="U193:U194"/>
    <mergeCell ref="Z193:Z194"/>
    <mergeCell ref="AA193:AA194"/>
    <mergeCell ref="N201:N202"/>
    <mergeCell ref="AB199:AB200"/>
    <mergeCell ref="O201:O202"/>
    <mergeCell ref="T201:T202"/>
    <mergeCell ref="U201:U202"/>
    <mergeCell ref="T199:T200"/>
    <mergeCell ref="U199:U200"/>
    <mergeCell ref="Z199:Z200"/>
    <mergeCell ref="AA199:AA200"/>
    <mergeCell ref="A199:A200"/>
    <mergeCell ref="B199:B200"/>
    <mergeCell ref="H199:H200"/>
    <mergeCell ref="I199:I200"/>
    <mergeCell ref="N199:N200"/>
    <mergeCell ref="O199:O200"/>
    <mergeCell ref="N197:N198"/>
    <mergeCell ref="O197:O198"/>
    <mergeCell ref="T197:T198"/>
    <mergeCell ref="U197:U198"/>
    <mergeCell ref="Z197:Z198"/>
    <mergeCell ref="AA197:AA198"/>
    <mergeCell ref="A205:A206"/>
    <mergeCell ref="B205:B206"/>
    <mergeCell ref="H205:H206"/>
    <mergeCell ref="I205:I206"/>
    <mergeCell ref="N205:N206"/>
    <mergeCell ref="O205:O206"/>
    <mergeCell ref="AB205:AB206"/>
    <mergeCell ref="M1:N1"/>
    <mergeCell ref="S1:T1"/>
    <mergeCell ref="U1:AA1"/>
    <mergeCell ref="T205:T206"/>
    <mergeCell ref="U205:U206"/>
    <mergeCell ref="Z205:Z206"/>
    <mergeCell ref="AA205:AA206"/>
    <mergeCell ref="AB203:AB204"/>
    <mergeCell ref="N203:N204"/>
    <mergeCell ref="O203:O204"/>
    <mergeCell ref="T203:T204"/>
    <mergeCell ref="U203:U204"/>
    <mergeCell ref="Z203:Z204"/>
    <mergeCell ref="AA203:AA204"/>
    <mergeCell ref="AB201:AB202"/>
    <mergeCell ref="A203:A204"/>
    <mergeCell ref="B203:B204"/>
    <mergeCell ref="H203:H204"/>
    <mergeCell ref="I203:I204"/>
    <mergeCell ref="Z201:Z202"/>
    <mergeCell ref="AA201:AA202"/>
    <mergeCell ref="A201:A202"/>
    <mergeCell ref="B201:B202"/>
    <mergeCell ref="H201:H202"/>
    <mergeCell ref="I201:I202"/>
  </mergeCells>
  <conditionalFormatting sqref="I2:I1048576 O7:O206 U7:U206 AA7:AA206">
    <cfRule type="cellIs" dxfId="15" priority="26" operator="equal">
      <formula>"ne"</formula>
    </cfRule>
    <cfRule type="cellIs" dxfId="14" priority="27" operator="equal">
      <formula>"da"</formula>
    </cfRule>
    <cfRule type="cellIs" dxfId="13" priority="28" operator="equal">
      <formula>"da"</formula>
    </cfRule>
  </conditionalFormatting>
  <conditionalFormatting sqref="O2:O6 O45:O1048576">
    <cfRule type="cellIs" dxfId="12" priority="24" operator="equal">
      <formula>"ne"</formula>
    </cfRule>
    <cfRule type="cellIs" dxfId="11" priority="25" operator="equal">
      <formula>"da"</formula>
    </cfRule>
  </conditionalFormatting>
  <conditionalFormatting sqref="L1">
    <cfRule type="cellIs" dxfId="10" priority="1" operator="equal">
      <formula>"ne"</formula>
    </cfRule>
    <cfRule type="cellIs" dxfId="9" priority="2" operator="between">
      <formula>1</formula>
      <formula>4</formula>
    </cfRule>
  </conditionalFormatting>
  <pageMargins left="0.25" right="0.25" top="0.75" bottom="0.75" header="0.3" footer="0.3"/>
  <pageSetup paperSize="9" scale="53" fitToHeight="0" orientation="landscape"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09"/>
  <sheetViews>
    <sheetView topLeftCell="A2" zoomScale="50" zoomScaleNormal="50" workbookViewId="0">
      <selection activeCell="U14" sqref="U14"/>
    </sheetView>
  </sheetViews>
  <sheetFormatPr defaultColWidth="9.140625" defaultRowHeight="15" x14ac:dyDescent="0.25"/>
  <cols>
    <col min="1" max="1" width="9.140625" style="1"/>
    <col min="2" max="2" width="25.7109375" style="1" customWidth="1"/>
    <col min="3" max="3" width="17" style="1" customWidth="1"/>
    <col min="4" max="4" width="9.140625" style="1"/>
    <col min="5" max="5" width="14.5703125" style="1" bestFit="1" customWidth="1"/>
    <col min="6" max="11" width="9.140625" style="1"/>
    <col min="12" max="12" width="11.7109375" style="1" customWidth="1"/>
    <col min="13" max="13" width="9.140625" style="88"/>
    <col min="14" max="14" width="9.140625" style="84"/>
    <col min="15" max="16384" width="9.140625" style="1"/>
  </cols>
  <sheetData>
    <row r="1" spans="1:14" ht="15.75" hidden="1" thickBot="1" x14ac:dyDescent="0.3"/>
    <row r="2" spans="1:14" ht="29.45" customHeight="1" thickBot="1" x14ac:dyDescent="0.3">
      <c r="A2" s="111" t="str">
        <f>'Analitika nastave'!A2</f>
        <v>Broj studenta koji su cjeloviti ispit</v>
      </c>
      <c r="B2" s="112">
        <f>'Analitika nastave'!B2</f>
        <v>0</v>
      </c>
      <c r="C2" s="113">
        <f>'Analitika nastave'!C2</f>
        <v>0</v>
      </c>
      <c r="D2" s="210" t="s">
        <v>130</v>
      </c>
      <c r="E2" s="214">
        <f>'Analitika nastave'!X1</f>
        <v>0</v>
      </c>
      <c r="F2" s="214"/>
      <c r="G2" s="214"/>
      <c r="H2" s="70"/>
      <c r="I2" s="209" t="s">
        <v>24</v>
      </c>
      <c r="J2" s="215">
        <f>'Analitika nastave'!AE1</f>
        <v>0</v>
      </c>
      <c r="L2" s="64">
        <f ca="1">'Analitika nastave'!$B$1</f>
        <v>45595</v>
      </c>
    </row>
    <row r="3" spans="1:14" ht="15.75" thickBot="1" x14ac:dyDescent="0.3">
      <c r="A3" s="67" t="str">
        <f>'Analitika nastave'!A3</f>
        <v>Odabrali</v>
      </c>
      <c r="B3" s="68" t="str">
        <f>'Analitika nastave'!B3</f>
        <v>Pristupilli</v>
      </c>
      <c r="C3" s="69" t="str">
        <f>'Analitika nastave'!C3</f>
        <v>Položili</v>
      </c>
      <c r="D3" s="210"/>
      <c r="E3" s="214"/>
      <c r="F3" s="214"/>
      <c r="G3" s="214"/>
      <c r="H3" s="70"/>
      <c r="I3" s="209"/>
      <c r="J3" s="215"/>
    </row>
    <row r="4" spans="1:14" ht="33.6" customHeight="1" thickBot="1" x14ac:dyDescent="0.3">
      <c r="A4" s="86">
        <f>'Analitika nastave'!A4</f>
        <v>0</v>
      </c>
      <c r="B4" s="86">
        <f>'Analitika nastave'!B4</f>
        <v>0</v>
      </c>
      <c r="C4" s="86">
        <f>'Analitika nastave'!C4</f>
        <v>0</v>
      </c>
      <c r="D4" s="211" t="s">
        <v>22</v>
      </c>
      <c r="E4" s="212"/>
      <c r="F4" s="213">
        <f>'Analitika nastave'!F1</f>
        <v>0</v>
      </c>
      <c r="G4" s="213"/>
      <c r="H4" s="213"/>
      <c r="I4" s="213"/>
      <c r="J4" s="90" t="s">
        <v>23</v>
      </c>
      <c r="K4" s="209" t="s">
        <v>162</v>
      </c>
      <c r="L4" s="209"/>
    </row>
    <row r="5" spans="1:14" ht="45" x14ac:dyDescent="0.25">
      <c r="A5" s="151" t="s">
        <v>12</v>
      </c>
      <c r="B5" s="149" t="s">
        <v>0</v>
      </c>
      <c r="C5" s="131" t="s">
        <v>1</v>
      </c>
      <c r="D5" s="56" t="s">
        <v>17</v>
      </c>
      <c r="E5" s="226" t="s">
        <v>7</v>
      </c>
      <c r="F5" s="227"/>
      <c r="G5" s="226" t="s">
        <v>8</v>
      </c>
      <c r="H5" s="227"/>
      <c r="I5" s="226" t="s">
        <v>9</v>
      </c>
      <c r="J5" s="227"/>
      <c r="K5" s="226" t="s">
        <v>10</v>
      </c>
      <c r="L5" s="227"/>
      <c r="M5" s="155" t="s">
        <v>129</v>
      </c>
      <c r="N5" s="168" t="s">
        <v>161</v>
      </c>
    </row>
    <row r="6" spans="1:14" x14ac:dyDescent="0.25">
      <c r="A6" s="152"/>
      <c r="B6" s="150"/>
      <c r="C6" s="132"/>
      <c r="D6" s="51" t="s">
        <v>15</v>
      </c>
      <c r="E6" s="53"/>
      <c r="F6" s="222" t="s">
        <v>126</v>
      </c>
      <c r="G6" s="53"/>
      <c r="H6" s="222" t="s">
        <v>126</v>
      </c>
      <c r="I6" s="53"/>
      <c r="J6" s="224" t="s">
        <v>126</v>
      </c>
      <c r="K6" s="53"/>
      <c r="L6" s="222" t="s">
        <v>126</v>
      </c>
      <c r="M6" s="228"/>
      <c r="N6" s="169"/>
    </row>
    <row r="7" spans="1:14" ht="15.75" thickBot="1" x14ac:dyDescent="0.3">
      <c r="A7" s="126"/>
      <c r="B7" s="115"/>
      <c r="C7" s="133"/>
      <c r="D7" s="52" t="s">
        <v>16</v>
      </c>
      <c r="E7" s="54"/>
      <c r="F7" s="223"/>
      <c r="G7" s="54"/>
      <c r="H7" s="223"/>
      <c r="I7" s="54"/>
      <c r="J7" s="225"/>
      <c r="K7" s="54"/>
      <c r="L7" s="223"/>
      <c r="M7" s="229"/>
      <c r="N7" s="170"/>
    </row>
    <row r="8" spans="1:14" x14ac:dyDescent="0.25">
      <c r="A8" s="220">
        <f>'Analitika nastave'!A8</f>
        <v>1</v>
      </c>
      <c r="B8" s="218" t="str">
        <f>'Analitika nastave'!B8</f>
        <v xml:space="preserve"> </v>
      </c>
      <c r="C8" s="220">
        <f>'Analitika nastave'!C8:C9</f>
        <v>0</v>
      </c>
      <c r="D8" s="57" t="str">
        <f>'Analitika nastave'!D8</f>
        <v>B</v>
      </c>
      <c r="E8" s="87">
        <f>IF('Analitika nastave'!J8="DA",'Analitika nastave'!E8+'Analitika nastave'!F8+'Analitika nastave'!G8+'Analitika nastave'!H8,0)</f>
        <v>0</v>
      </c>
      <c r="F8" s="216" t="str">
        <f>IF(OR('Analitika nastave'!J8:J9="DA",AND(E9&gt;=(E$7/2),E$7&gt;0)),"DA","NE")</f>
        <v>NE</v>
      </c>
      <c r="G8" s="87">
        <f>IF('Analitika nastave'!P8="DA",'Analitika nastave'!K8+'Analitika nastave'!L8+'Analitika nastave'!M8+'Analitika nastave'!N8,0)</f>
        <v>0</v>
      </c>
      <c r="H8" s="216" t="str">
        <f>IF(OR('Analitika nastave'!P8:P9="DA",AND(G9&gt;=(G$7/2),G$7&gt;0)),"DA","NE")</f>
        <v>NE</v>
      </c>
      <c r="I8" s="87">
        <f>IF('Analitika nastave'!V8="DA",'Analitika nastave'!Q8+'Analitika nastave'!R8+'Analitika nastave'!S8+'Analitika nastave'!T8,0)</f>
        <v>0</v>
      </c>
      <c r="J8" s="216" t="str">
        <f>IF(OR('Analitika nastave'!V8:V9="DA",AND(I9&gt;=(I$7/2),I$7&gt;0)),"DA","NE")</f>
        <v>NE</v>
      </c>
      <c r="K8" s="87">
        <f>IF('Analitika nastave'!AB8="DA",'Analitika nastave'!W8+'Analitika nastave'!X8+'Analitika nastave'!Y8+'Analitika nastave'!Z8,0)</f>
        <v>0</v>
      </c>
      <c r="L8" s="216" t="str">
        <f>IF(OR('Analitika nastave'!AB8:AB9="DA",AND(K9&gt;=(K$7/2),K$7&gt;0)),"DA","NE")</f>
        <v>NE</v>
      </c>
      <c r="M8" s="230">
        <f>IF(AND(L8="DA",J8="DA",H8="DA",F8="DA"),E9+G9+I9+K9,0)</f>
        <v>0</v>
      </c>
      <c r="N8" s="171" t="str">
        <f>IF(M8&lt;50, "NE",IF(M8&lt;60,2,IF(M8&lt;75,3,IF(M8&lt;90,4,5))))</f>
        <v>NE</v>
      </c>
    </row>
    <row r="9" spans="1:14" ht="15.75" thickBot="1" x14ac:dyDescent="0.3">
      <c r="A9" s="221"/>
      <c r="B9" s="219"/>
      <c r="C9" s="221"/>
      <c r="D9" s="58" t="str">
        <f>'Analitika nastave'!D9</f>
        <v>P</v>
      </c>
      <c r="E9" s="59" t="str">
        <f>IF('Analitika nastave'!J8="DA",'Analitika nastave'!E9+'Analitika nastave'!F9+'Analitika nastave'!G9+'Analitika nastave'!H9,IF(E$7&gt;0,E$7/E$6*E8,""))</f>
        <v/>
      </c>
      <c r="F9" s="217"/>
      <c r="G9" s="66" t="str">
        <f>IF('Analitika nastave'!P8="DA",'Analitika nastave'!K9+'Analitika nastave'!L9+'Analitika nastave'!M9+'Analitika nastave'!N9,IF(G$7&gt;0,G$7/G$6*G8,""))</f>
        <v/>
      </c>
      <c r="H9" s="217"/>
      <c r="I9" s="66" t="str">
        <f>IF('Analitika nastave'!V8="DA",'Analitika nastave'!Q9+'Analitika nastave'!R9+'Analitika nastave'!S9+'Analitika nastave'!T9,IF(I$7&gt;0,I$7/I$6*I8,""))</f>
        <v/>
      </c>
      <c r="J9" s="217"/>
      <c r="K9" s="66" t="str">
        <f>IF('Analitika nastave'!AB8="DA",'Analitika nastave'!W9+'Analitika nastave'!X9+'Analitika nastave'!Y9+'Analitika nastave'!Z9,IF(K$7&gt;0,K$7/K$6*K8,""))</f>
        <v/>
      </c>
      <c r="L9" s="217"/>
      <c r="M9" s="229"/>
      <c r="N9" s="172"/>
    </row>
    <row r="10" spans="1:14" x14ac:dyDescent="0.25">
      <c r="A10" s="220">
        <f>'Analitika nastave'!A10</f>
        <v>2</v>
      </c>
      <c r="B10" s="218" t="str">
        <f>'Analitika nastave'!B10</f>
        <v xml:space="preserve"> </v>
      </c>
      <c r="C10" s="220">
        <f>'Analitika nastave'!C10:C11</f>
        <v>0</v>
      </c>
      <c r="D10" s="61" t="str">
        <f>'Analitika nastave'!D10</f>
        <v>B</v>
      </c>
      <c r="E10" s="87">
        <f>IF('Analitika nastave'!J10="DA",'Analitika nastave'!E10+'Analitika nastave'!F10+'Analitika nastave'!G10+'Analitika nastave'!H10,0)</f>
        <v>0</v>
      </c>
      <c r="F10" s="216" t="str">
        <f>IF(OR('Analitika nastave'!J10:J11="DA",AND(E11&gt;=(E$7/2),E$7&gt;0)),"DA","NE")</f>
        <v>NE</v>
      </c>
      <c r="G10" s="87">
        <f>IF('Analitika nastave'!P10="DA",'Analitika nastave'!K10+'Analitika nastave'!L10+'Analitika nastave'!M10+'Analitika nastave'!N10,0)</f>
        <v>0</v>
      </c>
      <c r="H10" s="216" t="str">
        <f>IF(OR('Analitika nastave'!P10:P11="DA",AND(G11&gt;=(G$7/2),G$7&gt;0)),"DA","NE")</f>
        <v>NE</v>
      </c>
      <c r="I10" s="87">
        <f>IF('Analitika nastave'!V10="DA",'Analitika nastave'!Q10+'Analitika nastave'!R10+'Analitika nastave'!S10+'Analitika nastave'!T10,0)</f>
        <v>0</v>
      </c>
      <c r="J10" s="216" t="str">
        <f>IF(OR('Analitika nastave'!V10:V11="DA",AND(I11&gt;=(I$7/2),I$7&gt;0)),"DA","NE")</f>
        <v>NE</v>
      </c>
      <c r="K10" s="87">
        <f>IF('Analitika nastave'!AB10="DA",'Analitika nastave'!W10+'Analitika nastave'!X10+'Analitika nastave'!Y10+'Analitika nastave'!Z10,0)</f>
        <v>0</v>
      </c>
      <c r="L10" s="216" t="str">
        <f>IF(OR('Analitika nastave'!AB10:AB11="DA",AND(K11&gt;=(K$7/2),K$7&gt;0)),"DA","NE")</f>
        <v>NE</v>
      </c>
      <c r="M10" s="230">
        <f t="shared" ref="M10" si="0">IF(AND(L10="DA",J10="DA",H10="DA",F10="DA"),E11+G11+I11+K11,0)</f>
        <v>0</v>
      </c>
      <c r="N10" s="171" t="str">
        <f t="shared" ref="N10" si="1">IF(M10&lt;50, "NE",IF(M10&lt;60,2,IF(M10&lt;75,3,IF(M10&lt;90,4,5))))</f>
        <v>NE</v>
      </c>
    </row>
    <row r="11" spans="1:14" ht="15.75" thickBot="1" x14ac:dyDescent="0.3">
      <c r="A11" s="221"/>
      <c r="B11" s="219"/>
      <c r="C11" s="221"/>
      <c r="D11" s="58" t="str">
        <f>'Analitika nastave'!D11</f>
        <v>P</v>
      </c>
      <c r="E11" s="59" t="str">
        <f>IF('Analitika nastave'!J10="DA",'Analitika nastave'!E11+'Analitika nastave'!F11+'Analitika nastave'!G11+'Analitika nastave'!H11,IF(E$7&gt;0,E$7/E$6*E10,""))</f>
        <v/>
      </c>
      <c r="F11" s="217"/>
      <c r="G11" s="66" t="str">
        <f>IF('Analitika nastave'!P10="DA",'Analitika nastave'!K11+'Analitika nastave'!L11+'Analitika nastave'!M11+'Analitika nastave'!N11,IF(G$7&gt;0,G$7/G$6*G10,""))</f>
        <v/>
      </c>
      <c r="H11" s="217"/>
      <c r="I11" s="66" t="str">
        <f>IF('Analitika nastave'!V10="DA",'Analitika nastave'!Q11+'Analitika nastave'!R11+'Analitika nastave'!S11+'Analitika nastave'!T11,IF(I$7&gt;0,I$7/I$6*I10,""))</f>
        <v/>
      </c>
      <c r="J11" s="217"/>
      <c r="K11" s="66" t="str">
        <f>IF('Analitika nastave'!AB10="DA",'Analitika nastave'!W11+'Analitika nastave'!X11+'Analitika nastave'!Y11+'Analitika nastave'!Z11,IF(K$7&gt;0,K$7/K$6*K10,""))</f>
        <v/>
      </c>
      <c r="L11" s="217"/>
      <c r="M11" s="229"/>
      <c r="N11" s="172"/>
    </row>
    <row r="12" spans="1:14" x14ac:dyDescent="0.25">
      <c r="A12" s="220">
        <f>'Analitika nastave'!A12</f>
        <v>3</v>
      </c>
      <c r="B12" s="218" t="str">
        <f>'Analitika nastave'!B12</f>
        <v xml:space="preserve"> </v>
      </c>
      <c r="C12" s="220">
        <f>'Analitika nastave'!C12:C13</f>
        <v>0</v>
      </c>
      <c r="D12" s="61" t="str">
        <f>'Analitika nastave'!D12</f>
        <v>B</v>
      </c>
      <c r="E12" s="87">
        <f>IF('Analitika nastave'!J12="DA",'Analitika nastave'!E12+'Analitika nastave'!F12+'Analitika nastave'!G12+'Analitika nastave'!H12,0)</f>
        <v>0</v>
      </c>
      <c r="F12" s="216" t="str">
        <f>IF(OR('Analitika nastave'!J12:J13="DA",AND(E13&gt;=(E$7/2),E$7&gt;0)),"DA","NE")</f>
        <v>NE</v>
      </c>
      <c r="G12" s="87">
        <f>IF('Analitika nastave'!P12="DA",'Analitika nastave'!K12+'Analitika nastave'!L12+'Analitika nastave'!M12+'Analitika nastave'!N12,0)</f>
        <v>0</v>
      </c>
      <c r="H12" s="216" t="str">
        <f>IF(OR('Analitika nastave'!P12:P13="DA",AND(G13&gt;=(G$7/2),G$7&gt;0)),"DA","NE")</f>
        <v>NE</v>
      </c>
      <c r="I12" s="87">
        <f>IF('Analitika nastave'!V12="DA",'Analitika nastave'!Q12+'Analitika nastave'!R12+'Analitika nastave'!S12+'Analitika nastave'!T12,0)</f>
        <v>0</v>
      </c>
      <c r="J12" s="216" t="str">
        <f>IF(OR('Analitika nastave'!V12:V13="DA",AND(I13&gt;=(I$7/2),I$7&gt;0)),"DA","NE")</f>
        <v>NE</v>
      </c>
      <c r="K12" s="87">
        <f>IF('Analitika nastave'!AB12="DA",'Analitika nastave'!W12+'Analitika nastave'!X12+'Analitika nastave'!Y12+'Analitika nastave'!Z12,0)</f>
        <v>0</v>
      </c>
      <c r="L12" s="216" t="str">
        <f>IF(OR('Analitika nastave'!AB12:AB13="DA",AND(K13&gt;=(K$7/2),K$7&gt;0)),"DA","NE")</f>
        <v>NE</v>
      </c>
      <c r="M12" s="230">
        <f t="shared" ref="M12" si="2">IF(AND(L12="DA",J12="DA",H12="DA",F12="DA"),E13+G13+I13+K13,0)</f>
        <v>0</v>
      </c>
      <c r="N12" s="171" t="str">
        <f t="shared" ref="N12" si="3">IF(M12&lt;50, "NE",IF(M12&lt;60,2,IF(M12&lt;75,3,IF(M12&lt;90,4,5))))</f>
        <v>NE</v>
      </c>
    </row>
    <row r="13" spans="1:14" ht="15.75" thickBot="1" x14ac:dyDescent="0.3">
      <c r="A13" s="221"/>
      <c r="B13" s="219"/>
      <c r="C13" s="221"/>
      <c r="D13" s="58" t="str">
        <f>'Analitika nastave'!D13</f>
        <v>P</v>
      </c>
      <c r="E13" s="59" t="str">
        <f>IF('Analitika nastave'!J12="DA",'Analitika nastave'!E13+'Analitika nastave'!F13+'Analitika nastave'!G13+'Analitika nastave'!H13,IF(E$7&gt;0,E$7/E$6*E12,""))</f>
        <v/>
      </c>
      <c r="F13" s="217"/>
      <c r="G13" s="66" t="str">
        <f>IF('Analitika nastave'!P12="DA",'Analitika nastave'!K13+'Analitika nastave'!L13+'Analitika nastave'!M13+'Analitika nastave'!N13,IF(G$7&gt;0,G$7/G$6*G12,""))</f>
        <v/>
      </c>
      <c r="H13" s="217"/>
      <c r="I13" s="66" t="str">
        <f>IF('Analitika nastave'!V12="DA",'Analitika nastave'!Q13+'Analitika nastave'!R13+'Analitika nastave'!S13+'Analitika nastave'!T13,IF(I$7&gt;0,I$7/I$6*I12,""))</f>
        <v/>
      </c>
      <c r="J13" s="217"/>
      <c r="K13" s="66" t="str">
        <f>IF('Analitika nastave'!AB12="DA",'Analitika nastave'!W13+'Analitika nastave'!X13+'Analitika nastave'!Y13+'Analitika nastave'!Z13,IF(K$7&gt;0,K$7/K$6*K12,""))</f>
        <v/>
      </c>
      <c r="L13" s="217"/>
      <c r="M13" s="229"/>
      <c r="N13" s="172"/>
    </row>
    <row r="14" spans="1:14" x14ac:dyDescent="0.25">
      <c r="A14" s="220">
        <f>'Analitika nastave'!A14</f>
        <v>4</v>
      </c>
      <c r="B14" s="218" t="str">
        <f>'Analitika nastave'!B14</f>
        <v xml:space="preserve"> </v>
      </c>
      <c r="C14" s="220">
        <f>'Analitika nastave'!C14:C15</f>
        <v>0</v>
      </c>
      <c r="D14" s="61" t="str">
        <f>'Analitika nastave'!D14</f>
        <v>B</v>
      </c>
      <c r="E14" s="87">
        <f>IF('Analitika nastave'!J14="DA",'Analitika nastave'!E14+'Analitika nastave'!F14+'Analitika nastave'!G14+'Analitika nastave'!H14,0)</f>
        <v>0</v>
      </c>
      <c r="F14" s="216" t="str">
        <f>IF(OR('Analitika nastave'!J14:J15="DA",AND(E15&gt;=(E$7/2),E$7&gt;0)),"DA","NE")</f>
        <v>NE</v>
      </c>
      <c r="G14" s="87">
        <f>IF('Analitika nastave'!P14="DA",'Analitika nastave'!K14+'Analitika nastave'!L14+'Analitika nastave'!M14+'Analitika nastave'!N14,0)</f>
        <v>0</v>
      </c>
      <c r="H14" s="216" t="str">
        <f>IF(OR('Analitika nastave'!P14:P15="DA",AND(G15&gt;=(G$7/2),G$7&gt;0)),"DA","NE")</f>
        <v>NE</v>
      </c>
      <c r="I14" s="87">
        <f>IF('Analitika nastave'!V14="DA",'Analitika nastave'!Q14+'Analitika nastave'!R14+'Analitika nastave'!S14+'Analitika nastave'!T14,0)</f>
        <v>0</v>
      </c>
      <c r="J14" s="216" t="str">
        <f>IF(OR('Analitika nastave'!V14:V15="DA",AND(I15&gt;=(I$7/2),I$7&gt;0)),"DA","NE")</f>
        <v>NE</v>
      </c>
      <c r="K14" s="87">
        <f>IF('Analitika nastave'!AB14="DA",'Analitika nastave'!W14+'Analitika nastave'!X14+'Analitika nastave'!Y14+'Analitika nastave'!Z14,0)</f>
        <v>0</v>
      </c>
      <c r="L14" s="216" t="str">
        <f>IF(OR('Analitika nastave'!AB14:AB15="DA",AND(K15&gt;=(K$7/2),K$7&gt;0)),"DA","NE")</f>
        <v>NE</v>
      </c>
      <c r="M14" s="230">
        <f t="shared" ref="M14" si="4">IF(AND(L14="DA",J14="DA",H14="DA",F14="DA"),E15+G15+I15+K15,0)</f>
        <v>0</v>
      </c>
      <c r="N14" s="171" t="str">
        <f t="shared" ref="N14" si="5">IF(M14&lt;50, "NE",IF(M14&lt;60,2,IF(M14&lt;75,3,IF(M14&lt;90,4,5))))</f>
        <v>NE</v>
      </c>
    </row>
    <row r="15" spans="1:14" ht="15.75" thickBot="1" x14ac:dyDescent="0.3">
      <c r="A15" s="221"/>
      <c r="B15" s="219"/>
      <c r="C15" s="221"/>
      <c r="D15" s="58" t="str">
        <f>'Analitika nastave'!D15</f>
        <v>P</v>
      </c>
      <c r="E15" s="59" t="str">
        <f>IF('Analitika nastave'!J14="DA",'Analitika nastave'!E15+'Analitika nastave'!F15+'Analitika nastave'!G15+'Analitika nastave'!H15,IF(E$7&gt;0,E$7/E$6*E14,""))</f>
        <v/>
      </c>
      <c r="F15" s="217"/>
      <c r="G15" s="66" t="str">
        <f>IF('Analitika nastave'!P14="DA",'Analitika nastave'!K15+'Analitika nastave'!L15+'Analitika nastave'!M15+'Analitika nastave'!N15,IF(G$7&gt;0,G$7/G$6*G14,""))</f>
        <v/>
      </c>
      <c r="H15" s="217"/>
      <c r="I15" s="66" t="str">
        <f>IF('Analitika nastave'!V14="DA",'Analitika nastave'!Q15+'Analitika nastave'!R15+'Analitika nastave'!S15+'Analitika nastave'!T15,IF(I$7&gt;0,I$7/I$6*I14,""))</f>
        <v/>
      </c>
      <c r="J15" s="217"/>
      <c r="K15" s="66" t="str">
        <f>IF('Analitika nastave'!AB14="DA",'Analitika nastave'!W15+'Analitika nastave'!X15+'Analitika nastave'!Y15+'Analitika nastave'!Z15,IF(K$7&gt;0,K$7/K$6*K14,""))</f>
        <v/>
      </c>
      <c r="L15" s="217"/>
      <c r="M15" s="229"/>
      <c r="N15" s="172"/>
    </row>
    <row r="16" spans="1:14" x14ac:dyDescent="0.25">
      <c r="A16" s="220">
        <f>'Analitika nastave'!A16</f>
        <v>5</v>
      </c>
      <c r="B16" s="218" t="str">
        <f>'Analitika nastave'!B16</f>
        <v xml:space="preserve"> </v>
      </c>
      <c r="C16" s="220">
        <f>'Analitika nastave'!C16:C17</f>
        <v>0</v>
      </c>
      <c r="D16" s="61" t="str">
        <f>'Analitika nastave'!D16</f>
        <v>B</v>
      </c>
      <c r="E16" s="87">
        <f>IF('Analitika nastave'!J16="DA",'Analitika nastave'!E16+'Analitika nastave'!F16+'Analitika nastave'!G16+'Analitika nastave'!H16,0)</f>
        <v>0</v>
      </c>
      <c r="F16" s="216" t="str">
        <f>IF(OR('Analitika nastave'!J16:J17="DA",AND(E17&gt;=(E$7/2),E$7&gt;0)),"DA","NE")</f>
        <v>NE</v>
      </c>
      <c r="G16" s="87">
        <f>IF('Analitika nastave'!P16="DA",'Analitika nastave'!K16+'Analitika nastave'!L16+'Analitika nastave'!M16+'Analitika nastave'!N16,0)</f>
        <v>0</v>
      </c>
      <c r="H16" s="216" t="str">
        <f>IF(OR('Analitika nastave'!P16:P17="DA",AND(G17&gt;=(G$7/2),G$7&gt;0)),"DA","NE")</f>
        <v>NE</v>
      </c>
      <c r="I16" s="87">
        <f>IF('Analitika nastave'!V16="DA",'Analitika nastave'!Q16+'Analitika nastave'!R16+'Analitika nastave'!S16+'Analitika nastave'!T16,0)</f>
        <v>0</v>
      </c>
      <c r="J16" s="216" t="str">
        <f>IF(OR('Analitika nastave'!V16:V17="DA",AND(I17&gt;=(I$7/2),I$7&gt;0)),"DA","NE")</f>
        <v>NE</v>
      </c>
      <c r="K16" s="87">
        <f>IF('Analitika nastave'!AB16="DA",'Analitika nastave'!W16+'Analitika nastave'!X16+'Analitika nastave'!Y16+'Analitika nastave'!Z16,0)</f>
        <v>0</v>
      </c>
      <c r="L16" s="216" t="str">
        <f>IF(OR('Analitika nastave'!AB16:AB17="DA",AND(K17&gt;=(K$7/2),K$7&gt;0)),"DA","NE")</f>
        <v>NE</v>
      </c>
      <c r="M16" s="230">
        <f t="shared" ref="M16" si="6">IF(AND(L16="DA",J16="DA",H16="DA",F16="DA"),E17+G17+I17+K17,0)</f>
        <v>0</v>
      </c>
      <c r="N16" s="171" t="str">
        <f t="shared" ref="N16" si="7">IF(M16&lt;50, "NE",IF(M16&lt;60,2,IF(M16&lt;75,3,IF(M16&lt;90,4,5))))</f>
        <v>NE</v>
      </c>
    </row>
    <row r="17" spans="1:14" ht="15.75" thickBot="1" x14ac:dyDescent="0.3">
      <c r="A17" s="221"/>
      <c r="B17" s="219"/>
      <c r="C17" s="221"/>
      <c r="D17" s="58" t="str">
        <f>'Analitika nastave'!D17</f>
        <v>P</v>
      </c>
      <c r="E17" s="59" t="str">
        <f>IF('Analitika nastave'!J16="DA",'Analitika nastave'!E17+'Analitika nastave'!F17+'Analitika nastave'!G17+'Analitika nastave'!H17,IF(E$7&gt;0,E$7/E$6*E16,""))</f>
        <v/>
      </c>
      <c r="F17" s="217"/>
      <c r="G17" s="66" t="str">
        <f>IF('Analitika nastave'!P16="DA",'Analitika nastave'!K17+'Analitika nastave'!L17+'Analitika nastave'!M17+'Analitika nastave'!N17,IF(G$7&gt;0,G$7/G$6*G16,""))</f>
        <v/>
      </c>
      <c r="H17" s="217"/>
      <c r="I17" s="66" t="str">
        <f>IF('Analitika nastave'!V16="DA",'Analitika nastave'!Q17+'Analitika nastave'!R17+'Analitika nastave'!S17+'Analitika nastave'!T17,IF(I$7&gt;0,I$7/I$6*I16,""))</f>
        <v/>
      </c>
      <c r="J17" s="217"/>
      <c r="K17" s="66" t="str">
        <f>IF('Analitika nastave'!AB16="DA",'Analitika nastave'!W17+'Analitika nastave'!X17+'Analitika nastave'!Y17+'Analitika nastave'!Z17,IF(K$7&gt;0,K$7/K$6*K16,""))</f>
        <v/>
      </c>
      <c r="L17" s="217"/>
      <c r="M17" s="229"/>
      <c r="N17" s="172"/>
    </row>
    <row r="18" spans="1:14" x14ac:dyDescent="0.25">
      <c r="A18" s="220">
        <f>'Analitika nastave'!A18</f>
        <v>6</v>
      </c>
      <c r="B18" s="218" t="str">
        <f>'Analitika nastave'!B18</f>
        <v xml:space="preserve"> </v>
      </c>
      <c r="C18" s="220">
        <f>'Analitika nastave'!C18:C19</f>
        <v>0</v>
      </c>
      <c r="D18" s="61" t="str">
        <f>'Analitika nastave'!D18</f>
        <v>B</v>
      </c>
      <c r="E18" s="87">
        <f>IF('Analitika nastave'!J18="DA",'Analitika nastave'!E18+'Analitika nastave'!F18+'Analitika nastave'!G18+'Analitika nastave'!H18,0)</f>
        <v>0</v>
      </c>
      <c r="F18" s="216" t="str">
        <f>IF(OR('Analitika nastave'!J18:J19="DA",AND(E19&gt;=(E$7/2),E$7&gt;0)),"DA","NE")</f>
        <v>NE</v>
      </c>
      <c r="G18" s="87">
        <f>IF('Analitika nastave'!P18="DA",'Analitika nastave'!K18+'Analitika nastave'!L18+'Analitika nastave'!M18+'Analitika nastave'!N18,0)</f>
        <v>0</v>
      </c>
      <c r="H18" s="216" t="str">
        <f>IF(OR('Analitika nastave'!P18:P19="DA",AND(G19&gt;=(G$7/2),G$7&gt;0)),"DA","NE")</f>
        <v>NE</v>
      </c>
      <c r="I18" s="87">
        <f>IF('Analitika nastave'!V18="DA",'Analitika nastave'!Q18+'Analitika nastave'!R18+'Analitika nastave'!S18+'Analitika nastave'!T18,0)</f>
        <v>0</v>
      </c>
      <c r="J18" s="216" t="str">
        <f>IF(OR('Analitika nastave'!V18:V19="DA",AND(I19&gt;=(I$7/2),I$7&gt;0)),"DA","NE")</f>
        <v>NE</v>
      </c>
      <c r="K18" s="87">
        <f>IF('Analitika nastave'!AB18="DA",'Analitika nastave'!W18+'Analitika nastave'!X18+'Analitika nastave'!Y18+'Analitika nastave'!Z18,0)</f>
        <v>0</v>
      </c>
      <c r="L18" s="216" t="str">
        <f>IF(OR('Analitika nastave'!AB18:AB19="DA",AND(K19&gt;=(K$7/2),K$7&gt;0)),"DA","NE")</f>
        <v>NE</v>
      </c>
      <c r="M18" s="230">
        <f t="shared" ref="M18" si="8">IF(AND(L18="DA",J18="DA",H18="DA",F18="DA"),E19+G19+I19+K19,0)</f>
        <v>0</v>
      </c>
      <c r="N18" s="171" t="str">
        <f t="shared" ref="N18" si="9">IF(M18&lt;50, "NE",IF(M18&lt;60,2,IF(M18&lt;75,3,IF(M18&lt;90,4,5))))</f>
        <v>NE</v>
      </c>
    </row>
    <row r="19" spans="1:14" ht="15.75" thickBot="1" x14ac:dyDescent="0.3">
      <c r="A19" s="221"/>
      <c r="B19" s="219"/>
      <c r="C19" s="221"/>
      <c r="D19" s="58" t="str">
        <f>'Analitika nastave'!D19</f>
        <v>P</v>
      </c>
      <c r="E19" s="59" t="str">
        <f>IF('Analitika nastave'!J18="DA",'Analitika nastave'!E19+'Analitika nastave'!F19+'Analitika nastave'!G19+'Analitika nastave'!H19,IF(E$7&gt;0,E$7/E$6*E18,""))</f>
        <v/>
      </c>
      <c r="F19" s="217"/>
      <c r="G19" s="66" t="str">
        <f>IF('Analitika nastave'!P18="DA",'Analitika nastave'!K19+'Analitika nastave'!L19+'Analitika nastave'!M19+'Analitika nastave'!N19,IF(G$7&gt;0,G$7/G$6*G18,""))</f>
        <v/>
      </c>
      <c r="H19" s="217"/>
      <c r="I19" s="66" t="str">
        <f>IF('Analitika nastave'!V18="DA",'Analitika nastave'!Q19+'Analitika nastave'!R19+'Analitika nastave'!S19+'Analitika nastave'!T19,IF(I$7&gt;0,I$7/I$6*I18,""))</f>
        <v/>
      </c>
      <c r="J19" s="217"/>
      <c r="K19" s="66" t="str">
        <f>IF('Analitika nastave'!AB18="DA",'Analitika nastave'!W19+'Analitika nastave'!X19+'Analitika nastave'!Y19+'Analitika nastave'!Z19,IF(K$7&gt;0,K$7/K$6*K18,""))</f>
        <v/>
      </c>
      <c r="L19" s="217"/>
      <c r="M19" s="229"/>
      <c r="N19" s="172"/>
    </row>
    <row r="20" spans="1:14" x14ac:dyDescent="0.25">
      <c r="A20" s="220">
        <f>'Analitika nastave'!A20</f>
        <v>7</v>
      </c>
      <c r="B20" s="218" t="str">
        <f>'Analitika nastave'!B20</f>
        <v xml:space="preserve"> </v>
      </c>
      <c r="C20" s="220">
        <f>'Analitika nastave'!C20:C21</f>
        <v>0</v>
      </c>
      <c r="D20" s="61" t="str">
        <f>'Analitika nastave'!D20</f>
        <v>B</v>
      </c>
      <c r="E20" s="87">
        <f>IF('Analitika nastave'!J20="DA",'Analitika nastave'!E20+'Analitika nastave'!F20+'Analitika nastave'!G20+'Analitika nastave'!H20,0)</f>
        <v>0</v>
      </c>
      <c r="F20" s="216" t="str">
        <f>IF(OR('Analitika nastave'!J20:J21="DA",AND(E21&gt;=(E$7/2),E$7&gt;0)),"DA","NE")</f>
        <v>NE</v>
      </c>
      <c r="G20" s="87">
        <f>IF('Analitika nastave'!P20="DA",'Analitika nastave'!K20+'Analitika nastave'!L20+'Analitika nastave'!M20+'Analitika nastave'!N20,0)</f>
        <v>0</v>
      </c>
      <c r="H20" s="216" t="str">
        <f>IF(OR('Analitika nastave'!P20:P21="DA",AND(G21&gt;=(G$7/2),G$7&gt;0)),"DA","NE")</f>
        <v>NE</v>
      </c>
      <c r="I20" s="87">
        <f>IF('Analitika nastave'!V20="DA",'Analitika nastave'!Q20+'Analitika nastave'!R20+'Analitika nastave'!S20+'Analitika nastave'!T20,0)</f>
        <v>0</v>
      </c>
      <c r="J20" s="216" t="str">
        <f>IF(OR('Analitika nastave'!V20:V21="DA",AND(I21&gt;=(I$7/2),I$7&gt;0)),"DA","NE")</f>
        <v>NE</v>
      </c>
      <c r="K20" s="87">
        <f>IF('Analitika nastave'!AB20="DA",'Analitika nastave'!W20+'Analitika nastave'!X20+'Analitika nastave'!Y20+'Analitika nastave'!Z20,0)</f>
        <v>0</v>
      </c>
      <c r="L20" s="216" t="str">
        <f>IF(OR('Analitika nastave'!AB20:AB21="DA",AND(K21&gt;=(K$7/2),K$7&gt;0)),"DA","NE")</f>
        <v>NE</v>
      </c>
      <c r="M20" s="230">
        <f t="shared" ref="M20" si="10">IF(AND(L20="DA",J20="DA",H20="DA",F20="DA"),E21+G21+I21+K21,0)</f>
        <v>0</v>
      </c>
      <c r="N20" s="171" t="str">
        <f t="shared" ref="N20" si="11">IF(M20&lt;50, "NE",IF(M20&lt;60,2,IF(M20&lt;75,3,IF(M20&lt;90,4,5))))</f>
        <v>NE</v>
      </c>
    </row>
    <row r="21" spans="1:14" ht="15.75" thickBot="1" x14ac:dyDescent="0.3">
      <c r="A21" s="221"/>
      <c r="B21" s="219"/>
      <c r="C21" s="221"/>
      <c r="D21" s="58" t="str">
        <f>'Analitika nastave'!D21</f>
        <v>P</v>
      </c>
      <c r="E21" s="59" t="str">
        <f>IF('Analitika nastave'!J20="DA",'Analitika nastave'!E21+'Analitika nastave'!F21+'Analitika nastave'!G21+'Analitika nastave'!H21,IF(E$7&gt;0,E$7/E$6*E20,""))</f>
        <v/>
      </c>
      <c r="F21" s="217"/>
      <c r="G21" s="66" t="str">
        <f>IF('Analitika nastave'!P20="DA",'Analitika nastave'!K21+'Analitika nastave'!L21+'Analitika nastave'!M21+'Analitika nastave'!N21,IF(G$7&gt;0,G$7/G$6*G20,""))</f>
        <v/>
      </c>
      <c r="H21" s="217"/>
      <c r="I21" s="66" t="str">
        <f>IF('Analitika nastave'!V20="DA",'Analitika nastave'!Q21+'Analitika nastave'!R21+'Analitika nastave'!S21+'Analitika nastave'!T21,IF(I$7&gt;0,I$7/I$6*I20,""))</f>
        <v/>
      </c>
      <c r="J21" s="217"/>
      <c r="K21" s="66" t="str">
        <f>IF('Analitika nastave'!AB20="DA",'Analitika nastave'!W21+'Analitika nastave'!X21+'Analitika nastave'!Y21+'Analitika nastave'!Z21,IF(K$7&gt;0,K$7/K$6*K20,""))</f>
        <v/>
      </c>
      <c r="L21" s="217"/>
      <c r="M21" s="229"/>
      <c r="N21" s="172"/>
    </row>
    <row r="22" spans="1:14" x14ac:dyDescent="0.25">
      <c r="A22" s="220">
        <f>'Analitika nastave'!A22</f>
        <v>8</v>
      </c>
      <c r="B22" s="218" t="str">
        <f>'Analitika nastave'!B22</f>
        <v xml:space="preserve"> </v>
      </c>
      <c r="C22" s="220">
        <f>'Analitika nastave'!C22:C23</f>
        <v>0</v>
      </c>
      <c r="D22" s="61" t="str">
        <f>'Analitika nastave'!D22</f>
        <v>B</v>
      </c>
      <c r="E22" s="87">
        <f>IF('Analitika nastave'!J22="DA",'Analitika nastave'!E22+'Analitika nastave'!F22+'Analitika nastave'!G22+'Analitika nastave'!H22,0)</f>
        <v>0</v>
      </c>
      <c r="F22" s="216" t="str">
        <f>IF(OR('Analitika nastave'!J22:J23="DA",AND(E23&gt;=(E$7/2),E$7&gt;0)),"DA","NE")</f>
        <v>NE</v>
      </c>
      <c r="G22" s="87">
        <f>IF('Analitika nastave'!P22="DA",'Analitika nastave'!K22+'Analitika nastave'!L22+'Analitika nastave'!M22+'Analitika nastave'!N22,0)</f>
        <v>0</v>
      </c>
      <c r="H22" s="216" t="str">
        <f>IF(OR('Analitika nastave'!P22:P23="DA",AND(G23&gt;=(G$7/2),G$7&gt;0)),"DA","NE")</f>
        <v>NE</v>
      </c>
      <c r="I22" s="87">
        <f>IF('Analitika nastave'!V22="DA",'Analitika nastave'!Q22+'Analitika nastave'!R22+'Analitika nastave'!S22+'Analitika nastave'!T22,0)</f>
        <v>0</v>
      </c>
      <c r="J22" s="216" t="str">
        <f>IF(OR('Analitika nastave'!V22:V23="DA",AND(I23&gt;=(I$7/2),I$7&gt;0)),"DA","NE")</f>
        <v>NE</v>
      </c>
      <c r="K22" s="87">
        <f>IF('Analitika nastave'!AB22="DA",'Analitika nastave'!W22+'Analitika nastave'!X22+'Analitika nastave'!Y22+'Analitika nastave'!Z22,0)</f>
        <v>0</v>
      </c>
      <c r="L22" s="216" t="str">
        <f>IF(OR('Analitika nastave'!AB22:AB23="DA",AND(K23&gt;=(K$7/2),K$7&gt;0)),"DA","NE")</f>
        <v>NE</v>
      </c>
      <c r="M22" s="230">
        <f t="shared" ref="M22" si="12">IF(AND(L22="DA",J22="DA",H22="DA",F22="DA"),E23+G23+I23+K23,0)</f>
        <v>0</v>
      </c>
      <c r="N22" s="171" t="str">
        <f t="shared" ref="N22" si="13">IF(M22&lt;50, "NE",IF(M22&lt;60,2,IF(M22&lt;75,3,IF(M22&lt;90,4,5))))</f>
        <v>NE</v>
      </c>
    </row>
    <row r="23" spans="1:14" ht="15.75" thickBot="1" x14ac:dyDescent="0.3">
      <c r="A23" s="221"/>
      <c r="B23" s="219"/>
      <c r="C23" s="221"/>
      <c r="D23" s="58" t="str">
        <f>'Analitika nastave'!D23</f>
        <v>P</v>
      </c>
      <c r="E23" s="59" t="str">
        <f>IF('Analitika nastave'!J22="DA",'Analitika nastave'!E23+'Analitika nastave'!F23+'Analitika nastave'!G23+'Analitika nastave'!H23,IF(E$7&gt;0,E$7/E$6*E22,""))</f>
        <v/>
      </c>
      <c r="F23" s="217"/>
      <c r="G23" s="66" t="str">
        <f>IF('Analitika nastave'!P22="DA",'Analitika nastave'!K23+'Analitika nastave'!L23+'Analitika nastave'!M23+'Analitika nastave'!N23,IF(G$7&gt;0,G$7/G$6*G22,""))</f>
        <v/>
      </c>
      <c r="H23" s="217"/>
      <c r="I23" s="66" t="str">
        <f>IF('Analitika nastave'!V22="DA",'Analitika nastave'!Q23+'Analitika nastave'!R23+'Analitika nastave'!S23+'Analitika nastave'!T23,IF(I$7&gt;0,I$7/I$6*I22,""))</f>
        <v/>
      </c>
      <c r="J23" s="217"/>
      <c r="K23" s="66" t="str">
        <f>IF('Analitika nastave'!AB22="DA",'Analitika nastave'!W23+'Analitika nastave'!X23+'Analitika nastave'!Y23+'Analitika nastave'!Z23,IF(K$7&gt;0,K$7/K$6*K22,""))</f>
        <v/>
      </c>
      <c r="L23" s="217"/>
      <c r="M23" s="229"/>
      <c r="N23" s="172"/>
    </row>
    <row r="24" spans="1:14" x14ac:dyDescent="0.25">
      <c r="A24" s="220">
        <f>'Analitika nastave'!A24</f>
        <v>9</v>
      </c>
      <c r="B24" s="218" t="str">
        <f>'Analitika nastave'!B24</f>
        <v xml:space="preserve"> </v>
      </c>
      <c r="C24" s="220">
        <f>'Analitika nastave'!C24:C25</f>
        <v>0</v>
      </c>
      <c r="D24" s="61" t="str">
        <f>'Analitika nastave'!D24</f>
        <v>B</v>
      </c>
      <c r="E24" s="87">
        <f>IF('Analitika nastave'!J24="DA",'Analitika nastave'!E24+'Analitika nastave'!F24+'Analitika nastave'!G24+'Analitika nastave'!H24,0)</f>
        <v>0</v>
      </c>
      <c r="F24" s="216" t="str">
        <f>IF(OR('Analitika nastave'!J24:J25="DA",AND(E25&gt;=(E$7/2),E$7&gt;0)),"DA","NE")</f>
        <v>NE</v>
      </c>
      <c r="G24" s="87">
        <f>IF('Analitika nastave'!P24="DA",'Analitika nastave'!K24+'Analitika nastave'!L24+'Analitika nastave'!M24+'Analitika nastave'!N24,0)</f>
        <v>0</v>
      </c>
      <c r="H24" s="216" t="str">
        <f>IF(OR('Analitika nastave'!P24:P25="DA",AND(G25&gt;=(G$7/2),G$7&gt;0)),"DA","NE")</f>
        <v>NE</v>
      </c>
      <c r="I24" s="87">
        <f>IF('Analitika nastave'!V24="DA",'Analitika nastave'!Q24+'Analitika nastave'!R24+'Analitika nastave'!S24+'Analitika nastave'!T24,0)</f>
        <v>0</v>
      </c>
      <c r="J24" s="216" t="str">
        <f>IF(OR('Analitika nastave'!V24:V25="DA",AND(I25&gt;=(I$7/2),I$7&gt;0)),"DA","NE")</f>
        <v>NE</v>
      </c>
      <c r="K24" s="87">
        <f>IF('Analitika nastave'!AB24="DA",'Analitika nastave'!W24+'Analitika nastave'!X24+'Analitika nastave'!Y24+'Analitika nastave'!Z24,0)</f>
        <v>0</v>
      </c>
      <c r="L24" s="216" t="str">
        <f>IF(OR('Analitika nastave'!AB24:AB25="DA",AND(K25&gt;=(K$7/2),K$7&gt;0)),"DA","NE")</f>
        <v>NE</v>
      </c>
      <c r="M24" s="230">
        <f t="shared" ref="M24" si="14">IF(AND(L24="DA",J24="DA",H24="DA",F24="DA"),E25+G25+I25+K25,0)</f>
        <v>0</v>
      </c>
      <c r="N24" s="171" t="str">
        <f t="shared" ref="N24" si="15">IF(M24&lt;50, "NE",IF(M24&lt;60,2,IF(M24&lt;75,3,IF(M24&lt;90,4,5))))</f>
        <v>NE</v>
      </c>
    </row>
    <row r="25" spans="1:14" ht="15.75" thickBot="1" x14ac:dyDescent="0.3">
      <c r="A25" s="221"/>
      <c r="B25" s="219"/>
      <c r="C25" s="221"/>
      <c r="D25" s="58" t="str">
        <f>'Analitika nastave'!D25</f>
        <v>P</v>
      </c>
      <c r="E25" s="59" t="str">
        <f>IF('Analitika nastave'!J24="DA",'Analitika nastave'!E25+'Analitika nastave'!F25+'Analitika nastave'!G25+'Analitika nastave'!H25,IF(E$7&gt;0,E$7/E$6*E24,""))</f>
        <v/>
      </c>
      <c r="F25" s="217"/>
      <c r="G25" s="66" t="str">
        <f>IF('Analitika nastave'!P24="DA",'Analitika nastave'!K25+'Analitika nastave'!L25+'Analitika nastave'!M25+'Analitika nastave'!N25,IF(G$7&gt;0,G$7/G$6*G24,""))</f>
        <v/>
      </c>
      <c r="H25" s="217"/>
      <c r="I25" s="66" t="str">
        <f>IF('Analitika nastave'!V24="DA",'Analitika nastave'!Q25+'Analitika nastave'!R25+'Analitika nastave'!S25+'Analitika nastave'!T25,IF(I$7&gt;0,I$7/I$6*I24,""))</f>
        <v/>
      </c>
      <c r="J25" s="217"/>
      <c r="K25" s="66" t="str">
        <f>IF('Analitika nastave'!AB24="DA",'Analitika nastave'!W25+'Analitika nastave'!X25+'Analitika nastave'!Y25+'Analitika nastave'!Z25,IF(K$7&gt;0,K$7/K$6*K24,""))</f>
        <v/>
      </c>
      <c r="L25" s="217"/>
      <c r="M25" s="229"/>
      <c r="N25" s="172"/>
    </row>
    <row r="26" spans="1:14" x14ac:dyDescent="0.25">
      <c r="A26" s="220">
        <f>'Analitika nastave'!A26</f>
        <v>10</v>
      </c>
      <c r="B26" s="218" t="str">
        <f>'Analitika nastave'!B26</f>
        <v xml:space="preserve"> </v>
      </c>
      <c r="C26" s="220">
        <f>'Analitika nastave'!C26:C27</f>
        <v>0</v>
      </c>
      <c r="D26" s="61" t="str">
        <f>'Analitika nastave'!D26</f>
        <v>B</v>
      </c>
      <c r="E26" s="87">
        <f>IF('Analitika nastave'!J26="DA",'Analitika nastave'!E26+'Analitika nastave'!F26+'Analitika nastave'!G26+'Analitika nastave'!H26,0)</f>
        <v>0</v>
      </c>
      <c r="F26" s="216" t="str">
        <f>IF(OR('Analitika nastave'!J26:J27="DA",AND(E27&gt;=(E$7/2),E$7&gt;0)),"DA","NE")</f>
        <v>NE</v>
      </c>
      <c r="G26" s="87">
        <f>IF('Analitika nastave'!P26="DA",'Analitika nastave'!K26+'Analitika nastave'!L26+'Analitika nastave'!M26+'Analitika nastave'!N26,0)</f>
        <v>0</v>
      </c>
      <c r="H26" s="216" t="str">
        <f>IF(OR('Analitika nastave'!P26:P27="DA",AND(G27&gt;=(G$7/2),G$7&gt;0)),"DA","NE")</f>
        <v>NE</v>
      </c>
      <c r="I26" s="87">
        <f>IF('Analitika nastave'!V26="DA",'Analitika nastave'!Q26+'Analitika nastave'!R26+'Analitika nastave'!S26+'Analitika nastave'!T26,0)</f>
        <v>0</v>
      </c>
      <c r="J26" s="216" t="str">
        <f>IF(OR('Analitika nastave'!V26:V27="DA",AND(I27&gt;=(I$7/2),I$7&gt;0)),"DA","NE")</f>
        <v>NE</v>
      </c>
      <c r="K26" s="87">
        <f>IF('Analitika nastave'!AB26="DA",'Analitika nastave'!W26+'Analitika nastave'!X26+'Analitika nastave'!Y26+'Analitika nastave'!Z26,0)</f>
        <v>0</v>
      </c>
      <c r="L26" s="216" t="str">
        <f>IF(OR('Analitika nastave'!AB26:AB27="DA",AND(K27&gt;=(K$7/2),K$7&gt;0)),"DA","NE")</f>
        <v>NE</v>
      </c>
      <c r="M26" s="230">
        <f t="shared" ref="M26" si="16">IF(AND(L26="DA",J26="DA",H26="DA",F26="DA"),E27+G27+I27+K27,0)</f>
        <v>0</v>
      </c>
      <c r="N26" s="171" t="str">
        <f t="shared" ref="N26" si="17">IF(M26&lt;50, "NE",IF(M26&lt;60,2,IF(M26&lt;75,3,IF(M26&lt;90,4,5))))</f>
        <v>NE</v>
      </c>
    </row>
    <row r="27" spans="1:14" ht="15.75" thickBot="1" x14ac:dyDescent="0.3">
      <c r="A27" s="221"/>
      <c r="B27" s="219"/>
      <c r="C27" s="221"/>
      <c r="D27" s="58" t="str">
        <f>'Analitika nastave'!D27</f>
        <v>P</v>
      </c>
      <c r="E27" s="59" t="str">
        <f>IF('Analitika nastave'!J26="DA",'Analitika nastave'!E27+'Analitika nastave'!F27+'Analitika nastave'!G27+'Analitika nastave'!H27,IF(E$7&gt;0,E$7/E$6*E26,""))</f>
        <v/>
      </c>
      <c r="F27" s="217"/>
      <c r="G27" s="66" t="str">
        <f>IF('Analitika nastave'!P26="DA",'Analitika nastave'!K27+'Analitika nastave'!L27+'Analitika nastave'!M27+'Analitika nastave'!N27,IF(G$7&gt;0,G$7/G$6*G26,""))</f>
        <v/>
      </c>
      <c r="H27" s="217"/>
      <c r="I27" s="66" t="str">
        <f>IF('Analitika nastave'!V26="DA",'Analitika nastave'!Q27+'Analitika nastave'!R27+'Analitika nastave'!S27+'Analitika nastave'!T27,IF(I$7&gt;0,I$7/I$6*I26,""))</f>
        <v/>
      </c>
      <c r="J27" s="217"/>
      <c r="K27" s="66" t="str">
        <f>IF('Analitika nastave'!AB26="DA",'Analitika nastave'!W27+'Analitika nastave'!X27+'Analitika nastave'!Y27+'Analitika nastave'!Z27,IF(K$7&gt;0,K$7/K$6*K26,""))</f>
        <v/>
      </c>
      <c r="L27" s="217"/>
      <c r="M27" s="229"/>
      <c r="N27" s="172"/>
    </row>
    <row r="28" spans="1:14" x14ac:dyDescent="0.25">
      <c r="A28" s="220">
        <f>'Analitika nastave'!A28</f>
        <v>11</v>
      </c>
      <c r="B28" s="218" t="str">
        <f>'Analitika nastave'!B28</f>
        <v xml:space="preserve"> </v>
      </c>
      <c r="C28" s="220">
        <f>'Analitika nastave'!C28:C29</f>
        <v>0</v>
      </c>
      <c r="D28" s="61" t="str">
        <f>'Analitika nastave'!D28</f>
        <v>B</v>
      </c>
      <c r="E28" s="87">
        <f>IF('Analitika nastave'!J28="DA",'Analitika nastave'!E28+'Analitika nastave'!F28+'Analitika nastave'!G28+'Analitika nastave'!H28,0)</f>
        <v>0</v>
      </c>
      <c r="F28" s="216" t="str">
        <f>IF(OR('Analitika nastave'!J28:J29="DA",AND(E29&gt;=(E$7/2),E$7&gt;0)),"DA","NE")</f>
        <v>NE</v>
      </c>
      <c r="G28" s="87">
        <f>IF('Analitika nastave'!P28="DA",'Analitika nastave'!K28+'Analitika nastave'!L28+'Analitika nastave'!M28+'Analitika nastave'!N28,0)</f>
        <v>0</v>
      </c>
      <c r="H28" s="216" t="str">
        <f>IF(OR('Analitika nastave'!P28:P29="DA",AND(G29&gt;=(G$7/2),G$7&gt;0)),"DA","NE")</f>
        <v>NE</v>
      </c>
      <c r="I28" s="87">
        <f>IF('Analitika nastave'!V28="DA",'Analitika nastave'!Q28+'Analitika nastave'!R28+'Analitika nastave'!S28+'Analitika nastave'!T28,0)</f>
        <v>0</v>
      </c>
      <c r="J28" s="216" t="str">
        <f>IF(OR('Analitika nastave'!V28:V29="DA",AND(I29&gt;=(I$7/2),I$7&gt;0)),"DA","NE")</f>
        <v>NE</v>
      </c>
      <c r="K28" s="87">
        <f>IF('Analitika nastave'!AB28="DA",'Analitika nastave'!W28+'Analitika nastave'!X28+'Analitika nastave'!Y28+'Analitika nastave'!Z28,0)</f>
        <v>0</v>
      </c>
      <c r="L28" s="216" t="str">
        <f>IF(OR('Analitika nastave'!AB28:AB29="DA",AND(K29&gt;=(K$7/2),K$7&gt;0)),"DA","NE")</f>
        <v>NE</v>
      </c>
      <c r="M28" s="230">
        <f t="shared" ref="M28" si="18">IF(AND(L28="DA",J28="DA",H28="DA",F28="DA"),E29+G29+I29+K29,0)</f>
        <v>0</v>
      </c>
      <c r="N28" s="171" t="str">
        <f t="shared" ref="N28" si="19">IF(M28&lt;50, "NE",IF(M28&lt;60,2,IF(M28&lt;75,3,IF(M28&lt;90,4,5))))</f>
        <v>NE</v>
      </c>
    </row>
    <row r="29" spans="1:14" ht="15.75" thickBot="1" x14ac:dyDescent="0.3">
      <c r="A29" s="221"/>
      <c r="B29" s="219"/>
      <c r="C29" s="221"/>
      <c r="D29" s="58" t="str">
        <f>'Analitika nastave'!D29</f>
        <v>P</v>
      </c>
      <c r="E29" s="59" t="str">
        <f>IF('Analitika nastave'!J28="DA",'Analitika nastave'!E29+'Analitika nastave'!F29+'Analitika nastave'!G29+'Analitika nastave'!H29,IF(E$7&gt;0,E$7/E$6*E28,""))</f>
        <v/>
      </c>
      <c r="F29" s="217"/>
      <c r="G29" s="66" t="str">
        <f>IF('Analitika nastave'!P28="DA",'Analitika nastave'!K29+'Analitika nastave'!L29+'Analitika nastave'!M29+'Analitika nastave'!N29,IF(G$7&gt;0,G$7/G$6*G28,""))</f>
        <v/>
      </c>
      <c r="H29" s="217"/>
      <c r="I29" s="66" t="str">
        <f>IF('Analitika nastave'!V28="DA",'Analitika nastave'!Q29+'Analitika nastave'!R29+'Analitika nastave'!S29+'Analitika nastave'!T29,IF(I$7&gt;0,I$7/I$6*I28,""))</f>
        <v/>
      </c>
      <c r="J29" s="217"/>
      <c r="K29" s="66" t="str">
        <f>IF('Analitika nastave'!AB28="DA",'Analitika nastave'!W29+'Analitika nastave'!X29+'Analitika nastave'!Y29+'Analitika nastave'!Z29,IF(K$7&gt;0,K$7/K$6*K28,""))</f>
        <v/>
      </c>
      <c r="L29" s="217"/>
      <c r="M29" s="229"/>
      <c r="N29" s="172"/>
    </row>
    <row r="30" spans="1:14" x14ac:dyDescent="0.25">
      <c r="A30" s="220">
        <f>'Analitika nastave'!A30</f>
        <v>12</v>
      </c>
      <c r="B30" s="218" t="str">
        <f>'Analitika nastave'!B30</f>
        <v xml:space="preserve"> </v>
      </c>
      <c r="C30" s="220">
        <f>'Analitika nastave'!C30:C31</f>
        <v>0</v>
      </c>
      <c r="D30" s="61" t="str">
        <f>'Analitika nastave'!D30</f>
        <v>B</v>
      </c>
      <c r="E30" s="87">
        <f>IF('Analitika nastave'!J30="DA",'Analitika nastave'!E30+'Analitika nastave'!F30+'Analitika nastave'!G30+'Analitika nastave'!H30,0)</f>
        <v>0</v>
      </c>
      <c r="F30" s="216" t="str">
        <f>IF(OR('Analitika nastave'!J30:J31="DA",AND(E31&gt;=(E$7/2),E$7&gt;0)),"DA","NE")</f>
        <v>NE</v>
      </c>
      <c r="G30" s="87">
        <f>IF('Analitika nastave'!P30="DA",'Analitika nastave'!K30+'Analitika nastave'!L30+'Analitika nastave'!M30+'Analitika nastave'!N30,0)</f>
        <v>0</v>
      </c>
      <c r="H30" s="216" t="str">
        <f>IF(OR('Analitika nastave'!P30:P31="DA",AND(G31&gt;=(G$7/2),G$7&gt;0)),"DA","NE")</f>
        <v>NE</v>
      </c>
      <c r="I30" s="87">
        <f>IF('Analitika nastave'!V30="DA",'Analitika nastave'!Q30+'Analitika nastave'!R30+'Analitika nastave'!S30+'Analitika nastave'!T30,0)</f>
        <v>0</v>
      </c>
      <c r="J30" s="216" t="str">
        <f>IF(OR('Analitika nastave'!V30:V31="DA",AND(I31&gt;=(I$7/2),I$7&gt;0)),"DA","NE")</f>
        <v>NE</v>
      </c>
      <c r="K30" s="87">
        <f>IF('Analitika nastave'!AB30="DA",'Analitika nastave'!W30+'Analitika nastave'!X30+'Analitika nastave'!Y30+'Analitika nastave'!Z30,0)</f>
        <v>0</v>
      </c>
      <c r="L30" s="216" t="str">
        <f>IF(OR('Analitika nastave'!AB30:AB31="DA",AND(K31&gt;=(K$7/2),K$7&gt;0)),"DA","NE")</f>
        <v>NE</v>
      </c>
      <c r="M30" s="230">
        <f t="shared" ref="M30" si="20">IF(AND(L30="DA",J30="DA",H30="DA",F30="DA"),E31+G31+I31+K31,0)</f>
        <v>0</v>
      </c>
      <c r="N30" s="171" t="str">
        <f t="shared" ref="N30" si="21">IF(M30&lt;50, "NE",IF(M30&lt;60,2,IF(M30&lt;75,3,IF(M30&lt;90,4,5))))</f>
        <v>NE</v>
      </c>
    </row>
    <row r="31" spans="1:14" ht="15.75" thickBot="1" x14ac:dyDescent="0.3">
      <c r="A31" s="221"/>
      <c r="B31" s="219"/>
      <c r="C31" s="221"/>
      <c r="D31" s="58" t="str">
        <f>'Analitika nastave'!D31</f>
        <v>P</v>
      </c>
      <c r="E31" s="59" t="str">
        <f>IF('Analitika nastave'!J30="DA",'Analitika nastave'!E31+'Analitika nastave'!F31+'Analitika nastave'!G31+'Analitika nastave'!H31,IF(E$7&gt;0,E$7/E$6*E30,""))</f>
        <v/>
      </c>
      <c r="F31" s="217"/>
      <c r="G31" s="66" t="str">
        <f>IF('Analitika nastave'!P30="DA",'Analitika nastave'!K31+'Analitika nastave'!L31+'Analitika nastave'!M31+'Analitika nastave'!N31,IF(G$7&gt;0,G$7/G$6*G30,""))</f>
        <v/>
      </c>
      <c r="H31" s="217"/>
      <c r="I31" s="66" t="str">
        <f>IF('Analitika nastave'!V30="DA",'Analitika nastave'!Q31+'Analitika nastave'!R31+'Analitika nastave'!S31+'Analitika nastave'!T31,IF(I$7&gt;0,I$7/I$6*I30,""))</f>
        <v/>
      </c>
      <c r="J31" s="217"/>
      <c r="K31" s="66" t="str">
        <f>IF('Analitika nastave'!AB30="DA",'Analitika nastave'!W31+'Analitika nastave'!X31+'Analitika nastave'!Y31+'Analitika nastave'!Z31,IF(K$7&gt;0,K$7/K$6*K30,""))</f>
        <v/>
      </c>
      <c r="L31" s="217"/>
      <c r="M31" s="229"/>
      <c r="N31" s="172"/>
    </row>
    <row r="32" spans="1:14" x14ac:dyDescent="0.25">
      <c r="A32" s="220">
        <f>'Analitika nastave'!A32</f>
        <v>13</v>
      </c>
      <c r="B32" s="218" t="str">
        <f>'Analitika nastave'!B32</f>
        <v xml:space="preserve"> </v>
      </c>
      <c r="C32" s="220">
        <f>'Analitika nastave'!C32:C33</f>
        <v>0</v>
      </c>
      <c r="D32" s="61" t="str">
        <f>'Analitika nastave'!D32</f>
        <v>B</v>
      </c>
      <c r="E32" s="87">
        <f>IF('Analitika nastave'!J32="DA",'Analitika nastave'!E32+'Analitika nastave'!F32+'Analitika nastave'!G32+'Analitika nastave'!H32,0)</f>
        <v>0</v>
      </c>
      <c r="F32" s="216" t="str">
        <f>IF(OR('Analitika nastave'!J32:J33="DA",AND(E33&gt;=(E$7/2),E$7&gt;0)),"DA","NE")</f>
        <v>NE</v>
      </c>
      <c r="G32" s="87">
        <f>IF('Analitika nastave'!P32="DA",'Analitika nastave'!K32+'Analitika nastave'!L32+'Analitika nastave'!M32+'Analitika nastave'!N32,0)</f>
        <v>0</v>
      </c>
      <c r="H32" s="216" t="str">
        <f>IF(OR('Analitika nastave'!P32:P33="DA",AND(G33&gt;=(G$7/2),G$7&gt;0)),"DA","NE")</f>
        <v>NE</v>
      </c>
      <c r="I32" s="87">
        <f>IF('Analitika nastave'!V32="DA",'Analitika nastave'!Q32+'Analitika nastave'!R32+'Analitika nastave'!S32+'Analitika nastave'!T32,0)</f>
        <v>0</v>
      </c>
      <c r="J32" s="216" t="str">
        <f>IF(OR('Analitika nastave'!V32:V33="DA",AND(I33&gt;=(I$7/2),I$7&gt;0)),"DA","NE")</f>
        <v>NE</v>
      </c>
      <c r="K32" s="87">
        <f>IF('Analitika nastave'!AB32="DA",'Analitika nastave'!W32+'Analitika nastave'!X32+'Analitika nastave'!Y32+'Analitika nastave'!Z32,0)</f>
        <v>0</v>
      </c>
      <c r="L32" s="216" t="str">
        <f>IF(OR('Analitika nastave'!AB32:AB33="DA",AND(K33&gt;=(K$7/2),K$7&gt;0)),"DA","NE")</f>
        <v>NE</v>
      </c>
      <c r="M32" s="230">
        <f t="shared" ref="M32" si="22">IF(AND(L32="DA",J32="DA",H32="DA",F32="DA"),E33+G33+I33+K33,0)</f>
        <v>0</v>
      </c>
      <c r="N32" s="171" t="str">
        <f t="shared" ref="N32" si="23">IF(M32&lt;50, "NE",IF(M32&lt;60,2,IF(M32&lt;75,3,IF(M32&lt;90,4,5))))</f>
        <v>NE</v>
      </c>
    </row>
    <row r="33" spans="1:14" ht="15.75" thickBot="1" x14ac:dyDescent="0.3">
      <c r="A33" s="221"/>
      <c r="B33" s="219"/>
      <c r="C33" s="221"/>
      <c r="D33" s="58" t="str">
        <f>'Analitika nastave'!D33</f>
        <v>P</v>
      </c>
      <c r="E33" s="59" t="str">
        <f>IF('Analitika nastave'!J32="DA",'Analitika nastave'!E33+'Analitika nastave'!F33+'Analitika nastave'!G33+'Analitika nastave'!H33,IF(E$7&gt;0,E$7/E$6*E32,""))</f>
        <v/>
      </c>
      <c r="F33" s="217"/>
      <c r="G33" s="66" t="str">
        <f>IF('Analitika nastave'!P32="DA",'Analitika nastave'!K33+'Analitika nastave'!L33+'Analitika nastave'!M33+'Analitika nastave'!N33,IF(G$7&gt;0,G$7/G$6*G32,""))</f>
        <v/>
      </c>
      <c r="H33" s="217"/>
      <c r="I33" s="66" t="str">
        <f>IF('Analitika nastave'!V32="DA",'Analitika nastave'!Q33+'Analitika nastave'!R33+'Analitika nastave'!S33+'Analitika nastave'!T33,IF(I$7&gt;0,I$7/I$6*I32,""))</f>
        <v/>
      </c>
      <c r="J33" s="217"/>
      <c r="K33" s="66" t="str">
        <f>IF('Analitika nastave'!AB32="DA",'Analitika nastave'!W33+'Analitika nastave'!X33+'Analitika nastave'!Y33+'Analitika nastave'!Z33,IF(K$7&gt;0,K$7/K$6*K32,""))</f>
        <v/>
      </c>
      <c r="L33" s="217"/>
      <c r="M33" s="229"/>
      <c r="N33" s="172"/>
    </row>
    <row r="34" spans="1:14" x14ac:dyDescent="0.25">
      <c r="A34" s="220">
        <f>'Analitika nastave'!A34</f>
        <v>14</v>
      </c>
      <c r="B34" s="218" t="str">
        <f>'Analitika nastave'!B34</f>
        <v xml:space="preserve"> </v>
      </c>
      <c r="C34" s="220">
        <f>'Analitika nastave'!C34:C35</f>
        <v>0</v>
      </c>
      <c r="D34" s="61" t="str">
        <f>'Analitika nastave'!D34</f>
        <v>B</v>
      </c>
      <c r="E34" s="87">
        <f>IF('Analitika nastave'!J34="DA",'Analitika nastave'!E34+'Analitika nastave'!F34+'Analitika nastave'!G34+'Analitika nastave'!H34,0)</f>
        <v>0</v>
      </c>
      <c r="F34" s="216" t="str">
        <f>IF(OR('Analitika nastave'!J34:J35="DA",AND(E35&gt;=(E$7/2),E$7&gt;0)),"DA","NE")</f>
        <v>NE</v>
      </c>
      <c r="G34" s="87">
        <f>IF('Analitika nastave'!P34="DA",'Analitika nastave'!K34+'Analitika nastave'!L34+'Analitika nastave'!M34+'Analitika nastave'!N34,0)</f>
        <v>0</v>
      </c>
      <c r="H34" s="216" t="str">
        <f>IF(OR('Analitika nastave'!P34:P35="DA",AND(G35&gt;=(G$7/2),G$7&gt;0)),"DA","NE")</f>
        <v>NE</v>
      </c>
      <c r="I34" s="87">
        <f>IF('Analitika nastave'!V34="DA",'Analitika nastave'!Q34+'Analitika nastave'!R34+'Analitika nastave'!S34+'Analitika nastave'!T34,0)</f>
        <v>0</v>
      </c>
      <c r="J34" s="216" t="str">
        <f>IF(OR('Analitika nastave'!V34:V35="DA",AND(I35&gt;=(I$7/2),I$7&gt;0)),"DA","NE")</f>
        <v>NE</v>
      </c>
      <c r="K34" s="87">
        <f>IF('Analitika nastave'!AB34="DA",'Analitika nastave'!W34+'Analitika nastave'!X34+'Analitika nastave'!Y34+'Analitika nastave'!Z34,0)</f>
        <v>0</v>
      </c>
      <c r="L34" s="216" t="str">
        <f>IF(OR('Analitika nastave'!AB34:AB35="DA",AND(K35&gt;=(K$7/2),K$7&gt;0)),"DA","NE")</f>
        <v>NE</v>
      </c>
      <c r="M34" s="230">
        <f t="shared" ref="M34" si="24">IF(AND(L34="DA",J34="DA",H34="DA",F34="DA"),E35+G35+I35+K35,0)</f>
        <v>0</v>
      </c>
      <c r="N34" s="171" t="str">
        <f t="shared" ref="N34" si="25">IF(M34&lt;50, "NE",IF(M34&lt;60,2,IF(M34&lt;75,3,IF(M34&lt;90,4,5))))</f>
        <v>NE</v>
      </c>
    </row>
    <row r="35" spans="1:14" ht="15.75" thickBot="1" x14ac:dyDescent="0.3">
      <c r="A35" s="221"/>
      <c r="B35" s="219"/>
      <c r="C35" s="221"/>
      <c r="D35" s="58" t="str">
        <f>'Analitika nastave'!D35</f>
        <v>P</v>
      </c>
      <c r="E35" s="59" t="str">
        <f>IF('Analitika nastave'!J34="DA",'Analitika nastave'!E35+'Analitika nastave'!F35+'Analitika nastave'!G35+'Analitika nastave'!H35,IF(E$7&gt;0,E$7/E$6*E34,""))</f>
        <v/>
      </c>
      <c r="F35" s="217"/>
      <c r="G35" s="66" t="str">
        <f>IF('Analitika nastave'!P34="DA",'Analitika nastave'!K35+'Analitika nastave'!L35+'Analitika nastave'!M35+'Analitika nastave'!N35,IF(G$7&gt;0,G$7/G$6*G34,""))</f>
        <v/>
      </c>
      <c r="H35" s="217"/>
      <c r="I35" s="66" t="str">
        <f>IF('Analitika nastave'!V34="DA",'Analitika nastave'!Q35+'Analitika nastave'!R35+'Analitika nastave'!S35+'Analitika nastave'!T35,IF(I$7&gt;0,I$7/I$6*I34,""))</f>
        <v/>
      </c>
      <c r="J35" s="217"/>
      <c r="K35" s="66" t="str">
        <f>IF('Analitika nastave'!AB34="DA",'Analitika nastave'!W35+'Analitika nastave'!X35+'Analitika nastave'!Y35+'Analitika nastave'!Z35,IF(K$7&gt;0,K$7/K$6*K34,""))</f>
        <v/>
      </c>
      <c r="L35" s="217"/>
      <c r="M35" s="229"/>
      <c r="N35" s="172"/>
    </row>
    <row r="36" spans="1:14" x14ac:dyDescent="0.25">
      <c r="A36" s="220">
        <f>'Analitika nastave'!A36</f>
        <v>15</v>
      </c>
      <c r="B36" s="218" t="str">
        <f>'Analitika nastave'!B36</f>
        <v xml:space="preserve"> </v>
      </c>
      <c r="C36" s="220">
        <f>'Analitika nastave'!C36:C37</f>
        <v>0</v>
      </c>
      <c r="D36" s="61" t="str">
        <f>'Analitika nastave'!D36</f>
        <v>B</v>
      </c>
      <c r="E36" s="87">
        <f>IF('Analitika nastave'!J36="DA",'Analitika nastave'!E36+'Analitika nastave'!F36+'Analitika nastave'!G36+'Analitika nastave'!H36,0)</f>
        <v>0</v>
      </c>
      <c r="F36" s="216" t="str">
        <f>IF(OR('Analitika nastave'!J36:J37="DA",AND(E37&gt;=(E$7/2),E$7&gt;0)),"DA","NE")</f>
        <v>NE</v>
      </c>
      <c r="G36" s="87">
        <f>IF('Analitika nastave'!P36="DA",'Analitika nastave'!K36+'Analitika nastave'!L36+'Analitika nastave'!M36+'Analitika nastave'!N36,0)</f>
        <v>0</v>
      </c>
      <c r="H36" s="216" t="str">
        <f>IF(OR('Analitika nastave'!P36:P37="DA",AND(G37&gt;=(G$7/2),G$7&gt;0)),"DA","NE")</f>
        <v>NE</v>
      </c>
      <c r="I36" s="87">
        <f>IF('Analitika nastave'!V36="DA",'Analitika nastave'!Q36+'Analitika nastave'!R36+'Analitika nastave'!S36+'Analitika nastave'!T36,0)</f>
        <v>0</v>
      </c>
      <c r="J36" s="216" t="str">
        <f>IF(OR('Analitika nastave'!V36:V37="DA",AND(I37&gt;=(I$7/2),I$7&gt;0)),"DA","NE")</f>
        <v>NE</v>
      </c>
      <c r="K36" s="87">
        <f>IF('Analitika nastave'!AB36="DA",'Analitika nastave'!W36+'Analitika nastave'!X36+'Analitika nastave'!Y36+'Analitika nastave'!Z36,0)</f>
        <v>0</v>
      </c>
      <c r="L36" s="216" t="str">
        <f>IF(OR('Analitika nastave'!AB36:AB37="DA",AND(K37&gt;=(K$7/2),K$7&gt;0)),"DA","NE")</f>
        <v>NE</v>
      </c>
      <c r="M36" s="230">
        <f t="shared" ref="M36" si="26">IF(AND(L36="DA",J36="DA",H36="DA",F36="DA"),E37+G37+I37+K37,0)</f>
        <v>0</v>
      </c>
      <c r="N36" s="171" t="str">
        <f t="shared" ref="N36" si="27">IF(M36&lt;50, "NE",IF(M36&lt;60,2,IF(M36&lt;75,3,IF(M36&lt;90,4,5))))</f>
        <v>NE</v>
      </c>
    </row>
    <row r="37" spans="1:14" ht="15.75" thickBot="1" x14ac:dyDescent="0.3">
      <c r="A37" s="221"/>
      <c r="B37" s="219"/>
      <c r="C37" s="221"/>
      <c r="D37" s="58" t="str">
        <f>'Analitika nastave'!D37</f>
        <v>P</v>
      </c>
      <c r="E37" s="59" t="str">
        <f>IF('Analitika nastave'!J36="DA",'Analitika nastave'!E37+'Analitika nastave'!F37+'Analitika nastave'!G37+'Analitika nastave'!H37,IF(E$7&gt;0,E$7/E$6*E36,""))</f>
        <v/>
      </c>
      <c r="F37" s="217"/>
      <c r="G37" s="66" t="str">
        <f>IF('Analitika nastave'!P36="DA",'Analitika nastave'!K37+'Analitika nastave'!L37+'Analitika nastave'!M37+'Analitika nastave'!N37,IF(G$7&gt;0,G$7/G$6*G36,""))</f>
        <v/>
      </c>
      <c r="H37" s="217"/>
      <c r="I37" s="66" t="str">
        <f>IF('Analitika nastave'!V36="DA",'Analitika nastave'!Q37+'Analitika nastave'!R37+'Analitika nastave'!S37+'Analitika nastave'!T37,IF(I$7&gt;0,I$7/I$6*I36,""))</f>
        <v/>
      </c>
      <c r="J37" s="217"/>
      <c r="K37" s="66" t="str">
        <f>IF('Analitika nastave'!AB36="DA",'Analitika nastave'!W37+'Analitika nastave'!X37+'Analitika nastave'!Y37+'Analitika nastave'!Z37,IF(K$7&gt;0,K$7/K$6*K36,""))</f>
        <v/>
      </c>
      <c r="L37" s="217"/>
      <c r="M37" s="229"/>
      <c r="N37" s="172"/>
    </row>
    <row r="38" spans="1:14" x14ac:dyDescent="0.25">
      <c r="A38" s="220">
        <f>'Analitika nastave'!A38</f>
        <v>16</v>
      </c>
      <c r="B38" s="218" t="str">
        <f>'Analitika nastave'!B38</f>
        <v xml:space="preserve"> </v>
      </c>
      <c r="C38" s="220">
        <f>'Analitika nastave'!C38:C39</f>
        <v>0</v>
      </c>
      <c r="D38" s="61" t="str">
        <f>'Analitika nastave'!D38</f>
        <v>B</v>
      </c>
      <c r="E38" s="87">
        <f>IF('Analitika nastave'!J38="DA",'Analitika nastave'!E38+'Analitika nastave'!F38+'Analitika nastave'!G38+'Analitika nastave'!H38,0)</f>
        <v>0</v>
      </c>
      <c r="F38" s="216" t="str">
        <f>IF(OR('Analitika nastave'!J38:J39="DA",AND(E39&gt;=(E$7/2),E$7&gt;0)),"DA","NE")</f>
        <v>NE</v>
      </c>
      <c r="G38" s="87">
        <f>IF('Analitika nastave'!P38="DA",'Analitika nastave'!K38+'Analitika nastave'!L38+'Analitika nastave'!M38+'Analitika nastave'!N38,0)</f>
        <v>0</v>
      </c>
      <c r="H38" s="216" t="str">
        <f>IF(OR('Analitika nastave'!P38:P39="DA",AND(G39&gt;=(G$7/2),G$7&gt;0)),"DA","NE")</f>
        <v>NE</v>
      </c>
      <c r="I38" s="87">
        <f>IF('Analitika nastave'!V38="DA",'Analitika nastave'!Q38+'Analitika nastave'!R38+'Analitika nastave'!S38+'Analitika nastave'!T38,0)</f>
        <v>0</v>
      </c>
      <c r="J38" s="216" t="str">
        <f>IF(OR('Analitika nastave'!V38:V39="DA",AND(I39&gt;=(I$7/2),I$7&gt;0)),"DA","NE")</f>
        <v>NE</v>
      </c>
      <c r="K38" s="87">
        <f>IF('Analitika nastave'!AB38="DA",'Analitika nastave'!W38+'Analitika nastave'!X38+'Analitika nastave'!Y38+'Analitika nastave'!Z38,0)</f>
        <v>0</v>
      </c>
      <c r="L38" s="216" t="str">
        <f>IF(OR('Analitika nastave'!AB38:AB39="DA",AND(K39&gt;=(K$7/2),K$7&gt;0)),"DA","NE")</f>
        <v>NE</v>
      </c>
      <c r="M38" s="230">
        <f t="shared" ref="M38" si="28">IF(AND(L38="DA",J38="DA",H38="DA",F38="DA"),E39+G39+I39+K39,0)</f>
        <v>0</v>
      </c>
      <c r="N38" s="171" t="str">
        <f t="shared" ref="N38" si="29">IF(M38&lt;50, "NE",IF(M38&lt;60,2,IF(M38&lt;75,3,IF(M38&lt;90,4,5))))</f>
        <v>NE</v>
      </c>
    </row>
    <row r="39" spans="1:14" ht="15.75" thickBot="1" x14ac:dyDescent="0.3">
      <c r="A39" s="221"/>
      <c r="B39" s="219"/>
      <c r="C39" s="221"/>
      <c r="D39" s="58" t="str">
        <f>'Analitika nastave'!D39</f>
        <v>P</v>
      </c>
      <c r="E39" s="59" t="str">
        <f>IF('Analitika nastave'!J38="DA",'Analitika nastave'!E39+'Analitika nastave'!F39+'Analitika nastave'!G39+'Analitika nastave'!H39,IF(E$7&gt;0,E$7/E$6*E38,""))</f>
        <v/>
      </c>
      <c r="F39" s="217"/>
      <c r="G39" s="66" t="str">
        <f>IF('Analitika nastave'!P38="DA",'Analitika nastave'!K39+'Analitika nastave'!L39+'Analitika nastave'!M39+'Analitika nastave'!N39,IF(G$7&gt;0,G$7/G$6*G38,""))</f>
        <v/>
      </c>
      <c r="H39" s="217"/>
      <c r="I39" s="66" t="str">
        <f>IF('Analitika nastave'!V38="DA",'Analitika nastave'!Q39+'Analitika nastave'!R39+'Analitika nastave'!S39+'Analitika nastave'!T39,IF(I$7&gt;0,I$7/I$6*I38,""))</f>
        <v/>
      </c>
      <c r="J39" s="217"/>
      <c r="K39" s="66" t="str">
        <f>IF('Analitika nastave'!AB38="DA",'Analitika nastave'!W39+'Analitika nastave'!X39+'Analitika nastave'!Y39+'Analitika nastave'!Z39,IF(K$7&gt;0,K$7/K$6*K38,""))</f>
        <v/>
      </c>
      <c r="L39" s="217"/>
      <c r="M39" s="229"/>
      <c r="N39" s="172"/>
    </row>
    <row r="40" spans="1:14" x14ac:dyDescent="0.25">
      <c r="A40" s="220">
        <f>'Analitika nastave'!A40</f>
        <v>17</v>
      </c>
      <c r="B40" s="218" t="str">
        <f>'Analitika nastave'!B40</f>
        <v xml:space="preserve"> </v>
      </c>
      <c r="C40" s="220">
        <f>'Analitika nastave'!C40:C41</f>
        <v>0</v>
      </c>
      <c r="D40" s="61" t="str">
        <f>'Analitika nastave'!D40</f>
        <v>B</v>
      </c>
      <c r="E40" s="87">
        <f>IF('Analitika nastave'!J40="DA",'Analitika nastave'!E40+'Analitika nastave'!F40+'Analitika nastave'!G40+'Analitika nastave'!H40,0)</f>
        <v>0</v>
      </c>
      <c r="F40" s="216" t="str">
        <f>IF(OR('Analitika nastave'!J40:J41="DA",AND(E41&gt;=(E$7/2),E$7&gt;0)),"DA","NE")</f>
        <v>NE</v>
      </c>
      <c r="G40" s="87">
        <f>IF('Analitika nastave'!P40="DA",'Analitika nastave'!K40+'Analitika nastave'!L40+'Analitika nastave'!M40+'Analitika nastave'!N40,0)</f>
        <v>0</v>
      </c>
      <c r="H40" s="216" t="str">
        <f>IF(OR('Analitika nastave'!P40:P41="DA",AND(G41&gt;=(G$7/2),G$7&gt;0)),"DA","NE")</f>
        <v>NE</v>
      </c>
      <c r="I40" s="87">
        <f>IF('Analitika nastave'!V40="DA",'Analitika nastave'!Q40+'Analitika nastave'!R40+'Analitika nastave'!S40+'Analitika nastave'!T40,0)</f>
        <v>0</v>
      </c>
      <c r="J40" s="216" t="str">
        <f>IF(OR('Analitika nastave'!V40:V41="DA",AND(I41&gt;=(I$7/2),I$7&gt;0)),"DA","NE")</f>
        <v>NE</v>
      </c>
      <c r="K40" s="87">
        <f>IF('Analitika nastave'!AB40="DA",'Analitika nastave'!W40+'Analitika nastave'!X40+'Analitika nastave'!Y40+'Analitika nastave'!Z40,0)</f>
        <v>0</v>
      </c>
      <c r="L40" s="216" t="str">
        <f>IF(OR('Analitika nastave'!AB40:AB41="DA",AND(K41&gt;=(K$7/2),K$7&gt;0)),"DA","NE")</f>
        <v>NE</v>
      </c>
      <c r="M40" s="230">
        <f t="shared" ref="M40" si="30">IF(AND(L40="DA",J40="DA",H40="DA",F40="DA"),E41+G41+I41+K41,0)</f>
        <v>0</v>
      </c>
      <c r="N40" s="171" t="str">
        <f t="shared" ref="N40" si="31">IF(M40&lt;50, "NE",IF(M40&lt;60,2,IF(M40&lt;75,3,IF(M40&lt;90,4,5))))</f>
        <v>NE</v>
      </c>
    </row>
    <row r="41" spans="1:14" ht="15.75" thickBot="1" x14ac:dyDescent="0.3">
      <c r="A41" s="221"/>
      <c r="B41" s="219"/>
      <c r="C41" s="221"/>
      <c r="D41" s="58" t="str">
        <f>'Analitika nastave'!D41</f>
        <v>P</v>
      </c>
      <c r="E41" s="59" t="str">
        <f>IF('Analitika nastave'!J40="DA",'Analitika nastave'!E41+'Analitika nastave'!F41+'Analitika nastave'!G41+'Analitika nastave'!H41,IF(E$7&gt;0,E$7/E$6*E40,""))</f>
        <v/>
      </c>
      <c r="F41" s="217"/>
      <c r="G41" s="66" t="str">
        <f>IF('Analitika nastave'!P40="DA",'Analitika nastave'!K41+'Analitika nastave'!L41+'Analitika nastave'!M41+'Analitika nastave'!N41,IF(G$7&gt;0,G$7/G$6*G40,""))</f>
        <v/>
      </c>
      <c r="H41" s="217"/>
      <c r="I41" s="66" t="str">
        <f>IF('Analitika nastave'!V40="DA",'Analitika nastave'!Q41+'Analitika nastave'!R41+'Analitika nastave'!S41+'Analitika nastave'!T41,IF(I$7&gt;0,I$7/I$6*I40,""))</f>
        <v/>
      </c>
      <c r="J41" s="217"/>
      <c r="K41" s="66" t="str">
        <f>IF('Analitika nastave'!AB40="DA",'Analitika nastave'!W41+'Analitika nastave'!X41+'Analitika nastave'!Y41+'Analitika nastave'!Z41,IF(K$7&gt;0,K$7/K$6*K40,""))</f>
        <v/>
      </c>
      <c r="L41" s="217"/>
      <c r="M41" s="229"/>
      <c r="N41" s="172"/>
    </row>
    <row r="42" spans="1:14" x14ac:dyDescent="0.25">
      <c r="A42" s="220">
        <f>'Analitika nastave'!A42</f>
        <v>18</v>
      </c>
      <c r="B42" s="218" t="str">
        <f>'Analitika nastave'!B42</f>
        <v xml:space="preserve"> </v>
      </c>
      <c r="C42" s="220">
        <f>'Analitika nastave'!C42:C43</f>
        <v>0</v>
      </c>
      <c r="D42" s="61" t="str">
        <f>'Analitika nastave'!D42</f>
        <v>B</v>
      </c>
      <c r="E42" s="87">
        <f>IF('Analitika nastave'!J42="DA",'Analitika nastave'!E42+'Analitika nastave'!F42+'Analitika nastave'!G42+'Analitika nastave'!H42,0)</f>
        <v>0</v>
      </c>
      <c r="F42" s="216" t="str">
        <f>IF(OR('Analitika nastave'!J42:J43="DA",AND(E43&gt;=(E$7/2),E$7&gt;0)),"DA","NE")</f>
        <v>NE</v>
      </c>
      <c r="G42" s="87">
        <f>IF('Analitika nastave'!P42="DA",'Analitika nastave'!K42+'Analitika nastave'!L42+'Analitika nastave'!M42+'Analitika nastave'!N42,0)</f>
        <v>0</v>
      </c>
      <c r="H42" s="216" t="str">
        <f>IF(OR('Analitika nastave'!P42:P43="DA",AND(G43&gt;=(G$7/2),G$7&gt;0)),"DA","NE")</f>
        <v>NE</v>
      </c>
      <c r="I42" s="87">
        <f>IF('Analitika nastave'!V42="DA",'Analitika nastave'!Q42+'Analitika nastave'!R42+'Analitika nastave'!S42+'Analitika nastave'!T42,0)</f>
        <v>0</v>
      </c>
      <c r="J42" s="216" t="str">
        <f>IF(OR('Analitika nastave'!V42:V43="DA",AND(I43&gt;=(I$7/2),I$7&gt;0)),"DA","NE")</f>
        <v>NE</v>
      </c>
      <c r="K42" s="87">
        <f>IF('Analitika nastave'!AB42="DA",'Analitika nastave'!W42+'Analitika nastave'!X42+'Analitika nastave'!Y42+'Analitika nastave'!Z42,0)</f>
        <v>0</v>
      </c>
      <c r="L42" s="216" t="str">
        <f>IF(OR('Analitika nastave'!AB42:AB43="DA",AND(K43&gt;=(K$7/2),K$7&gt;0)),"DA","NE")</f>
        <v>NE</v>
      </c>
      <c r="M42" s="230">
        <f t="shared" ref="M42" si="32">IF(AND(L42="DA",J42="DA",H42="DA",F42="DA"),E43+G43+I43+K43,0)</f>
        <v>0</v>
      </c>
      <c r="N42" s="171" t="str">
        <f t="shared" ref="N42" si="33">IF(M42&lt;50, "NE",IF(M42&lt;60,2,IF(M42&lt;75,3,IF(M42&lt;90,4,5))))</f>
        <v>NE</v>
      </c>
    </row>
    <row r="43" spans="1:14" ht="15.75" thickBot="1" x14ac:dyDescent="0.3">
      <c r="A43" s="221"/>
      <c r="B43" s="219"/>
      <c r="C43" s="221"/>
      <c r="D43" s="58" t="str">
        <f>'Analitika nastave'!D43</f>
        <v>P</v>
      </c>
      <c r="E43" s="59" t="str">
        <f>IF('Analitika nastave'!J42="DA",'Analitika nastave'!E43+'Analitika nastave'!F43+'Analitika nastave'!G43+'Analitika nastave'!H43,IF(E$7&gt;0,E$7/E$6*E42,""))</f>
        <v/>
      </c>
      <c r="F43" s="217"/>
      <c r="G43" s="66" t="str">
        <f>IF('Analitika nastave'!P42="DA",'Analitika nastave'!K43+'Analitika nastave'!L43+'Analitika nastave'!M43+'Analitika nastave'!N43,IF(G$7&gt;0,G$7/G$6*G42,""))</f>
        <v/>
      </c>
      <c r="H43" s="217"/>
      <c r="I43" s="66" t="str">
        <f>IF('Analitika nastave'!V42="DA",'Analitika nastave'!Q43+'Analitika nastave'!R43+'Analitika nastave'!S43+'Analitika nastave'!T43,IF(I$7&gt;0,I$7/I$6*I42,""))</f>
        <v/>
      </c>
      <c r="J43" s="217"/>
      <c r="K43" s="66" t="str">
        <f>IF('Analitika nastave'!AB42="DA",'Analitika nastave'!W43+'Analitika nastave'!X43+'Analitika nastave'!Y43+'Analitika nastave'!Z43,IF(K$7&gt;0,K$7/K$6*K42,""))</f>
        <v/>
      </c>
      <c r="L43" s="217"/>
      <c r="M43" s="229"/>
      <c r="N43" s="172"/>
    </row>
    <row r="44" spans="1:14" x14ac:dyDescent="0.25">
      <c r="A44" s="220">
        <f>'Analitika nastave'!A44</f>
        <v>19</v>
      </c>
      <c r="B44" s="218" t="str">
        <f>'Analitika nastave'!B44</f>
        <v xml:space="preserve"> </v>
      </c>
      <c r="C44" s="220">
        <f>'Analitika nastave'!C44:C45</f>
        <v>0</v>
      </c>
      <c r="D44" s="61" t="str">
        <f>'Analitika nastave'!D44</f>
        <v>B</v>
      </c>
      <c r="E44" s="87">
        <f>IF('Analitika nastave'!J44="DA",'Analitika nastave'!E44+'Analitika nastave'!F44+'Analitika nastave'!G44+'Analitika nastave'!H44,0)</f>
        <v>0</v>
      </c>
      <c r="F44" s="216" t="str">
        <f>IF(OR('Analitika nastave'!J44:J45="DA",AND(E45&gt;=(E$7/2),E$7&gt;0)),"DA","NE")</f>
        <v>NE</v>
      </c>
      <c r="G44" s="87">
        <f>IF('Analitika nastave'!P44="DA",'Analitika nastave'!K44+'Analitika nastave'!L44+'Analitika nastave'!M44+'Analitika nastave'!N44,0)</f>
        <v>0</v>
      </c>
      <c r="H44" s="216" t="str">
        <f>IF(OR('Analitika nastave'!P44:P45="DA",AND(G45&gt;=(G$7/2),G$7&gt;0)),"DA","NE")</f>
        <v>NE</v>
      </c>
      <c r="I44" s="87">
        <f>IF('Analitika nastave'!V44="DA",'Analitika nastave'!Q44+'Analitika nastave'!R44+'Analitika nastave'!S44+'Analitika nastave'!T44,0)</f>
        <v>0</v>
      </c>
      <c r="J44" s="216" t="str">
        <f>IF(OR('Analitika nastave'!V44:V45="DA",AND(I45&gt;=(I$7/2),I$7&gt;0)),"DA","NE")</f>
        <v>NE</v>
      </c>
      <c r="K44" s="87">
        <f>IF('Analitika nastave'!AB44="DA",'Analitika nastave'!W44+'Analitika nastave'!X44+'Analitika nastave'!Y44+'Analitika nastave'!Z44,0)</f>
        <v>0</v>
      </c>
      <c r="L44" s="216" t="str">
        <f>IF(OR('Analitika nastave'!AB44:AB45="DA",AND(K45&gt;=(K$7/2),K$7&gt;0)),"DA","NE")</f>
        <v>NE</v>
      </c>
      <c r="M44" s="230">
        <f t="shared" ref="M44" si="34">IF(AND(L44="DA",J44="DA",H44="DA",F44="DA"),E45+G45+I45+K45,0)</f>
        <v>0</v>
      </c>
      <c r="N44" s="171" t="str">
        <f t="shared" ref="N44" si="35">IF(M44&lt;50, "NE",IF(M44&lt;60,2,IF(M44&lt;75,3,IF(M44&lt;90,4,5))))</f>
        <v>NE</v>
      </c>
    </row>
    <row r="45" spans="1:14" ht="15.75" thickBot="1" x14ac:dyDescent="0.3">
      <c r="A45" s="221"/>
      <c r="B45" s="219"/>
      <c r="C45" s="221"/>
      <c r="D45" s="58" t="str">
        <f>'Analitika nastave'!D45</f>
        <v>P</v>
      </c>
      <c r="E45" s="59" t="str">
        <f>IF('Analitika nastave'!J44="DA",'Analitika nastave'!E45+'Analitika nastave'!F45+'Analitika nastave'!G45+'Analitika nastave'!H45,IF(E$7&gt;0,E$7/E$6*E44,""))</f>
        <v/>
      </c>
      <c r="F45" s="217"/>
      <c r="G45" s="66" t="str">
        <f>IF('Analitika nastave'!P44="DA",'Analitika nastave'!K45+'Analitika nastave'!L45+'Analitika nastave'!M45+'Analitika nastave'!N45,IF(G$7&gt;0,G$7/G$6*G44,""))</f>
        <v/>
      </c>
      <c r="H45" s="217"/>
      <c r="I45" s="66" t="str">
        <f>IF('Analitika nastave'!V44="DA",'Analitika nastave'!Q45+'Analitika nastave'!R45+'Analitika nastave'!S45+'Analitika nastave'!T45,IF(I$7&gt;0,I$7/I$6*I44,""))</f>
        <v/>
      </c>
      <c r="J45" s="217"/>
      <c r="K45" s="66" t="str">
        <f>IF('Analitika nastave'!AB44="DA",'Analitika nastave'!W45+'Analitika nastave'!X45+'Analitika nastave'!Y45+'Analitika nastave'!Z45,IF(K$7&gt;0,K$7/K$6*K44,""))</f>
        <v/>
      </c>
      <c r="L45" s="217"/>
      <c r="M45" s="229"/>
      <c r="N45" s="172"/>
    </row>
    <row r="46" spans="1:14" x14ac:dyDescent="0.25">
      <c r="A46" s="220">
        <f>'Analitika nastave'!A46</f>
        <v>20</v>
      </c>
      <c r="B46" s="218" t="str">
        <f>'Analitika nastave'!B46</f>
        <v xml:space="preserve"> </v>
      </c>
      <c r="C46" s="220">
        <f>'Analitika nastave'!C46:C47</f>
        <v>0</v>
      </c>
      <c r="D46" s="61" t="str">
        <f>'Analitika nastave'!D46</f>
        <v>B</v>
      </c>
      <c r="E46" s="87">
        <f>IF('Analitika nastave'!J46="DA",'Analitika nastave'!E46+'Analitika nastave'!F46+'Analitika nastave'!G46+'Analitika nastave'!H46,0)</f>
        <v>0</v>
      </c>
      <c r="F46" s="216" t="str">
        <f>IF(OR('Analitika nastave'!J46:J47="DA",AND(E47&gt;=(E$7/2),E$7&gt;0)),"DA","NE")</f>
        <v>NE</v>
      </c>
      <c r="G46" s="87">
        <f>IF('Analitika nastave'!P46="DA",'Analitika nastave'!K46+'Analitika nastave'!L46+'Analitika nastave'!M46+'Analitika nastave'!N46,0)</f>
        <v>0</v>
      </c>
      <c r="H46" s="216" t="str">
        <f>IF(OR('Analitika nastave'!P46:P47="DA",AND(G47&gt;=(G$7/2),G$7&gt;0)),"DA","NE")</f>
        <v>NE</v>
      </c>
      <c r="I46" s="87">
        <f>IF('Analitika nastave'!V46="DA",'Analitika nastave'!Q46+'Analitika nastave'!R46+'Analitika nastave'!S46+'Analitika nastave'!T46,0)</f>
        <v>0</v>
      </c>
      <c r="J46" s="216" t="str">
        <f>IF(OR('Analitika nastave'!V46:V47="DA",AND(I47&gt;=(I$7/2),I$7&gt;0)),"DA","NE")</f>
        <v>NE</v>
      </c>
      <c r="K46" s="87">
        <f>IF('Analitika nastave'!AB46="DA",'Analitika nastave'!W46+'Analitika nastave'!X46+'Analitika nastave'!Y46+'Analitika nastave'!Z46,0)</f>
        <v>0</v>
      </c>
      <c r="L46" s="216" t="str">
        <f>IF(OR('Analitika nastave'!AB46:AB47="DA",AND(K47&gt;=(K$7/2),K$7&gt;0)),"DA","NE")</f>
        <v>NE</v>
      </c>
      <c r="M46" s="230">
        <f t="shared" ref="M46" si="36">IF(AND(L46="DA",J46="DA",H46="DA",F46="DA"),E47+G47+I47+K47,0)</f>
        <v>0</v>
      </c>
      <c r="N46" s="171" t="str">
        <f t="shared" ref="N46" si="37">IF(M46&lt;50, "NE",IF(M46&lt;60,2,IF(M46&lt;75,3,IF(M46&lt;90,4,5))))</f>
        <v>NE</v>
      </c>
    </row>
    <row r="47" spans="1:14" ht="15.75" thickBot="1" x14ac:dyDescent="0.3">
      <c r="A47" s="221"/>
      <c r="B47" s="219"/>
      <c r="C47" s="221"/>
      <c r="D47" s="58" t="str">
        <f>'Analitika nastave'!D47</f>
        <v>P</v>
      </c>
      <c r="E47" s="59" t="str">
        <f>IF('Analitika nastave'!J46="DA",'Analitika nastave'!E47+'Analitika nastave'!F47+'Analitika nastave'!G47+'Analitika nastave'!H47,IF(E$7&gt;0,E$7/E$6*E46,""))</f>
        <v/>
      </c>
      <c r="F47" s="217"/>
      <c r="G47" s="66" t="str">
        <f>IF('Analitika nastave'!P46="DA",'Analitika nastave'!K47+'Analitika nastave'!L47+'Analitika nastave'!M47+'Analitika nastave'!N47,IF(G$7&gt;0,G$7/G$6*G46,""))</f>
        <v/>
      </c>
      <c r="H47" s="217"/>
      <c r="I47" s="66" t="str">
        <f>IF('Analitika nastave'!V46="DA",'Analitika nastave'!Q47+'Analitika nastave'!R47+'Analitika nastave'!S47+'Analitika nastave'!T47,IF(I$7&gt;0,I$7/I$6*I46,""))</f>
        <v/>
      </c>
      <c r="J47" s="217"/>
      <c r="K47" s="66" t="str">
        <f>IF('Analitika nastave'!AB46="DA",'Analitika nastave'!W47+'Analitika nastave'!X47+'Analitika nastave'!Y47+'Analitika nastave'!Z47,IF(K$7&gt;0,K$7/K$6*K46,""))</f>
        <v/>
      </c>
      <c r="L47" s="217"/>
      <c r="M47" s="229"/>
      <c r="N47" s="172"/>
    </row>
    <row r="48" spans="1:14" x14ac:dyDescent="0.25">
      <c r="A48" s="220">
        <f>'Analitika nastave'!A48</f>
        <v>21</v>
      </c>
      <c r="B48" s="218" t="str">
        <f>'Analitika nastave'!B48</f>
        <v xml:space="preserve"> </v>
      </c>
      <c r="C48" s="220">
        <f>'Analitika nastave'!C48:C49</f>
        <v>0</v>
      </c>
      <c r="D48" s="61" t="str">
        <f>'Analitika nastave'!D48</f>
        <v>B</v>
      </c>
      <c r="E48" s="87">
        <f>IF('Analitika nastave'!J48="DA",'Analitika nastave'!E48+'Analitika nastave'!F48+'Analitika nastave'!G48+'Analitika nastave'!H48,0)</f>
        <v>0</v>
      </c>
      <c r="F48" s="216" t="str">
        <f>IF(OR('Analitika nastave'!J48:J49="DA",AND(E49&gt;=(E$7/2),E$7&gt;0)),"DA","NE")</f>
        <v>NE</v>
      </c>
      <c r="G48" s="87">
        <f>IF('Analitika nastave'!P48="DA",'Analitika nastave'!K48+'Analitika nastave'!L48+'Analitika nastave'!M48+'Analitika nastave'!N48,0)</f>
        <v>0</v>
      </c>
      <c r="H48" s="216" t="str">
        <f>IF(OR('Analitika nastave'!P48:P49="DA",AND(G49&gt;=(G$7/2),G$7&gt;0)),"DA","NE")</f>
        <v>NE</v>
      </c>
      <c r="I48" s="87">
        <f>IF('Analitika nastave'!V48="DA",'Analitika nastave'!Q48+'Analitika nastave'!R48+'Analitika nastave'!S48+'Analitika nastave'!T48,0)</f>
        <v>0</v>
      </c>
      <c r="J48" s="216" t="str">
        <f>IF(OR('Analitika nastave'!V48:V49="DA",AND(I49&gt;=(I$7/2),I$7&gt;0)),"DA","NE")</f>
        <v>NE</v>
      </c>
      <c r="K48" s="87">
        <f>IF('Analitika nastave'!AB48="DA",'Analitika nastave'!W48+'Analitika nastave'!X48+'Analitika nastave'!Y48+'Analitika nastave'!Z48,0)</f>
        <v>0</v>
      </c>
      <c r="L48" s="216" t="str">
        <f>IF(OR('Analitika nastave'!AB48:AB49="DA",AND(K49&gt;=(K$7/2),K$7&gt;0)),"DA","NE")</f>
        <v>NE</v>
      </c>
      <c r="M48" s="230">
        <f t="shared" ref="M48" si="38">IF(AND(L48="DA",J48="DA",H48="DA",F48="DA"),E49+G49+I49+K49,0)</f>
        <v>0</v>
      </c>
      <c r="N48" s="171" t="str">
        <f t="shared" ref="N48" si="39">IF(M48&lt;50, "NE",IF(M48&lt;60,2,IF(M48&lt;75,3,IF(M48&lt;90,4,5))))</f>
        <v>NE</v>
      </c>
    </row>
    <row r="49" spans="1:14" ht="15.75" thickBot="1" x14ac:dyDescent="0.3">
      <c r="A49" s="221"/>
      <c r="B49" s="219"/>
      <c r="C49" s="221"/>
      <c r="D49" s="58" t="str">
        <f>'Analitika nastave'!D49</f>
        <v>P</v>
      </c>
      <c r="E49" s="59" t="str">
        <f>IF('Analitika nastave'!J48="DA",'Analitika nastave'!E49+'Analitika nastave'!F49+'Analitika nastave'!G49+'Analitika nastave'!H49,IF(E$7&gt;0,E$7/E$6*E48,""))</f>
        <v/>
      </c>
      <c r="F49" s="217"/>
      <c r="G49" s="66" t="str">
        <f>IF('Analitika nastave'!P48="DA",'Analitika nastave'!K49+'Analitika nastave'!L49+'Analitika nastave'!M49+'Analitika nastave'!N49,IF(G$7&gt;0,G$7/G$6*G48,""))</f>
        <v/>
      </c>
      <c r="H49" s="217"/>
      <c r="I49" s="66" t="str">
        <f>IF('Analitika nastave'!V48="DA",'Analitika nastave'!Q49+'Analitika nastave'!R49+'Analitika nastave'!S49+'Analitika nastave'!T49,IF(I$7&gt;0,I$7/I$6*I48,""))</f>
        <v/>
      </c>
      <c r="J49" s="217"/>
      <c r="K49" s="66" t="str">
        <f>IF('Analitika nastave'!AB48="DA",'Analitika nastave'!W49+'Analitika nastave'!X49+'Analitika nastave'!Y49+'Analitika nastave'!Z49,IF(K$7&gt;0,K$7/K$6*K48,""))</f>
        <v/>
      </c>
      <c r="L49" s="217"/>
      <c r="M49" s="229"/>
      <c r="N49" s="172"/>
    </row>
    <row r="50" spans="1:14" x14ac:dyDescent="0.25">
      <c r="A50" s="220">
        <f>'Analitika nastave'!A50</f>
        <v>22</v>
      </c>
      <c r="B50" s="218" t="str">
        <f>'Analitika nastave'!B50</f>
        <v xml:space="preserve"> </v>
      </c>
      <c r="C50" s="220">
        <f>'Analitika nastave'!C50:C51</f>
        <v>0</v>
      </c>
      <c r="D50" s="61" t="str">
        <f>'Analitika nastave'!D50</f>
        <v>B</v>
      </c>
      <c r="E50" s="87">
        <f>IF('Analitika nastave'!J50="DA",'Analitika nastave'!E50+'Analitika nastave'!F50+'Analitika nastave'!G50+'Analitika nastave'!H50,0)</f>
        <v>0</v>
      </c>
      <c r="F50" s="216" t="str">
        <f>IF(OR('Analitika nastave'!J50:J51="DA",AND(E51&gt;=(E$7/2),E$7&gt;0)),"DA","NE")</f>
        <v>NE</v>
      </c>
      <c r="G50" s="87">
        <f>IF('Analitika nastave'!P50="DA",'Analitika nastave'!K50+'Analitika nastave'!L50+'Analitika nastave'!M50+'Analitika nastave'!N50,0)</f>
        <v>0</v>
      </c>
      <c r="H50" s="216" t="str">
        <f>IF(OR('Analitika nastave'!P50:P51="DA",AND(G51&gt;=(G$7/2),G$7&gt;0)),"DA","NE")</f>
        <v>NE</v>
      </c>
      <c r="I50" s="87">
        <f>IF('Analitika nastave'!V50="DA",'Analitika nastave'!Q50+'Analitika nastave'!R50+'Analitika nastave'!S50+'Analitika nastave'!T50,0)</f>
        <v>0</v>
      </c>
      <c r="J50" s="216" t="str">
        <f>IF(OR('Analitika nastave'!V50:V51="DA",AND(I51&gt;=(I$7/2),I$7&gt;0)),"DA","NE")</f>
        <v>NE</v>
      </c>
      <c r="K50" s="87">
        <f>IF('Analitika nastave'!AB50="DA",'Analitika nastave'!W50+'Analitika nastave'!X50+'Analitika nastave'!Y50+'Analitika nastave'!Z50,0)</f>
        <v>0</v>
      </c>
      <c r="L50" s="216" t="str">
        <f>IF(OR('Analitika nastave'!AB50:AB51="DA",AND(K51&gt;=(K$7/2),K$7&gt;0)),"DA","NE")</f>
        <v>NE</v>
      </c>
      <c r="M50" s="230">
        <f t="shared" ref="M50" si="40">IF(AND(L50="DA",J50="DA",H50="DA",F50="DA"),E51+G51+I51+K51,0)</f>
        <v>0</v>
      </c>
      <c r="N50" s="171" t="str">
        <f t="shared" ref="N50" si="41">IF(M50&lt;50, "NE",IF(M50&lt;60,2,IF(M50&lt;75,3,IF(M50&lt;90,4,5))))</f>
        <v>NE</v>
      </c>
    </row>
    <row r="51" spans="1:14" ht="15.75" thickBot="1" x14ac:dyDescent="0.3">
      <c r="A51" s="221"/>
      <c r="B51" s="219"/>
      <c r="C51" s="221"/>
      <c r="D51" s="58" t="str">
        <f>'Analitika nastave'!D51</f>
        <v>P</v>
      </c>
      <c r="E51" s="59" t="str">
        <f>IF('Analitika nastave'!J50="DA",'Analitika nastave'!E51+'Analitika nastave'!F51+'Analitika nastave'!G51+'Analitika nastave'!H51,IF(E$7&gt;0,E$7/E$6*E50,""))</f>
        <v/>
      </c>
      <c r="F51" s="217"/>
      <c r="G51" s="66" t="str">
        <f>IF('Analitika nastave'!P50="DA",'Analitika nastave'!K51+'Analitika nastave'!L51+'Analitika nastave'!M51+'Analitika nastave'!N51,IF(G$7&gt;0,G$7/G$6*G50,""))</f>
        <v/>
      </c>
      <c r="H51" s="217"/>
      <c r="I51" s="66" t="str">
        <f>IF('Analitika nastave'!V50="DA",'Analitika nastave'!Q51+'Analitika nastave'!R51+'Analitika nastave'!S51+'Analitika nastave'!T51,IF(I$7&gt;0,I$7/I$6*I50,""))</f>
        <v/>
      </c>
      <c r="J51" s="217"/>
      <c r="K51" s="66" t="str">
        <f>IF('Analitika nastave'!AB50="DA",'Analitika nastave'!W51+'Analitika nastave'!X51+'Analitika nastave'!Y51+'Analitika nastave'!Z51,IF(K$7&gt;0,K$7/K$6*K50,""))</f>
        <v/>
      </c>
      <c r="L51" s="217"/>
      <c r="M51" s="229"/>
      <c r="N51" s="172"/>
    </row>
    <row r="52" spans="1:14" x14ac:dyDescent="0.25">
      <c r="A52" s="220">
        <f>'Analitika nastave'!A52</f>
        <v>23</v>
      </c>
      <c r="B52" s="218" t="str">
        <f>'Analitika nastave'!B52</f>
        <v xml:space="preserve"> </v>
      </c>
      <c r="C52" s="220">
        <f>'Analitika nastave'!C52:C53</f>
        <v>0</v>
      </c>
      <c r="D52" s="61" t="str">
        <f>'Analitika nastave'!D52</f>
        <v>B</v>
      </c>
      <c r="E52" s="87">
        <f>IF('Analitika nastave'!J52="DA",'Analitika nastave'!E52+'Analitika nastave'!F52+'Analitika nastave'!G52+'Analitika nastave'!H52,0)</f>
        <v>0</v>
      </c>
      <c r="F52" s="216" t="str">
        <f>IF(OR('Analitika nastave'!J52:J53="DA",AND(E53&gt;=(E$7/2),E$7&gt;0)),"DA","NE")</f>
        <v>NE</v>
      </c>
      <c r="G52" s="87">
        <f>IF('Analitika nastave'!P52="DA",'Analitika nastave'!K52+'Analitika nastave'!L52+'Analitika nastave'!M52+'Analitika nastave'!N52,0)</f>
        <v>0</v>
      </c>
      <c r="H52" s="216" t="str">
        <f>IF(OR('Analitika nastave'!P52:P53="DA",AND(G53&gt;=(G$7/2),G$7&gt;0)),"DA","NE")</f>
        <v>NE</v>
      </c>
      <c r="I52" s="87">
        <f>IF('Analitika nastave'!V52="DA",'Analitika nastave'!Q52+'Analitika nastave'!R52+'Analitika nastave'!S52+'Analitika nastave'!T52,0)</f>
        <v>0</v>
      </c>
      <c r="J52" s="216" t="str">
        <f>IF(OR('Analitika nastave'!V52:V53="DA",AND(I53&gt;=(I$7/2),I$7&gt;0)),"DA","NE")</f>
        <v>NE</v>
      </c>
      <c r="K52" s="87">
        <f>IF('Analitika nastave'!AB52="DA",'Analitika nastave'!W52+'Analitika nastave'!X52+'Analitika nastave'!Y52+'Analitika nastave'!Z52,0)</f>
        <v>0</v>
      </c>
      <c r="L52" s="216" t="str">
        <f>IF(OR('Analitika nastave'!AB52:AB53="DA",AND(K53&gt;=(K$7/2),K$7&gt;0)),"DA","NE")</f>
        <v>NE</v>
      </c>
      <c r="M52" s="230">
        <f t="shared" ref="M52" si="42">IF(AND(L52="DA",J52="DA",H52="DA",F52="DA"),E53+G53+I53+K53,0)</f>
        <v>0</v>
      </c>
      <c r="N52" s="171" t="str">
        <f t="shared" ref="N52" si="43">IF(M52&lt;50, "NE",IF(M52&lt;60,2,IF(M52&lt;75,3,IF(M52&lt;90,4,5))))</f>
        <v>NE</v>
      </c>
    </row>
    <row r="53" spans="1:14" ht="15.75" thickBot="1" x14ac:dyDescent="0.3">
      <c r="A53" s="221"/>
      <c r="B53" s="219"/>
      <c r="C53" s="221"/>
      <c r="D53" s="58" t="str">
        <f>'Analitika nastave'!D53</f>
        <v>P</v>
      </c>
      <c r="E53" s="59" t="str">
        <f>IF('Analitika nastave'!J52="DA",'Analitika nastave'!E53+'Analitika nastave'!F53+'Analitika nastave'!G53+'Analitika nastave'!H53,IF(E$7&gt;0,E$7/E$6*E52,""))</f>
        <v/>
      </c>
      <c r="F53" s="217"/>
      <c r="G53" s="66" t="str">
        <f>IF('Analitika nastave'!P52="DA",'Analitika nastave'!K53+'Analitika nastave'!L53+'Analitika nastave'!M53+'Analitika nastave'!N53,IF(G$7&gt;0,G$7/G$6*G52,""))</f>
        <v/>
      </c>
      <c r="H53" s="217"/>
      <c r="I53" s="66" t="str">
        <f>IF('Analitika nastave'!V52="DA",'Analitika nastave'!Q53+'Analitika nastave'!R53+'Analitika nastave'!S53+'Analitika nastave'!T53,IF(I$7&gt;0,I$7/I$6*I52,""))</f>
        <v/>
      </c>
      <c r="J53" s="217"/>
      <c r="K53" s="66" t="str">
        <f>IF('Analitika nastave'!AB52="DA",'Analitika nastave'!W53+'Analitika nastave'!X53+'Analitika nastave'!Y53+'Analitika nastave'!Z53,IF(K$7&gt;0,K$7/K$6*K52,""))</f>
        <v/>
      </c>
      <c r="L53" s="217"/>
      <c r="M53" s="229"/>
      <c r="N53" s="172"/>
    </row>
    <row r="54" spans="1:14" x14ac:dyDescent="0.25">
      <c r="A54" s="220">
        <f>'Analitika nastave'!A54</f>
        <v>24</v>
      </c>
      <c r="B54" s="218" t="str">
        <f>'Analitika nastave'!B54</f>
        <v xml:space="preserve"> </v>
      </c>
      <c r="C54" s="220">
        <f>'Analitika nastave'!C54:C55</f>
        <v>0</v>
      </c>
      <c r="D54" s="61" t="str">
        <f>'Analitika nastave'!D54</f>
        <v>B</v>
      </c>
      <c r="E54" s="87">
        <f>IF('Analitika nastave'!J54="DA",'Analitika nastave'!E54+'Analitika nastave'!F54+'Analitika nastave'!G54+'Analitika nastave'!H54,0)</f>
        <v>0</v>
      </c>
      <c r="F54" s="216" t="str">
        <f>IF(OR('Analitika nastave'!J54:J55="DA",AND(E55&gt;=(E$7/2),E$7&gt;0)),"DA","NE")</f>
        <v>NE</v>
      </c>
      <c r="G54" s="87">
        <f>IF('Analitika nastave'!P54="DA",'Analitika nastave'!K54+'Analitika nastave'!L54+'Analitika nastave'!M54+'Analitika nastave'!N54,0)</f>
        <v>0</v>
      </c>
      <c r="H54" s="216" t="str">
        <f>IF(OR('Analitika nastave'!P54:P55="DA",AND(G55&gt;=(G$7/2),G$7&gt;0)),"DA","NE")</f>
        <v>NE</v>
      </c>
      <c r="I54" s="87">
        <f>IF('Analitika nastave'!V54="DA",'Analitika nastave'!Q54+'Analitika nastave'!R54+'Analitika nastave'!S54+'Analitika nastave'!T54,0)</f>
        <v>0</v>
      </c>
      <c r="J54" s="216" t="str">
        <f>IF(OR('Analitika nastave'!V54:V55="DA",AND(I55&gt;=(I$7/2),I$7&gt;0)),"DA","NE")</f>
        <v>NE</v>
      </c>
      <c r="K54" s="87">
        <f>IF('Analitika nastave'!AB54="DA",'Analitika nastave'!W54+'Analitika nastave'!X54+'Analitika nastave'!Y54+'Analitika nastave'!Z54,0)</f>
        <v>0</v>
      </c>
      <c r="L54" s="216" t="str">
        <f>IF(OR('Analitika nastave'!AB54:AB55="DA",AND(K55&gt;=(K$7/2),K$7&gt;0)),"DA","NE")</f>
        <v>NE</v>
      </c>
      <c r="M54" s="230">
        <f t="shared" ref="M54" si="44">IF(AND(L54="DA",J54="DA",H54="DA",F54="DA"),E55+G55+I55+K55,0)</f>
        <v>0</v>
      </c>
      <c r="N54" s="171" t="str">
        <f t="shared" ref="N54" si="45">IF(M54&lt;50, "NE",IF(M54&lt;60,2,IF(M54&lt;75,3,IF(M54&lt;90,4,5))))</f>
        <v>NE</v>
      </c>
    </row>
    <row r="55" spans="1:14" ht="15.75" thickBot="1" x14ac:dyDescent="0.3">
      <c r="A55" s="221"/>
      <c r="B55" s="219"/>
      <c r="C55" s="221"/>
      <c r="D55" s="58" t="str">
        <f>'Analitika nastave'!D55</f>
        <v>P</v>
      </c>
      <c r="E55" s="59" t="str">
        <f>IF('Analitika nastave'!J54="DA",'Analitika nastave'!E55+'Analitika nastave'!F55+'Analitika nastave'!G55+'Analitika nastave'!H55,IF(E$7&gt;0,E$7/E$6*E54,""))</f>
        <v/>
      </c>
      <c r="F55" s="217"/>
      <c r="G55" s="66" t="str">
        <f>IF('Analitika nastave'!P54="DA",'Analitika nastave'!K55+'Analitika nastave'!L55+'Analitika nastave'!M55+'Analitika nastave'!N55,IF(G$7&gt;0,G$7/G$6*G54,""))</f>
        <v/>
      </c>
      <c r="H55" s="217"/>
      <c r="I55" s="66" t="str">
        <f>IF('Analitika nastave'!V54="DA",'Analitika nastave'!Q55+'Analitika nastave'!R55+'Analitika nastave'!S55+'Analitika nastave'!T55,IF(I$7&gt;0,I$7/I$6*I54,""))</f>
        <v/>
      </c>
      <c r="J55" s="217"/>
      <c r="K55" s="66" t="str">
        <f>IF('Analitika nastave'!AB54="DA",'Analitika nastave'!W55+'Analitika nastave'!X55+'Analitika nastave'!Y55+'Analitika nastave'!Z55,IF(K$7&gt;0,K$7/K$6*K54,""))</f>
        <v/>
      </c>
      <c r="L55" s="217"/>
      <c r="M55" s="229"/>
      <c r="N55" s="172"/>
    </row>
    <row r="56" spans="1:14" x14ac:dyDescent="0.25">
      <c r="A56" s="220">
        <f>'Analitika nastave'!A56</f>
        <v>25</v>
      </c>
      <c r="B56" s="218" t="str">
        <f>'Analitika nastave'!B56</f>
        <v xml:space="preserve"> </v>
      </c>
      <c r="C56" s="220">
        <f>'Analitika nastave'!C56:C57</f>
        <v>0</v>
      </c>
      <c r="D56" s="61" t="str">
        <f>'Analitika nastave'!D56</f>
        <v>B</v>
      </c>
      <c r="E56" s="87">
        <f>IF('Analitika nastave'!J56="DA",'Analitika nastave'!E56+'Analitika nastave'!F56+'Analitika nastave'!G56+'Analitika nastave'!H56,0)</f>
        <v>0</v>
      </c>
      <c r="F56" s="216" t="str">
        <f>IF(OR('Analitika nastave'!J56:J57="DA",AND(E57&gt;=(E$7/2),E$7&gt;0)),"DA","NE")</f>
        <v>NE</v>
      </c>
      <c r="G56" s="87">
        <f>IF('Analitika nastave'!P56="DA",'Analitika nastave'!K56+'Analitika nastave'!L56+'Analitika nastave'!M56+'Analitika nastave'!N56,0)</f>
        <v>0</v>
      </c>
      <c r="H56" s="216" t="str">
        <f>IF(OR('Analitika nastave'!P56:P57="DA",AND(G57&gt;=(G$7/2),G$7&gt;0)),"DA","NE")</f>
        <v>NE</v>
      </c>
      <c r="I56" s="87">
        <f>IF('Analitika nastave'!V56="DA",'Analitika nastave'!Q56+'Analitika nastave'!R56+'Analitika nastave'!S56+'Analitika nastave'!T56,0)</f>
        <v>0</v>
      </c>
      <c r="J56" s="216" t="str">
        <f>IF(OR('Analitika nastave'!V56:V57="DA",AND(I57&gt;=(I$7/2),I$7&gt;0)),"DA","NE")</f>
        <v>NE</v>
      </c>
      <c r="K56" s="87">
        <f>IF('Analitika nastave'!AB56="DA",'Analitika nastave'!W56+'Analitika nastave'!X56+'Analitika nastave'!Y56+'Analitika nastave'!Z56,0)</f>
        <v>0</v>
      </c>
      <c r="L56" s="216" t="str">
        <f>IF(OR('Analitika nastave'!AB56:AB57="DA",AND(K57&gt;=(K$7/2),K$7&gt;0)),"DA","NE")</f>
        <v>NE</v>
      </c>
      <c r="M56" s="230">
        <f t="shared" ref="M56" si="46">IF(AND(L56="DA",J56="DA",H56="DA",F56="DA"),E57+G57+I57+K57,0)</f>
        <v>0</v>
      </c>
      <c r="N56" s="171" t="str">
        <f t="shared" ref="N56" si="47">IF(M56&lt;50, "NE",IF(M56&lt;60,2,IF(M56&lt;75,3,IF(M56&lt;90,4,5))))</f>
        <v>NE</v>
      </c>
    </row>
    <row r="57" spans="1:14" ht="15.75" thickBot="1" x14ac:dyDescent="0.3">
      <c r="A57" s="221"/>
      <c r="B57" s="219"/>
      <c r="C57" s="221"/>
      <c r="D57" s="58" t="str">
        <f>'Analitika nastave'!D57</f>
        <v>P</v>
      </c>
      <c r="E57" s="59" t="str">
        <f>IF('Analitika nastave'!J56="DA",'Analitika nastave'!E57+'Analitika nastave'!F57+'Analitika nastave'!G57+'Analitika nastave'!H57,IF(E$7&gt;0,E$7/E$6*E56,""))</f>
        <v/>
      </c>
      <c r="F57" s="217"/>
      <c r="G57" s="66" t="str">
        <f>IF('Analitika nastave'!P56="DA",'Analitika nastave'!K57+'Analitika nastave'!L57+'Analitika nastave'!M57+'Analitika nastave'!N57,IF(G$7&gt;0,G$7/G$6*G56,""))</f>
        <v/>
      </c>
      <c r="H57" s="217"/>
      <c r="I57" s="66" t="str">
        <f>IF('Analitika nastave'!V56="DA",'Analitika nastave'!Q57+'Analitika nastave'!R57+'Analitika nastave'!S57+'Analitika nastave'!T57,IF(I$7&gt;0,I$7/I$6*I56,""))</f>
        <v/>
      </c>
      <c r="J57" s="217"/>
      <c r="K57" s="66" t="str">
        <f>IF('Analitika nastave'!AB56="DA",'Analitika nastave'!W57+'Analitika nastave'!X57+'Analitika nastave'!Y57+'Analitika nastave'!Z57,IF(K$7&gt;0,K$7/K$6*K56,""))</f>
        <v/>
      </c>
      <c r="L57" s="217"/>
      <c r="M57" s="229"/>
      <c r="N57" s="172"/>
    </row>
    <row r="58" spans="1:14" x14ac:dyDescent="0.25">
      <c r="A58" s="220">
        <f>'Analitika nastave'!A58</f>
        <v>26</v>
      </c>
      <c r="B58" s="218" t="str">
        <f>'Analitika nastave'!B58</f>
        <v xml:space="preserve"> </v>
      </c>
      <c r="C58" s="220">
        <f>'Analitika nastave'!C58:C59</f>
        <v>0</v>
      </c>
      <c r="D58" s="61" t="str">
        <f>'Analitika nastave'!D58</f>
        <v>B</v>
      </c>
      <c r="E58" s="87">
        <f>IF('Analitika nastave'!J58="DA",'Analitika nastave'!E58+'Analitika nastave'!F58+'Analitika nastave'!G58+'Analitika nastave'!H58,0)</f>
        <v>0</v>
      </c>
      <c r="F58" s="216" t="str">
        <f>IF(OR('Analitika nastave'!J58:J59="DA",AND(E59&gt;=(E$7/2),E$7&gt;0)),"DA","NE")</f>
        <v>NE</v>
      </c>
      <c r="G58" s="87">
        <f>IF('Analitika nastave'!P58="DA",'Analitika nastave'!K58+'Analitika nastave'!L58+'Analitika nastave'!M58+'Analitika nastave'!N58,0)</f>
        <v>0</v>
      </c>
      <c r="H58" s="216" t="str">
        <f>IF(OR('Analitika nastave'!P58:P59="DA",AND(G59&gt;=(G$7/2),G$7&gt;0)),"DA","NE")</f>
        <v>NE</v>
      </c>
      <c r="I58" s="87">
        <f>IF('Analitika nastave'!V58="DA",'Analitika nastave'!Q58+'Analitika nastave'!R58+'Analitika nastave'!S58+'Analitika nastave'!T58,0)</f>
        <v>0</v>
      </c>
      <c r="J58" s="216" t="str">
        <f>IF(OR('Analitika nastave'!V58:V59="DA",AND(I59&gt;=(I$7/2),I$7&gt;0)),"DA","NE")</f>
        <v>NE</v>
      </c>
      <c r="K58" s="87">
        <f>IF('Analitika nastave'!AB58="DA",'Analitika nastave'!W58+'Analitika nastave'!X58+'Analitika nastave'!Y58+'Analitika nastave'!Z58,0)</f>
        <v>0</v>
      </c>
      <c r="L58" s="216" t="str">
        <f>IF(OR('Analitika nastave'!AB58:AB59="DA",AND(K59&gt;=(K$7/2),K$7&gt;0)),"DA","NE")</f>
        <v>NE</v>
      </c>
      <c r="M58" s="230">
        <f t="shared" ref="M58" si="48">IF(AND(L58="DA",J58="DA",H58="DA",F58="DA"),E59+G59+I59+K59,0)</f>
        <v>0</v>
      </c>
      <c r="N58" s="171" t="str">
        <f t="shared" ref="N58" si="49">IF(M58&lt;50, "NE",IF(M58&lt;60,2,IF(M58&lt;75,3,IF(M58&lt;90,4,5))))</f>
        <v>NE</v>
      </c>
    </row>
    <row r="59" spans="1:14" ht="15.75" thickBot="1" x14ac:dyDescent="0.3">
      <c r="A59" s="221"/>
      <c r="B59" s="219"/>
      <c r="C59" s="221"/>
      <c r="D59" s="58" t="str">
        <f>'Analitika nastave'!D59</f>
        <v>P</v>
      </c>
      <c r="E59" s="59" t="str">
        <f>IF('Analitika nastave'!J58="DA",'Analitika nastave'!E59+'Analitika nastave'!F59+'Analitika nastave'!G59+'Analitika nastave'!H59,IF(E$7&gt;0,E$7/E$6*E58,""))</f>
        <v/>
      </c>
      <c r="F59" s="217"/>
      <c r="G59" s="66" t="str">
        <f>IF('Analitika nastave'!P58="DA",'Analitika nastave'!K59+'Analitika nastave'!L59+'Analitika nastave'!M59+'Analitika nastave'!N59,IF(G$7&gt;0,G$7/G$6*G58,""))</f>
        <v/>
      </c>
      <c r="H59" s="217"/>
      <c r="I59" s="66" t="str">
        <f>IF('Analitika nastave'!V58="DA",'Analitika nastave'!Q59+'Analitika nastave'!R59+'Analitika nastave'!S59+'Analitika nastave'!T59,IF(I$7&gt;0,I$7/I$6*I58,""))</f>
        <v/>
      </c>
      <c r="J59" s="217"/>
      <c r="K59" s="66" t="str">
        <f>IF('Analitika nastave'!AB58="DA",'Analitika nastave'!W59+'Analitika nastave'!X59+'Analitika nastave'!Y59+'Analitika nastave'!Z59,IF(K$7&gt;0,K$7/K$6*K58,""))</f>
        <v/>
      </c>
      <c r="L59" s="217"/>
      <c r="M59" s="229"/>
      <c r="N59" s="172"/>
    </row>
    <row r="60" spans="1:14" x14ac:dyDescent="0.25">
      <c r="A60" s="220">
        <f>'Analitika nastave'!A60</f>
        <v>27</v>
      </c>
      <c r="B60" s="218" t="str">
        <f>'Analitika nastave'!B60</f>
        <v xml:space="preserve"> </v>
      </c>
      <c r="C60" s="220">
        <f>'Analitika nastave'!C60:C61</f>
        <v>0</v>
      </c>
      <c r="D60" s="61" t="str">
        <f>'Analitika nastave'!D60</f>
        <v>B</v>
      </c>
      <c r="E60" s="87">
        <f>IF('Analitika nastave'!J60="DA",'Analitika nastave'!E60+'Analitika nastave'!F60+'Analitika nastave'!G60+'Analitika nastave'!H60,0)</f>
        <v>0</v>
      </c>
      <c r="F60" s="216" t="str">
        <f>IF(OR('Analitika nastave'!J60:J61="DA",AND(E61&gt;=(E$7/2),E$7&gt;0)),"DA","NE")</f>
        <v>NE</v>
      </c>
      <c r="G60" s="87">
        <f>IF('Analitika nastave'!P60="DA",'Analitika nastave'!K60+'Analitika nastave'!L60+'Analitika nastave'!M60+'Analitika nastave'!N60,0)</f>
        <v>0</v>
      </c>
      <c r="H60" s="216" t="str">
        <f>IF(OR('Analitika nastave'!P60:P61="DA",AND(G61&gt;=(G$7/2),G$7&gt;0)),"DA","NE")</f>
        <v>NE</v>
      </c>
      <c r="I60" s="87">
        <f>IF('Analitika nastave'!V60="DA",'Analitika nastave'!Q60+'Analitika nastave'!R60+'Analitika nastave'!S60+'Analitika nastave'!T60,0)</f>
        <v>0</v>
      </c>
      <c r="J60" s="216" t="str">
        <f>IF(OR('Analitika nastave'!V60:V61="DA",AND(I61&gt;=(I$7/2),I$7&gt;0)),"DA","NE")</f>
        <v>NE</v>
      </c>
      <c r="K60" s="87">
        <f>IF('Analitika nastave'!AB60="DA",'Analitika nastave'!W60+'Analitika nastave'!X60+'Analitika nastave'!Y60+'Analitika nastave'!Z60,0)</f>
        <v>0</v>
      </c>
      <c r="L60" s="216" t="str">
        <f>IF(OR('Analitika nastave'!AB60:AB61="DA",AND(K61&gt;=(K$7/2),K$7&gt;0)),"DA","NE")</f>
        <v>NE</v>
      </c>
      <c r="M60" s="230">
        <f t="shared" ref="M60" si="50">IF(AND(L60="DA",J60="DA",H60="DA",F60="DA"),E61+G61+I61+K61,0)</f>
        <v>0</v>
      </c>
      <c r="N60" s="171" t="str">
        <f t="shared" ref="N60" si="51">IF(M60&lt;50, "NE",IF(M60&lt;60,2,IF(M60&lt;75,3,IF(M60&lt;90,4,5))))</f>
        <v>NE</v>
      </c>
    </row>
    <row r="61" spans="1:14" ht="15.75" thickBot="1" x14ac:dyDescent="0.3">
      <c r="A61" s="221"/>
      <c r="B61" s="219"/>
      <c r="C61" s="221"/>
      <c r="D61" s="58" t="str">
        <f>'Analitika nastave'!D61</f>
        <v>P</v>
      </c>
      <c r="E61" s="59" t="str">
        <f>IF('Analitika nastave'!J60="DA",'Analitika nastave'!E61+'Analitika nastave'!F61+'Analitika nastave'!G61+'Analitika nastave'!H61,IF(E$7&gt;0,E$7/E$6*E60,""))</f>
        <v/>
      </c>
      <c r="F61" s="217"/>
      <c r="G61" s="66" t="str">
        <f>IF('Analitika nastave'!P60="DA",'Analitika nastave'!K61+'Analitika nastave'!L61+'Analitika nastave'!M61+'Analitika nastave'!N61,IF(G$7&gt;0,G$7/G$6*G60,""))</f>
        <v/>
      </c>
      <c r="H61" s="217"/>
      <c r="I61" s="66" t="str">
        <f>IF('Analitika nastave'!V60="DA",'Analitika nastave'!Q61+'Analitika nastave'!R61+'Analitika nastave'!S61+'Analitika nastave'!T61,IF(I$7&gt;0,I$7/I$6*I60,""))</f>
        <v/>
      </c>
      <c r="J61" s="217"/>
      <c r="K61" s="66" t="str">
        <f>IF('Analitika nastave'!AB60="DA",'Analitika nastave'!W61+'Analitika nastave'!X61+'Analitika nastave'!Y61+'Analitika nastave'!Z61,IF(K$7&gt;0,K$7/K$6*K60,""))</f>
        <v/>
      </c>
      <c r="L61" s="217"/>
      <c r="M61" s="229"/>
      <c r="N61" s="172"/>
    </row>
    <row r="62" spans="1:14" x14ac:dyDescent="0.25">
      <c r="A62" s="220">
        <f>'Analitika nastave'!A62</f>
        <v>28</v>
      </c>
      <c r="B62" s="218" t="str">
        <f>'Analitika nastave'!B62</f>
        <v xml:space="preserve"> </v>
      </c>
      <c r="C62" s="220">
        <f>'Analitika nastave'!C62:C63</f>
        <v>0</v>
      </c>
      <c r="D62" s="61" t="str">
        <f>'Analitika nastave'!D62</f>
        <v>B</v>
      </c>
      <c r="E62" s="87">
        <f>IF('Analitika nastave'!J62="DA",'Analitika nastave'!E62+'Analitika nastave'!F62+'Analitika nastave'!G62+'Analitika nastave'!H62,0)</f>
        <v>0</v>
      </c>
      <c r="F62" s="216" t="str">
        <f>IF(OR('Analitika nastave'!J62:J63="DA",AND(E63&gt;=(E$7/2),E$7&gt;0)),"DA","NE")</f>
        <v>NE</v>
      </c>
      <c r="G62" s="87">
        <f>IF('Analitika nastave'!P62="DA",'Analitika nastave'!K62+'Analitika nastave'!L62+'Analitika nastave'!M62+'Analitika nastave'!N62,0)</f>
        <v>0</v>
      </c>
      <c r="H62" s="216" t="str">
        <f>IF(OR('Analitika nastave'!P62:P63="DA",AND(G63&gt;=(G$7/2),G$7&gt;0)),"DA","NE")</f>
        <v>NE</v>
      </c>
      <c r="I62" s="87">
        <f>IF('Analitika nastave'!V62="DA",'Analitika nastave'!Q62+'Analitika nastave'!R62+'Analitika nastave'!S62+'Analitika nastave'!T62,0)</f>
        <v>0</v>
      </c>
      <c r="J62" s="216" t="str">
        <f>IF(OR('Analitika nastave'!V62:V63="DA",AND(I63&gt;=(I$7/2),I$7&gt;0)),"DA","NE")</f>
        <v>NE</v>
      </c>
      <c r="K62" s="87">
        <f>IF('Analitika nastave'!AB62="DA",'Analitika nastave'!W62+'Analitika nastave'!X62+'Analitika nastave'!Y62+'Analitika nastave'!Z62,0)</f>
        <v>0</v>
      </c>
      <c r="L62" s="216" t="str">
        <f>IF(OR('Analitika nastave'!AB62:AB63="DA",AND(K63&gt;=(K$7/2),K$7&gt;0)),"DA","NE")</f>
        <v>NE</v>
      </c>
      <c r="M62" s="230">
        <f t="shared" ref="M62" si="52">IF(AND(L62="DA",J62="DA",H62="DA",F62="DA"),E63+G63+I63+K63,0)</f>
        <v>0</v>
      </c>
      <c r="N62" s="171" t="str">
        <f t="shared" ref="N62" si="53">IF(M62&lt;50, "NE",IF(M62&lt;60,2,IF(M62&lt;75,3,IF(M62&lt;90,4,5))))</f>
        <v>NE</v>
      </c>
    </row>
    <row r="63" spans="1:14" ht="15.75" thickBot="1" x14ac:dyDescent="0.3">
      <c r="A63" s="221"/>
      <c r="B63" s="219"/>
      <c r="C63" s="221"/>
      <c r="D63" s="58" t="str">
        <f>'Analitika nastave'!D63</f>
        <v>P</v>
      </c>
      <c r="E63" s="59" t="str">
        <f>IF('Analitika nastave'!J62="DA",'Analitika nastave'!E63+'Analitika nastave'!F63+'Analitika nastave'!G63+'Analitika nastave'!H63,IF(E$7&gt;0,E$7/E$6*E62,""))</f>
        <v/>
      </c>
      <c r="F63" s="217"/>
      <c r="G63" s="66" t="str">
        <f>IF('Analitika nastave'!P62="DA",'Analitika nastave'!K63+'Analitika nastave'!L63+'Analitika nastave'!M63+'Analitika nastave'!N63,IF(G$7&gt;0,G$7/G$6*G62,""))</f>
        <v/>
      </c>
      <c r="H63" s="217"/>
      <c r="I63" s="66" t="str">
        <f>IF('Analitika nastave'!V62="DA",'Analitika nastave'!Q63+'Analitika nastave'!R63+'Analitika nastave'!S63+'Analitika nastave'!T63,IF(I$7&gt;0,I$7/I$6*I62,""))</f>
        <v/>
      </c>
      <c r="J63" s="217"/>
      <c r="K63" s="66" t="str">
        <f>IF('Analitika nastave'!AB62="DA",'Analitika nastave'!W63+'Analitika nastave'!X63+'Analitika nastave'!Y63+'Analitika nastave'!Z63,IF(K$7&gt;0,K$7/K$6*K62,""))</f>
        <v/>
      </c>
      <c r="L63" s="217"/>
      <c r="M63" s="229"/>
      <c r="N63" s="172"/>
    </row>
    <row r="64" spans="1:14" x14ac:dyDescent="0.25">
      <c r="A64" s="220">
        <f>'Analitika nastave'!A64</f>
        <v>29</v>
      </c>
      <c r="B64" s="218" t="str">
        <f>'Analitika nastave'!B64</f>
        <v xml:space="preserve"> </v>
      </c>
      <c r="C64" s="220">
        <f>'Analitika nastave'!C64:C65</f>
        <v>0</v>
      </c>
      <c r="D64" s="61" t="str">
        <f>'Analitika nastave'!D64</f>
        <v>B</v>
      </c>
      <c r="E64" s="87">
        <f>IF('Analitika nastave'!J64="DA",'Analitika nastave'!E64+'Analitika nastave'!F64+'Analitika nastave'!G64+'Analitika nastave'!H64,0)</f>
        <v>0</v>
      </c>
      <c r="F64" s="216" t="str">
        <f>IF(OR('Analitika nastave'!J64:J65="DA",AND(E65&gt;=(E$7/2),E$7&gt;0)),"DA","NE")</f>
        <v>NE</v>
      </c>
      <c r="G64" s="87">
        <f>IF('Analitika nastave'!P64="DA",'Analitika nastave'!K64+'Analitika nastave'!L64+'Analitika nastave'!M64+'Analitika nastave'!N64,0)</f>
        <v>0</v>
      </c>
      <c r="H64" s="216" t="str">
        <f>IF(OR('Analitika nastave'!P64:P65="DA",AND(G65&gt;=(G$7/2),G$7&gt;0)),"DA","NE")</f>
        <v>NE</v>
      </c>
      <c r="I64" s="87">
        <f>IF('Analitika nastave'!V64="DA",'Analitika nastave'!Q64+'Analitika nastave'!R64+'Analitika nastave'!S64+'Analitika nastave'!T64,0)</f>
        <v>0</v>
      </c>
      <c r="J64" s="216" t="str">
        <f>IF(OR('Analitika nastave'!V64:V65="DA",AND(I65&gt;=(I$7/2),I$7&gt;0)),"DA","NE")</f>
        <v>NE</v>
      </c>
      <c r="K64" s="87">
        <f>IF('Analitika nastave'!AB64="DA",'Analitika nastave'!W64+'Analitika nastave'!X64+'Analitika nastave'!Y64+'Analitika nastave'!Z64,0)</f>
        <v>0</v>
      </c>
      <c r="L64" s="216" t="str">
        <f>IF(OR('Analitika nastave'!AB64:AB65="DA",AND(K65&gt;=(K$7/2),K$7&gt;0)),"DA","NE")</f>
        <v>NE</v>
      </c>
      <c r="M64" s="230">
        <f t="shared" ref="M64" si="54">IF(AND(L64="DA",J64="DA",H64="DA",F64="DA"),E65+G65+I65+K65,0)</f>
        <v>0</v>
      </c>
      <c r="N64" s="171" t="str">
        <f t="shared" ref="N64" si="55">IF(M64&lt;50, "NE",IF(M64&lt;60,2,IF(M64&lt;75,3,IF(M64&lt;90,4,5))))</f>
        <v>NE</v>
      </c>
    </row>
    <row r="65" spans="1:14" ht="15.75" thickBot="1" x14ac:dyDescent="0.3">
      <c r="A65" s="221"/>
      <c r="B65" s="219"/>
      <c r="C65" s="221"/>
      <c r="D65" s="58" t="str">
        <f>'Analitika nastave'!D65</f>
        <v>P</v>
      </c>
      <c r="E65" s="59" t="str">
        <f>IF('Analitika nastave'!J64="DA",'Analitika nastave'!E65+'Analitika nastave'!F65+'Analitika nastave'!G65+'Analitika nastave'!H65,IF(E$7&gt;0,E$7/E$6*E64,""))</f>
        <v/>
      </c>
      <c r="F65" s="217"/>
      <c r="G65" s="66" t="str">
        <f>IF('Analitika nastave'!P64="DA",'Analitika nastave'!K65+'Analitika nastave'!L65+'Analitika nastave'!M65+'Analitika nastave'!N65,IF(G$7&gt;0,G$7/G$6*G64,""))</f>
        <v/>
      </c>
      <c r="H65" s="217"/>
      <c r="I65" s="66" t="str">
        <f>IF('Analitika nastave'!V64="DA",'Analitika nastave'!Q65+'Analitika nastave'!R65+'Analitika nastave'!S65+'Analitika nastave'!T65,IF(I$7&gt;0,I$7/I$6*I64,""))</f>
        <v/>
      </c>
      <c r="J65" s="217"/>
      <c r="K65" s="66" t="str">
        <f>IF('Analitika nastave'!AB64="DA",'Analitika nastave'!W65+'Analitika nastave'!X65+'Analitika nastave'!Y65+'Analitika nastave'!Z65,IF(K$7&gt;0,K$7/K$6*K64,""))</f>
        <v/>
      </c>
      <c r="L65" s="217"/>
      <c r="M65" s="229"/>
      <c r="N65" s="172"/>
    </row>
    <row r="66" spans="1:14" x14ac:dyDescent="0.25">
      <c r="A66" s="220">
        <f>'Analitika nastave'!A66</f>
        <v>30</v>
      </c>
      <c r="B66" s="218" t="str">
        <f>'Analitika nastave'!B66</f>
        <v xml:space="preserve"> </v>
      </c>
      <c r="C66" s="220">
        <f>'Analitika nastave'!C66:C67</f>
        <v>0</v>
      </c>
      <c r="D66" s="61" t="str">
        <f>'Analitika nastave'!D66</f>
        <v>B</v>
      </c>
      <c r="E66" s="87">
        <f>IF('Analitika nastave'!J66="DA",'Analitika nastave'!E66+'Analitika nastave'!F66+'Analitika nastave'!G66+'Analitika nastave'!H66,0)</f>
        <v>0</v>
      </c>
      <c r="F66" s="216" t="str">
        <f>IF(OR('Analitika nastave'!J66:J67="DA",AND(E67&gt;=(E$7/2),E$7&gt;0)),"DA","NE")</f>
        <v>NE</v>
      </c>
      <c r="G66" s="87">
        <f>IF('Analitika nastave'!P66="DA",'Analitika nastave'!K66+'Analitika nastave'!L66+'Analitika nastave'!M66+'Analitika nastave'!N66,0)</f>
        <v>0</v>
      </c>
      <c r="H66" s="216" t="str">
        <f>IF(OR('Analitika nastave'!P66:P67="DA",AND(G67&gt;=(G$7/2),G$7&gt;0)),"DA","NE")</f>
        <v>NE</v>
      </c>
      <c r="I66" s="87">
        <f>IF('Analitika nastave'!V66="DA",'Analitika nastave'!Q66+'Analitika nastave'!R66+'Analitika nastave'!S66+'Analitika nastave'!T66,0)</f>
        <v>0</v>
      </c>
      <c r="J66" s="216" t="str">
        <f>IF(OR('Analitika nastave'!V66:V67="DA",AND(I67&gt;=(I$7/2),I$7&gt;0)),"DA","NE")</f>
        <v>NE</v>
      </c>
      <c r="K66" s="87">
        <f>IF('Analitika nastave'!AB66="DA",'Analitika nastave'!W66+'Analitika nastave'!X66+'Analitika nastave'!Y66+'Analitika nastave'!Z66,0)</f>
        <v>0</v>
      </c>
      <c r="L66" s="216" t="str">
        <f>IF(OR('Analitika nastave'!AB66:AB67="DA",AND(K67&gt;=(K$7/2),K$7&gt;0)),"DA","NE")</f>
        <v>NE</v>
      </c>
      <c r="M66" s="230">
        <f t="shared" ref="M66" si="56">IF(AND(L66="DA",J66="DA",H66="DA",F66="DA"),E67+G67+I67+K67,0)</f>
        <v>0</v>
      </c>
      <c r="N66" s="171" t="str">
        <f t="shared" ref="N66" si="57">IF(M66&lt;50, "NE",IF(M66&lt;60,2,IF(M66&lt;75,3,IF(M66&lt;90,4,5))))</f>
        <v>NE</v>
      </c>
    </row>
    <row r="67" spans="1:14" ht="15.75" thickBot="1" x14ac:dyDescent="0.3">
      <c r="A67" s="221"/>
      <c r="B67" s="219"/>
      <c r="C67" s="221"/>
      <c r="D67" s="58" t="str">
        <f>'Analitika nastave'!D67</f>
        <v>P</v>
      </c>
      <c r="E67" s="59" t="str">
        <f>IF('Analitika nastave'!J66="DA",'Analitika nastave'!E67+'Analitika nastave'!F67+'Analitika nastave'!G67+'Analitika nastave'!H67,IF(E$7&gt;0,E$7/E$6*E66,""))</f>
        <v/>
      </c>
      <c r="F67" s="217"/>
      <c r="G67" s="66" t="str">
        <f>IF('Analitika nastave'!P66="DA",'Analitika nastave'!K67+'Analitika nastave'!L67+'Analitika nastave'!M67+'Analitika nastave'!N67,IF(G$7&gt;0,G$7/G$6*G66,""))</f>
        <v/>
      </c>
      <c r="H67" s="217"/>
      <c r="I67" s="66" t="str">
        <f>IF('Analitika nastave'!V66="DA",'Analitika nastave'!Q67+'Analitika nastave'!R67+'Analitika nastave'!S67+'Analitika nastave'!T67,IF(I$7&gt;0,I$7/I$6*I66,""))</f>
        <v/>
      </c>
      <c r="J67" s="217"/>
      <c r="K67" s="66" t="str">
        <f>IF('Analitika nastave'!AB66="DA",'Analitika nastave'!W67+'Analitika nastave'!X67+'Analitika nastave'!Y67+'Analitika nastave'!Z67,IF(K$7&gt;0,K$7/K$6*K66,""))</f>
        <v/>
      </c>
      <c r="L67" s="217"/>
      <c r="M67" s="229"/>
      <c r="N67" s="172"/>
    </row>
    <row r="68" spans="1:14" x14ac:dyDescent="0.25">
      <c r="A68" s="220">
        <f>'Analitika nastave'!A68</f>
        <v>31</v>
      </c>
      <c r="B68" s="218" t="str">
        <f>'Analitika nastave'!B68</f>
        <v xml:space="preserve"> </v>
      </c>
      <c r="C68" s="220">
        <f>'Analitika nastave'!C68:C69</f>
        <v>0</v>
      </c>
      <c r="D68" s="61" t="str">
        <f>'Analitika nastave'!D68</f>
        <v>B</v>
      </c>
      <c r="E68" s="87">
        <f>IF('Analitika nastave'!J68="DA",'Analitika nastave'!E68+'Analitika nastave'!F68+'Analitika nastave'!G68+'Analitika nastave'!H68,0)</f>
        <v>0</v>
      </c>
      <c r="F68" s="216" t="str">
        <f>IF(OR('Analitika nastave'!J68:J69="DA",AND(E69&gt;=(E$7/2),E$7&gt;0)),"DA","NE")</f>
        <v>NE</v>
      </c>
      <c r="G68" s="87">
        <f>IF('Analitika nastave'!P68="DA",'Analitika nastave'!K68+'Analitika nastave'!L68+'Analitika nastave'!M68+'Analitika nastave'!N68,0)</f>
        <v>0</v>
      </c>
      <c r="H68" s="216" t="str">
        <f>IF(OR('Analitika nastave'!P68:P69="DA",AND(G69&gt;=(G$7/2),G$7&gt;0)),"DA","NE")</f>
        <v>NE</v>
      </c>
      <c r="I68" s="87">
        <f>IF('Analitika nastave'!V68="DA",'Analitika nastave'!Q68+'Analitika nastave'!R68+'Analitika nastave'!S68+'Analitika nastave'!T68,0)</f>
        <v>0</v>
      </c>
      <c r="J68" s="216" t="str">
        <f>IF(OR('Analitika nastave'!V68:V69="DA",AND(I69&gt;=(I$7/2),I$7&gt;0)),"DA","NE")</f>
        <v>NE</v>
      </c>
      <c r="K68" s="87">
        <f>IF('Analitika nastave'!AB68="DA",'Analitika nastave'!W68+'Analitika nastave'!X68+'Analitika nastave'!Y68+'Analitika nastave'!Z68,0)</f>
        <v>0</v>
      </c>
      <c r="L68" s="216" t="str">
        <f>IF(OR('Analitika nastave'!AB68:AB69="DA",AND(K69&gt;=(K$7/2),K$7&gt;0)),"DA","NE")</f>
        <v>NE</v>
      </c>
      <c r="M68" s="230">
        <f t="shared" ref="M68" si="58">IF(AND(L68="DA",J68="DA",H68="DA",F68="DA"),E69+G69+I69+K69,0)</f>
        <v>0</v>
      </c>
      <c r="N68" s="171" t="str">
        <f t="shared" ref="N68" si="59">IF(M68&lt;50, "NE",IF(M68&lt;60,2,IF(M68&lt;75,3,IF(M68&lt;90,4,5))))</f>
        <v>NE</v>
      </c>
    </row>
    <row r="69" spans="1:14" ht="15.75" thickBot="1" x14ac:dyDescent="0.3">
      <c r="A69" s="221"/>
      <c r="B69" s="219"/>
      <c r="C69" s="221"/>
      <c r="D69" s="58" t="str">
        <f>'Analitika nastave'!D69</f>
        <v>P</v>
      </c>
      <c r="E69" s="59" t="str">
        <f>IF('Analitika nastave'!J68="DA",'Analitika nastave'!E69+'Analitika nastave'!F69+'Analitika nastave'!G69+'Analitika nastave'!H69,IF(E$7&gt;0,E$7/E$6*E68,""))</f>
        <v/>
      </c>
      <c r="F69" s="217"/>
      <c r="G69" s="66" t="str">
        <f>IF('Analitika nastave'!P68="DA",'Analitika nastave'!K69+'Analitika nastave'!L69+'Analitika nastave'!M69+'Analitika nastave'!N69,IF(G$7&gt;0,G$7/G$6*G68,""))</f>
        <v/>
      </c>
      <c r="H69" s="217"/>
      <c r="I69" s="66" t="str">
        <f>IF('Analitika nastave'!V68="DA",'Analitika nastave'!Q69+'Analitika nastave'!R69+'Analitika nastave'!S69+'Analitika nastave'!T69,IF(I$7&gt;0,I$7/I$6*I68,""))</f>
        <v/>
      </c>
      <c r="J69" s="217"/>
      <c r="K69" s="66" t="str">
        <f>IF('Analitika nastave'!AB68="DA",'Analitika nastave'!W69+'Analitika nastave'!X69+'Analitika nastave'!Y69+'Analitika nastave'!Z69,IF(K$7&gt;0,K$7/K$6*K68,""))</f>
        <v/>
      </c>
      <c r="L69" s="217"/>
      <c r="M69" s="229"/>
      <c r="N69" s="172"/>
    </row>
    <row r="70" spans="1:14" x14ac:dyDescent="0.25">
      <c r="A70" s="220">
        <f>'Analitika nastave'!A70</f>
        <v>32</v>
      </c>
      <c r="B70" s="218" t="str">
        <f>'Analitika nastave'!B70</f>
        <v xml:space="preserve"> </v>
      </c>
      <c r="C70" s="220">
        <f>'Analitika nastave'!C70:C71</f>
        <v>0</v>
      </c>
      <c r="D70" s="61" t="str">
        <f>'Analitika nastave'!D70</f>
        <v>B</v>
      </c>
      <c r="E70" s="87">
        <f>IF('Analitika nastave'!J70="DA",'Analitika nastave'!E70+'Analitika nastave'!F70+'Analitika nastave'!G70+'Analitika nastave'!H70,0)</f>
        <v>0</v>
      </c>
      <c r="F70" s="216" t="str">
        <f>IF(OR('Analitika nastave'!J70:J71="DA",AND(E71&gt;=(E$7/2),E$7&gt;0)),"DA","NE")</f>
        <v>NE</v>
      </c>
      <c r="G70" s="87">
        <f>IF('Analitika nastave'!P70="DA",'Analitika nastave'!K70+'Analitika nastave'!L70+'Analitika nastave'!M70+'Analitika nastave'!N70,0)</f>
        <v>0</v>
      </c>
      <c r="H70" s="216" t="str">
        <f>IF(OR('Analitika nastave'!P70:P71="DA",AND(G71&gt;=(G$7/2),G$7&gt;0)),"DA","NE")</f>
        <v>NE</v>
      </c>
      <c r="I70" s="87">
        <f>IF('Analitika nastave'!V70="DA",'Analitika nastave'!Q70+'Analitika nastave'!R70+'Analitika nastave'!S70+'Analitika nastave'!T70,0)</f>
        <v>0</v>
      </c>
      <c r="J70" s="216" t="str">
        <f>IF(OR('Analitika nastave'!V70:V71="DA",AND(I71&gt;=(I$7/2),I$7&gt;0)),"DA","NE")</f>
        <v>NE</v>
      </c>
      <c r="K70" s="87">
        <f>IF('Analitika nastave'!AB70="DA",'Analitika nastave'!W70+'Analitika nastave'!X70+'Analitika nastave'!Y70+'Analitika nastave'!Z70,0)</f>
        <v>0</v>
      </c>
      <c r="L70" s="216" t="str">
        <f>IF(OR('Analitika nastave'!AB70:AB71="DA",AND(K71&gt;=(K$7/2),K$7&gt;0)),"DA","NE")</f>
        <v>NE</v>
      </c>
      <c r="M70" s="230">
        <f t="shared" ref="M70" si="60">IF(AND(L70="DA",J70="DA",H70="DA",F70="DA"),E71+G71+I71+K71,0)</f>
        <v>0</v>
      </c>
      <c r="N70" s="171" t="str">
        <f t="shared" ref="N70" si="61">IF(M70&lt;50, "NE",IF(M70&lt;60,2,IF(M70&lt;75,3,IF(M70&lt;90,4,5))))</f>
        <v>NE</v>
      </c>
    </row>
    <row r="71" spans="1:14" ht="15.75" thickBot="1" x14ac:dyDescent="0.3">
      <c r="A71" s="221"/>
      <c r="B71" s="219"/>
      <c r="C71" s="221"/>
      <c r="D71" s="58" t="str">
        <f>'Analitika nastave'!D71</f>
        <v>P</v>
      </c>
      <c r="E71" s="59" t="str">
        <f>IF('Analitika nastave'!J70="DA",'Analitika nastave'!E71+'Analitika nastave'!F71+'Analitika nastave'!G71+'Analitika nastave'!H71,IF(E$7&gt;0,E$7/E$6*E70,""))</f>
        <v/>
      </c>
      <c r="F71" s="217"/>
      <c r="G71" s="66" t="str">
        <f>IF('Analitika nastave'!P70="DA",'Analitika nastave'!K71+'Analitika nastave'!L71+'Analitika nastave'!M71+'Analitika nastave'!N71,IF(G$7&gt;0,G$7/G$6*G70,""))</f>
        <v/>
      </c>
      <c r="H71" s="217"/>
      <c r="I71" s="66" t="str">
        <f>IF('Analitika nastave'!V70="DA",'Analitika nastave'!Q71+'Analitika nastave'!R71+'Analitika nastave'!S71+'Analitika nastave'!T71,IF(I$7&gt;0,I$7/I$6*I70,""))</f>
        <v/>
      </c>
      <c r="J71" s="217"/>
      <c r="K71" s="66" t="str">
        <f>IF('Analitika nastave'!AB70="DA",'Analitika nastave'!W71+'Analitika nastave'!X71+'Analitika nastave'!Y71+'Analitika nastave'!Z71,IF(K$7&gt;0,K$7/K$6*K70,""))</f>
        <v/>
      </c>
      <c r="L71" s="217"/>
      <c r="M71" s="229"/>
      <c r="N71" s="172"/>
    </row>
    <row r="72" spans="1:14" x14ac:dyDescent="0.25">
      <c r="A72" s="220">
        <f>'Analitika nastave'!A72</f>
        <v>33</v>
      </c>
      <c r="B72" s="218" t="str">
        <f>'Analitika nastave'!B72</f>
        <v xml:space="preserve"> </v>
      </c>
      <c r="C72" s="220">
        <f>'Analitika nastave'!C72:C73</f>
        <v>0</v>
      </c>
      <c r="D72" s="61" t="str">
        <f>'Analitika nastave'!D72</f>
        <v>B</v>
      </c>
      <c r="E72" s="87">
        <f>IF('Analitika nastave'!J72="DA",'Analitika nastave'!E72+'Analitika nastave'!F72+'Analitika nastave'!G72+'Analitika nastave'!H72,0)</f>
        <v>0</v>
      </c>
      <c r="F72" s="216" t="str">
        <f>IF(OR('Analitika nastave'!J72:J73="DA",AND(E73&gt;=(E$7/2),E$7&gt;0)),"DA","NE")</f>
        <v>NE</v>
      </c>
      <c r="G72" s="87">
        <f>IF('Analitika nastave'!P72="DA",'Analitika nastave'!K72+'Analitika nastave'!L72+'Analitika nastave'!M72+'Analitika nastave'!N72,0)</f>
        <v>0</v>
      </c>
      <c r="H72" s="216" t="str">
        <f>IF(OR('Analitika nastave'!P72:P73="DA",AND(G73&gt;=(G$7/2),G$7&gt;0)),"DA","NE")</f>
        <v>NE</v>
      </c>
      <c r="I72" s="87">
        <f>IF('Analitika nastave'!V72="DA",'Analitika nastave'!Q72+'Analitika nastave'!R72+'Analitika nastave'!S72+'Analitika nastave'!T72,0)</f>
        <v>0</v>
      </c>
      <c r="J72" s="216" t="str">
        <f>IF(OR('Analitika nastave'!V72:V73="DA",AND(I73&gt;=(I$7/2),I$7&gt;0)),"DA","NE")</f>
        <v>NE</v>
      </c>
      <c r="K72" s="87">
        <f>IF('Analitika nastave'!AB72="DA",'Analitika nastave'!W72+'Analitika nastave'!X72+'Analitika nastave'!Y72+'Analitika nastave'!Z72,0)</f>
        <v>0</v>
      </c>
      <c r="L72" s="216" t="str">
        <f>IF(OR('Analitika nastave'!AB72:AB73="DA",AND(K73&gt;=(K$7/2),K$7&gt;0)),"DA","NE")</f>
        <v>NE</v>
      </c>
      <c r="M72" s="230">
        <f t="shared" ref="M72" si="62">IF(AND(L72="DA",J72="DA",H72="DA",F72="DA"),E73+G73+I73+K73,0)</f>
        <v>0</v>
      </c>
      <c r="N72" s="171" t="str">
        <f t="shared" ref="N72" si="63">IF(M72&lt;50, "NE",IF(M72&lt;60,2,IF(M72&lt;75,3,IF(M72&lt;90,4,5))))</f>
        <v>NE</v>
      </c>
    </row>
    <row r="73" spans="1:14" ht="15.75" thickBot="1" x14ac:dyDescent="0.3">
      <c r="A73" s="221"/>
      <c r="B73" s="219"/>
      <c r="C73" s="221"/>
      <c r="D73" s="58" t="str">
        <f>'Analitika nastave'!D73</f>
        <v>P</v>
      </c>
      <c r="E73" s="59" t="str">
        <f>IF('Analitika nastave'!J72="DA",'Analitika nastave'!E73+'Analitika nastave'!F73+'Analitika nastave'!G73+'Analitika nastave'!H73,IF(E$7&gt;0,E$7/E$6*E72,""))</f>
        <v/>
      </c>
      <c r="F73" s="217"/>
      <c r="G73" s="66" t="str">
        <f>IF('Analitika nastave'!P72="DA",'Analitika nastave'!K73+'Analitika nastave'!L73+'Analitika nastave'!M73+'Analitika nastave'!N73,IF(G$7&gt;0,G$7/G$6*G72,""))</f>
        <v/>
      </c>
      <c r="H73" s="217"/>
      <c r="I73" s="66" t="str">
        <f>IF('Analitika nastave'!V72="DA",'Analitika nastave'!Q73+'Analitika nastave'!R73+'Analitika nastave'!S73+'Analitika nastave'!T73,IF(I$7&gt;0,I$7/I$6*I72,""))</f>
        <v/>
      </c>
      <c r="J73" s="217"/>
      <c r="K73" s="66" t="str">
        <f>IF('Analitika nastave'!AB72="DA",'Analitika nastave'!W73+'Analitika nastave'!X73+'Analitika nastave'!Y73+'Analitika nastave'!Z73,IF(K$7&gt;0,K$7/K$6*K72,""))</f>
        <v/>
      </c>
      <c r="L73" s="217"/>
      <c r="M73" s="229"/>
      <c r="N73" s="172"/>
    </row>
    <row r="74" spans="1:14" x14ac:dyDescent="0.25">
      <c r="A74" s="220">
        <f>'Analitika nastave'!A74</f>
        <v>34</v>
      </c>
      <c r="B74" s="218" t="str">
        <f>'Analitika nastave'!B74</f>
        <v xml:space="preserve"> </v>
      </c>
      <c r="C74" s="220">
        <f>'Analitika nastave'!C74:C75</f>
        <v>0</v>
      </c>
      <c r="D74" s="61" t="str">
        <f>'Analitika nastave'!D74</f>
        <v>B</v>
      </c>
      <c r="E74" s="87">
        <f>IF('Analitika nastave'!J74="DA",'Analitika nastave'!E74+'Analitika nastave'!F74+'Analitika nastave'!G74+'Analitika nastave'!H74,0)</f>
        <v>0</v>
      </c>
      <c r="F74" s="216" t="str">
        <f>IF(OR('Analitika nastave'!J74:J75="DA",AND(E75&gt;=(E$7/2),E$7&gt;0)),"DA","NE")</f>
        <v>NE</v>
      </c>
      <c r="G74" s="87">
        <f>IF('Analitika nastave'!P74="DA",'Analitika nastave'!K74+'Analitika nastave'!L74+'Analitika nastave'!M74+'Analitika nastave'!N74,0)</f>
        <v>0</v>
      </c>
      <c r="H74" s="216" t="str">
        <f>IF(OR('Analitika nastave'!P74:P75="DA",AND(G75&gt;=(G$7/2),G$7&gt;0)),"DA","NE")</f>
        <v>NE</v>
      </c>
      <c r="I74" s="87">
        <f>IF('Analitika nastave'!V74="DA",'Analitika nastave'!Q74+'Analitika nastave'!R74+'Analitika nastave'!S74+'Analitika nastave'!T74,0)</f>
        <v>0</v>
      </c>
      <c r="J74" s="216" t="str">
        <f>IF(OR('Analitika nastave'!V74:V75="DA",AND(I75&gt;=(I$7/2),I$7&gt;0)),"DA","NE")</f>
        <v>NE</v>
      </c>
      <c r="K74" s="87">
        <f>IF('Analitika nastave'!AB74="DA",'Analitika nastave'!W74+'Analitika nastave'!X74+'Analitika nastave'!Y74+'Analitika nastave'!Z74,0)</f>
        <v>0</v>
      </c>
      <c r="L74" s="216" t="str">
        <f>IF(OR('Analitika nastave'!AB74:AB75="DA",AND(K75&gt;=(K$7/2),K$7&gt;0)),"DA","NE")</f>
        <v>NE</v>
      </c>
      <c r="M74" s="230">
        <f t="shared" ref="M74" si="64">IF(AND(L74="DA",J74="DA",H74="DA",F74="DA"),E75+G75+I75+K75,0)</f>
        <v>0</v>
      </c>
      <c r="N74" s="171" t="str">
        <f t="shared" ref="N74" si="65">IF(M74&lt;50, "NE",IF(M74&lt;60,2,IF(M74&lt;75,3,IF(M74&lt;90,4,5))))</f>
        <v>NE</v>
      </c>
    </row>
    <row r="75" spans="1:14" ht="15.75" thickBot="1" x14ac:dyDescent="0.3">
      <c r="A75" s="221"/>
      <c r="B75" s="219"/>
      <c r="C75" s="221"/>
      <c r="D75" s="58" t="str">
        <f>'Analitika nastave'!D75</f>
        <v>P</v>
      </c>
      <c r="E75" s="59" t="str">
        <f>IF('Analitika nastave'!J74="DA",'Analitika nastave'!E75+'Analitika nastave'!F75+'Analitika nastave'!G75+'Analitika nastave'!H75,IF(E$7&gt;0,E$7/E$6*E74,""))</f>
        <v/>
      </c>
      <c r="F75" s="217"/>
      <c r="G75" s="66" t="str">
        <f>IF('Analitika nastave'!P74="DA",'Analitika nastave'!K75+'Analitika nastave'!L75+'Analitika nastave'!M75+'Analitika nastave'!N75,IF(G$7&gt;0,G$7/G$6*G74,""))</f>
        <v/>
      </c>
      <c r="H75" s="217"/>
      <c r="I75" s="66" t="str">
        <f>IF('Analitika nastave'!V74="DA",'Analitika nastave'!Q75+'Analitika nastave'!R75+'Analitika nastave'!S75+'Analitika nastave'!T75,IF(I$7&gt;0,I$7/I$6*I74,""))</f>
        <v/>
      </c>
      <c r="J75" s="217"/>
      <c r="K75" s="66" t="str">
        <f>IF('Analitika nastave'!AB74="DA",'Analitika nastave'!W75+'Analitika nastave'!X75+'Analitika nastave'!Y75+'Analitika nastave'!Z75,IF(K$7&gt;0,K$7/K$6*K74,""))</f>
        <v/>
      </c>
      <c r="L75" s="217"/>
      <c r="M75" s="229"/>
      <c r="N75" s="172"/>
    </row>
    <row r="76" spans="1:14" x14ac:dyDescent="0.25">
      <c r="A76" s="220">
        <f>'Analitika nastave'!A76</f>
        <v>35</v>
      </c>
      <c r="B76" s="218" t="str">
        <f>'Analitika nastave'!B76</f>
        <v xml:space="preserve"> </v>
      </c>
      <c r="C76" s="220">
        <f>'Analitika nastave'!C76:C77</f>
        <v>0</v>
      </c>
      <c r="D76" s="61" t="str">
        <f>'Analitika nastave'!D76</f>
        <v>B</v>
      </c>
      <c r="E76" s="87">
        <f>IF('Analitika nastave'!J76="DA",'Analitika nastave'!E76+'Analitika nastave'!F76+'Analitika nastave'!G76+'Analitika nastave'!H76,0)</f>
        <v>0</v>
      </c>
      <c r="F76" s="216" t="str">
        <f>IF(OR('Analitika nastave'!J76:J77="DA",AND(E77&gt;=(E$7/2),E$7&gt;0)),"DA","NE")</f>
        <v>NE</v>
      </c>
      <c r="G76" s="87">
        <f>IF('Analitika nastave'!P76="DA",'Analitika nastave'!K76+'Analitika nastave'!L76+'Analitika nastave'!M76+'Analitika nastave'!N76,0)</f>
        <v>0</v>
      </c>
      <c r="H76" s="216" t="str">
        <f>IF(OR('Analitika nastave'!P76:P77="DA",AND(G77&gt;=(G$7/2),G$7&gt;0)),"DA","NE")</f>
        <v>NE</v>
      </c>
      <c r="I76" s="87">
        <f>IF('Analitika nastave'!V76="DA",'Analitika nastave'!Q76+'Analitika nastave'!R76+'Analitika nastave'!S76+'Analitika nastave'!T76,0)</f>
        <v>0</v>
      </c>
      <c r="J76" s="216" t="str">
        <f>IF(OR('Analitika nastave'!V76:V77="DA",AND(I77&gt;=(I$7/2),I$7&gt;0)),"DA","NE")</f>
        <v>NE</v>
      </c>
      <c r="K76" s="87">
        <f>IF('Analitika nastave'!AB76="DA",'Analitika nastave'!W76+'Analitika nastave'!X76+'Analitika nastave'!Y76+'Analitika nastave'!Z76,0)</f>
        <v>0</v>
      </c>
      <c r="L76" s="216" t="str">
        <f>IF(OR('Analitika nastave'!AB76:AB77="DA",AND(K77&gt;=(K$7/2),K$7&gt;0)),"DA","NE")</f>
        <v>NE</v>
      </c>
      <c r="M76" s="230">
        <f t="shared" ref="M76" si="66">IF(AND(L76="DA",J76="DA",H76="DA",F76="DA"),E77+G77+I77+K77,0)</f>
        <v>0</v>
      </c>
      <c r="N76" s="171" t="str">
        <f t="shared" ref="N76" si="67">IF(M76&lt;50, "NE",IF(M76&lt;60,2,IF(M76&lt;75,3,IF(M76&lt;90,4,5))))</f>
        <v>NE</v>
      </c>
    </row>
    <row r="77" spans="1:14" ht="15.75" thickBot="1" x14ac:dyDescent="0.3">
      <c r="A77" s="221"/>
      <c r="B77" s="219"/>
      <c r="C77" s="221"/>
      <c r="D77" s="58" t="str">
        <f>'Analitika nastave'!D77</f>
        <v>P</v>
      </c>
      <c r="E77" s="59" t="str">
        <f>IF('Analitika nastave'!J76="DA",'Analitika nastave'!E77+'Analitika nastave'!F77+'Analitika nastave'!G77+'Analitika nastave'!H77,IF(E$7&gt;0,E$7/E$6*E76,""))</f>
        <v/>
      </c>
      <c r="F77" s="217"/>
      <c r="G77" s="66" t="str">
        <f>IF('Analitika nastave'!P76="DA",'Analitika nastave'!K77+'Analitika nastave'!L77+'Analitika nastave'!M77+'Analitika nastave'!N77,IF(G$7&gt;0,G$7/G$6*G76,""))</f>
        <v/>
      </c>
      <c r="H77" s="217"/>
      <c r="I77" s="66" t="str">
        <f>IF('Analitika nastave'!V76="DA",'Analitika nastave'!Q77+'Analitika nastave'!R77+'Analitika nastave'!S77+'Analitika nastave'!T77,IF(I$7&gt;0,I$7/I$6*I76,""))</f>
        <v/>
      </c>
      <c r="J77" s="217"/>
      <c r="K77" s="66" t="str">
        <f>IF('Analitika nastave'!AB76="DA",'Analitika nastave'!W77+'Analitika nastave'!X77+'Analitika nastave'!Y77+'Analitika nastave'!Z77,IF(K$7&gt;0,K$7/K$6*K76,""))</f>
        <v/>
      </c>
      <c r="L77" s="217"/>
      <c r="M77" s="229"/>
      <c r="N77" s="172"/>
    </row>
    <row r="78" spans="1:14" x14ac:dyDescent="0.25">
      <c r="A78" s="220">
        <f>'Analitika nastave'!A78</f>
        <v>36</v>
      </c>
      <c r="B78" s="218" t="str">
        <f>'Analitika nastave'!B78</f>
        <v xml:space="preserve"> </v>
      </c>
      <c r="C78" s="220">
        <f>'Analitika nastave'!C78:C79</f>
        <v>0</v>
      </c>
      <c r="D78" s="61" t="str">
        <f>'Analitika nastave'!D78</f>
        <v>B</v>
      </c>
      <c r="E78" s="87">
        <f>IF('Analitika nastave'!J78="DA",'Analitika nastave'!E78+'Analitika nastave'!F78+'Analitika nastave'!G78+'Analitika nastave'!H78,0)</f>
        <v>0</v>
      </c>
      <c r="F78" s="216" t="str">
        <f>IF(OR('Analitika nastave'!J78:J79="DA",AND(E79&gt;=(E$7/2),E$7&gt;0)),"DA","NE")</f>
        <v>NE</v>
      </c>
      <c r="G78" s="87">
        <f>IF('Analitika nastave'!P78="DA",'Analitika nastave'!K78+'Analitika nastave'!L78+'Analitika nastave'!M78+'Analitika nastave'!N78,0)</f>
        <v>0</v>
      </c>
      <c r="H78" s="216" t="str">
        <f>IF(OR('Analitika nastave'!P78:P79="DA",AND(G79&gt;=(G$7/2),G$7&gt;0)),"DA","NE")</f>
        <v>NE</v>
      </c>
      <c r="I78" s="87">
        <f>IF('Analitika nastave'!V78="DA",'Analitika nastave'!Q78+'Analitika nastave'!R78+'Analitika nastave'!S78+'Analitika nastave'!T78,0)</f>
        <v>0</v>
      </c>
      <c r="J78" s="216" t="str">
        <f>IF(OR('Analitika nastave'!V78:V79="DA",AND(I79&gt;=(I$7/2),I$7&gt;0)),"DA","NE")</f>
        <v>NE</v>
      </c>
      <c r="K78" s="87">
        <f>IF('Analitika nastave'!AB78="DA",'Analitika nastave'!W78+'Analitika nastave'!X78+'Analitika nastave'!Y78+'Analitika nastave'!Z78,0)</f>
        <v>0</v>
      </c>
      <c r="L78" s="216" t="str">
        <f>IF(OR('Analitika nastave'!AB78:AB79="DA",AND(K79&gt;=(K$7/2),K$7&gt;0)),"DA","NE")</f>
        <v>NE</v>
      </c>
      <c r="M78" s="230">
        <f t="shared" ref="M78" si="68">IF(AND(L78="DA",J78="DA",H78="DA",F78="DA"),E79+G79+I79+K79,0)</f>
        <v>0</v>
      </c>
      <c r="N78" s="171" t="str">
        <f t="shared" ref="N78" si="69">IF(M78&lt;50, "NE",IF(M78&lt;60,2,IF(M78&lt;75,3,IF(M78&lt;90,4,5))))</f>
        <v>NE</v>
      </c>
    </row>
    <row r="79" spans="1:14" ht="15.75" thickBot="1" x14ac:dyDescent="0.3">
      <c r="A79" s="221"/>
      <c r="B79" s="219"/>
      <c r="C79" s="221"/>
      <c r="D79" s="58" t="str">
        <f>'Analitika nastave'!D79</f>
        <v>P</v>
      </c>
      <c r="E79" s="59" t="str">
        <f>IF('Analitika nastave'!J78="DA",'Analitika nastave'!E79+'Analitika nastave'!F79+'Analitika nastave'!G79+'Analitika nastave'!H79,IF(E$7&gt;0,E$7/E$6*E78,""))</f>
        <v/>
      </c>
      <c r="F79" s="217"/>
      <c r="G79" s="66" t="str">
        <f>IF('Analitika nastave'!P78="DA",'Analitika nastave'!K79+'Analitika nastave'!L79+'Analitika nastave'!M79+'Analitika nastave'!N79,IF(G$7&gt;0,G$7/G$6*G78,""))</f>
        <v/>
      </c>
      <c r="H79" s="217"/>
      <c r="I79" s="66" t="str">
        <f>IF('Analitika nastave'!V78="DA",'Analitika nastave'!Q79+'Analitika nastave'!R79+'Analitika nastave'!S79+'Analitika nastave'!T79,IF(I$7&gt;0,I$7/I$6*I78,""))</f>
        <v/>
      </c>
      <c r="J79" s="217"/>
      <c r="K79" s="66" t="str">
        <f>IF('Analitika nastave'!AB78="DA",'Analitika nastave'!W79+'Analitika nastave'!X79+'Analitika nastave'!Y79+'Analitika nastave'!Z79,IF(K$7&gt;0,K$7/K$6*K78,""))</f>
        <v/>
      </c>
      <c r="L79" s="217"/>
      <c r="M79" s="229"/>
      <c r="N79" s="172"/>
    </row>
    <row r="80" spans="1:14" x14ac:dyDescent="0.25">
      <c r="A80" s="220">
        <f>'Analitika nastave'!A80</f>
        <v>37</v>
      </c>
      <c r="B80" s="218" t="str">
        <f>'Analitika nastave'!B80</f>
        <v xml:space="preserve"> </v>
      </c>
      <c r="C80" s="220">
        <f>'Analitika nastave'!C80:C81</f>
        <v>0</v>
      </c>
      <c r="D80" s="61" t="str">
        <f>'Analitika nastave'!D80</f>
        <v>B</v>
      </c>
      <c r="E80" s="87">
        <f>IF('Analitika nastave'!J80="DA",'Analitika nastave'!E80+'Analitika nastave'!F80+'Analitika nastave'!G80+'Analitika nastave'!H80,0)</f>
        <v>0</v>
      </c>
      <c r="F80" s="216" t="str">
        <f>IF(OR('Analitika nastave'!J80:J81="DA",AND(E81&gt;=(E$7/2),E$7&gt;0)),"DA","NE")</f>
        <v>NE</v>
      </c>
      <c r="G80" s="87">
        <f>IF('Analitika nastave'!P80="DA",'Analitika nastave'!K80+'Analitika nastave'!L80+'Analitika nastave'!M80+'Analitika nastave'!N80,0)</f>
        <v>0</v>
      </c>
      <c r="H80" s="216" t="str">
        <f>IF(OR('Analitika nastave'!P80:P81="DA",AND(G81&gt;=(G$7/2),G$7&gt;0)),"DA","NE")</f>
        <v>NE</v>
      </c>
      <c r="I80" s="87">
        <f>IF('Analitika nastave'!V80="DA",'Analitika nastave'!Q80+'Analitika nastave'!R80+'Analitika nastave'!S80+'Analitika nastave'!T80,0)</f>
        <v>0</v>
      </c>
      <c r="J80" s="216" t="str">
        <f>IF(OR('Analitika nastave'!V80:V81="DA",AND(I81&gt;=(I$7/2),I$7&gt;0)),"DA","NE")</f>
        <v>NE</v>
      </c>
      <c r="K80" s="87">
        <f>IF('Analitika nastave'!AB80="DA",'Analitika nastave'!W80+'Analitika nastave'!X80+'Analitika nastave'!Y80+'Analitika nastave'!Z80,0)</f>
        <v>0</v>
      </c>
      <c r="L80" s="216" t="str">
        <f>IF(OR('Analitika nastave'!AB80:AB81="DA",AND(K81&gt;=(K$7/2),K$7&gt;0)),"DA","NE")</f>
        <v>NE</v>
      </c>
      <c r="M80" s="230">
        <f t="shared" ref="M80" si="70">IF(AND(L80="DA",J80="DA",H80="DA",F80="DA"),E81+G81+I81+K81,0)</f>
        <v>0</v>
      </c>
      <c r="N80" s="171" t="str">
        <f t="shared" ref="N80" si="71">IF(M80&lt;50, "NE",IF(M80&lt;60,2,IF(M80&lt;75,3,IF(M80&lt;90,4,5))))</f>
        <v>NE</v>
      </c>
    </row>
    <row r="81" spans="1:14" ht="15.75" thickBot="1" x14ac:dyDescent="0.3">
      <c r="A81" s="221"/>
      <c r="B81" s="219"/>
      <c r="C81" s="221"/>
      <c r="D81" s="58" t="str">
        <f>'Analitika nastave'!D81</f>
        <v>P</v>
      </c>
      <c r="E81" s="59" t="str">
        <f>IF('Analitika nastave'!J80="DA",'Analitika nastave'!E81+'Analitika nastave'!F81+'Analitika nastave'!G81+'Analitika nastave'!H81,IF(E$7&gt;0,E$7/E$6*E80,""))</f>
        <v/>
      </c>
      <c r="F81" s="217"/>
      <c r="G81" s="66" t="str">
        <f>IF('Analitika nastave'!P80="DA",'Analitika nastave'!K81+'Analitika nastave'!L81+'Analitika nastave'!M81+'Analitika nastave'!N81,IF(G$7&gt;0,G$7/G$6*G80,""))</f>
        <v/>
      </c>
      <c r="H81" s="217"/>
      <c r="I81" s="66" t="str">
        <f>IF('Analitika nastave'!V80="DA",'Analitika nastave'!Q81+'Analitika nastave'!R81+'Analitika nastave'!S81+'Analitika nastave'!T81,IF(I$7&gt;0,I$7/I$6*I80,""))</f>
        <v/>
      </c>
      <c r="J81" s="217"/>
      <c r="K81" s="66" t="str">
        <f>IF('Analitika nastave'!AB80="DA",'Analitika nastave'!W81+'Analitika nastave'!X81+'Analitika nastave'!Y81+'Analitika nastave'!Z81,IF(K$7&gt;0,K$7/K$6*K80,""))</f>
        <v/>
      </c>
      <c r="L81" s="217"/>
      <c r="M81" s="229"/>
      <c r="N81" s="172"/>
    </row>
    <row r="82" spans="1:14" x14ac:dyDescent="0.25">
      <c r="A82" s="220">
        <f>'Analitika nastave'!A82</f>
        <v>38</v>
      </c>
      <c r="B82" s="218" t="str">
        <f>'Analitika nastave'!B82</f>
        <v xml:space="preserve"> </v>
      </c>
      <c r="C82" s="220">
        <f>'Analitika nastave'!C82:C83</f>
        <v>0</v>
      </c>
      <c r="D82" s="61" t="str">
        <f>'Analitika nastave'!D82</f>
        <v>B</v>
      </c>
      <c r="E82" s="87">
        <f>IF('Analitika nastave'!J82="DA",'Analitika nastave'!E82+'Analitika nastave'!F82+'Analitika nastave'!G82+'Analitika nastave'!H82,0)</f>
        <v>0</v>
      </c>
      <c r="F82" s="216" t="str">
        <f>IF(OR('Analitika nastave'!J82:J83="DA",AND(E83&gt;=(E$7/2),E$7&gt;0)),"DA","NE")</f>
        <v>NE</v>
      </c>
      <c r="G82" s="87">
        <f>IF('Analitika nastave'!P82="DA",'Analitika nastave'!K82+'Analitika nastave'!L82+'Analitika nastave'!M82+'Analitika nastave'!N82,0)</f>
        <v>0</v>
      </c>
      <c r="H82" s="216" t="str">
        <f>IF(OR('Analitika nastave'!P82:P83="DA",AND(G83&gt;=(G$7/2),G$7&gt;0)),"DA","NE")</f>
        <v>NE</v>
      </c>
      <c r="I82" s="87">
        <f>IF('Analitika nastave'!V82="DA",'Analitika nastave'!Q82+'Analitika nastave'!R82+'Analitika nastave'!S82+'Analitika nastave'!T82,0)</f>
        <v>0</v>
      </c>
      <c r="J82" s="216" t="str">
        <f>IF(OR('Analitika nastave'!V82:V83="DA",AND(I83&gt;=(I$7/2),I$7&gt;0)),"DA","NE")</f>
        <v>NE</v>
      </c>
      <c r="K82" s="87">
        <f>IF('Analitika nastave'!AB82="DA",'Analitika nastave'!W82+'Analitika nastave'!X82+'Analitika nastave'!Y82+'Analitika nastave'!Z82,0)</f>
        <v>0</v>
      </c>
      <c r="L82" s="216" t="str">
        <f>IF(OR('Analitika nastave'!AB82:AB83="DA",AND(K83&gt;=(K$7/2),K$7&gt;0)),"DA","NE")</f>
        <v>NE</v>
      </c>
      <c r="M82" s="230">
        <f t="shared" ref="M82" si="72">IF(AND(L82="DA",J82="DA",H82="DA",F82="DA"),E83+G83+I83+K83,0)</f>
        <v>0</v>
      </c>
      <c r="N82" s="171" t="str">
        <f t="shared" ref="N82" si="73">IF(M82&lt;50, "NE",IF(M82&lt;60,2,IF(M82&lt;75,3,IF(M82&lt;90,4,5))))</f>
        <v>NE</v>
      </c>
    </row>
    <row r="83" spans="1:14" ht="15.75" thickBot="1" x14ac:dyDescent="0.3">
      <c r="A83" s="221"/>
      <c r="B83" s="219"/>
      <c r="C83" s="221"/>
      <c r="D83" s="58" t="str">
        <f>'Analitika nastave'!D83</f>
        <v>P</v>
      </c>
      <c r="E83" s="59" t="str">
        <f>IF('Analitika nastave'!J82="DA",'Analitika nastave'!E83+'Analitika nastave'!F83+'Analitika nastave'!G83+'Analitika nastave'!H83,IF(E$7&gt;0,E$7/E$6*E82,""))</f>
        <v/>
      </c>
      <c r="F83" s="217"/>
      <c r="G83" s="66" t="str">
        <f>IF('Analitika nastave'!P82="DA",'Analitika nastave'!K83+'Analitika nastave'!L83+'Analitika nastave'!M83+'Analitika nastave'!N83,IF(G$7&gt;0,G$7/G$6*G82,""))</f>
        <v/>
      </c>
      <c r="H83" s="217"/>
      <c r="I83" s="66" t="str">
        <f>IF('Analitika nastave'!V82="DA",'Analitika nastave'!Q83+'Analitika nastave'!R83+'Analitika nastave'!S83+'Analitika nastave'!T83,IF(I$7&gt;0,I$7/I$6*I82,""))</f>
        <v/>
      </c>
      <c r="J83" s="217"/>
      <c r="K83" s="66" t="str">
        <f>IF('Analitika nastave'!AB82="DA",'Analitika nastave'!W83+'Analitika nastave'!X83+'Analitika nastave'!Y83+'Analitika nastave'!Z83,IF(K$7&gt;0,K$7/K$6*K82,""))</f>
        <v/>
      </c>
      <c r="L83" s="217"/>
      <c r="M83" s="229"/>
      <c r="N83" s="172"/>
    </row>
    <row r="84" spans="1:14" x14ac:dyDescent="0.25">
      <c r="A84" s="220">
        <f>'Analitika nastave'!A84</f>
        <v>39</v>
      </c>
      <c r="B84" s="218" t="str">
        <f>'Analitika nastave'!B84</f>
        <v xml:space="preserve"> </v>
      </c>
      <c r="C84" s="220">
        <f>'Analitika nastave'!C84:C85</f>
        <v>0</v>
      </c>
      <c r="D84" s="61" t="str">
        <f>'Analitika nastave'!D84</f>
        <v>B</v>
      </c>
      <c r="E84" s="87">
        <f>IF('Analitika nastave'!J84="DA",'Analitika nastave'!E84+'Analitika nastave'!F84+'Analitika nastave'!G84+'Analitika nastave'!H84,0)</f>
        <v>0</v>
      </c>
      <c r="F84" s="216" t="str">
        <f>IF(OR('Analitika nastave'!J84:J85="DA",AND(E85&gt;=(E$7/2),E$7&gt;0)),"DA","NE")</f>
        <v>NE</v>
      </c>
      <c r="G84" s="87">
        <f>IF('Analitika nastave'!P84="DA",'Analitika nastave'!K84+'Analitika nastave'!L84+'Analitika nastave'!M84+'Analitika nastave'!N84,0)</f>
        <v>0</v>
      </c>
      <c r="H84" s="216" t="str">
        <f>IF(OR('Analitika nastave'!P84:P85="DA",AND(G85&gt;=(G$7/2),G$7&gt;0)),"DA","NE")</f>
        <v>NE</v>
      </c>
      <c r="I84" s="87">
        <f>IF('Analitika nastave'!V84="DA",'Analitika nastave'!Q84+'Analitika nastave'!R84+'Analitika nastave'!S84+'Analitika nastave'!T84,0)</f>
        <v>0</v>
      </c>
      <c r="J84" s="216" t="str">
        <f>IF(OR('Analitika nastave'!V84:V85="DA",AND(I85&gt;=(I$7/2),I$7&gt;0)),"DA","NE")</f>
        <v>NE</v>
      </c>
      <c r="K84" s="87">
        <f>IF('Analitika nastave'!AB84="DA",'Analitika nastave'!W84+'Analitika nastave'!X84+'Analitika nastave'!Y84+'Analitika nastave'!Z84,0)</f>
        <v>0</v>
      </c>
      <c r="L84" s="216" t="str">
        <f>IF(OR('Analitika nastave'!AB84:AB85="DA",AND(K85&gt;=(K$7/2),K$7&gt;0)),"DA","NE")</f>
        <v>NE</v>
      </c>
      <c r="M84" s="230">
        <f t="shared" ref="M84" si="74">IF(AND(L84="DA",J84="DA",H84="DA",F84="DA"),E85+G85+I85+K85,0)</f>
        <v>0</v>
      </c>
      <c r="N84" s="171" t="str">
        <f t="shared" ref="N84" si="75">IF(M84&lt;50, "NE",IF(M84&lt;60,2,IF(M84&lt;75,3,IF(M84&lt;90,4,5))))</f>
        <v>NE</v>
      </c>
    </row>
    <row r="85" spans="1:14" ht="15.75" thickBot="1" x14ac:dyDescent="0.3">
      <c r="A85" s="221"/>
      <c r="B85" s="219"/>
      <c r="C85" s="221"/>
      <c r="D85" s="58" t="str">
        <f>'Analitika nastave'!D85</f>
        <v>P</v>
      </c>
      <c r="E85" s="59" t="str">
        <f>IF('Analitika nastave'!J84="DA",'Analitika nastave'!E85+'Analitika nastave'!F85+'Analitika nastave'!G85+'Analitika nastave'!H85,IF(E$7&gt;0,E$7/E$6*E84,""))</f>
        <v/>
      </c>
      <c r="F85" s="217"/>
      <c r="G85" s="66" t="str">
        <f>IF('Analitika nastave'!P84="DA",'Analitika nastave'!K85+'Analitika nastave'!L85+'Analitika nastave'!M85+'Analitika nastave'!N85,IF(G$7&gt;0,G$7/G$6*G84,""))</f>
        <v/>
      </c>
      <c r="H85" s="217"/>
      <c r="I85" s="66" t="str">
        <f>IF('Analitika nastave'!V84="DA",'Analitika nastave'!Q85+'Analitika nastave'!R85+'Analitika nastave'!S85+'Analitika nastave'!T85,IF(I$7&gt;0,I$7/I$6*I84,""))</f>
        <v/>
      </c>
      <c r="J85" s="217"/>
      <c r="K85" s="66" t="str">
        <f>IF('Analitika nastave'!AB84="DA",'Analitika nastave'!W85+'Analitika nastave'!X85+'Analitika nastave'!Y85+'Analitika nastave'!Z85,IF(K$7&gt;0,K$7/K$6*K84,""))</f>
        <v/>
      </c>
      <c r="L85" s="217"/>
      <c r="M85" s="229"/>
      <c r="N85" s="172"/>
    </row>
    <row r="86" spans="1:14" x14ac:dyDescent="0.25">
      <c r="A86" s="220">
        <f>'Analitika nastave'!A86</f>
        <v>40</v>
      </c>
      <c r="B86" s="218" t="str">
        <f>'Analitika nastave'!B86</f>
        <v xml:space="preserve"> </v>
      </c>
      <c r="C86" s="220">
        <f>'Analitika nastave'!C86:C87</f>
        <v>0</v>
      </c>
      <c r="D86" s="61" t="str">
        <f>'Analitika nastave'!D86</f>
        <v>B</v>
      </c>
      <c r="E86" s="87">
        <f>IF('Analitika nastave'!J86="DA",'Analitika nastave'!E86+'Analitika nastave'!F86+'Analitika nastave'!G86+'Analitika nastave'!H86,0)</f>
        <v>0</v>
      </c>
      <c r="F86" s="216" t="str">
        <f>IF(OR('Analitika nastave'!J86:J87="DA",AND(E87&gt;=(E$7/2),E$7&gt;0)),"DA","NE")</f>
        <v>NE</v>
      </c>
      <c r="G86" s="87">
        <f>IF('Analitika nastave'!P86="DA",'Analitika nastave'!K86+'Analitika nastave'!L86+'Analitika nastave'!M86+'Analitika nastave'!N86,0)</f>
        <v>0</v>
      </c>
      <c r="H86" s="216" t="str">
        <f>IF(OR('Analitika nastave'!P86:P87="DA",AND(G87&gt;=(G$7/2),G$7&gt;0)),"DA","NE")</f>
        <v>NE</v>
      </c>
      <c r="I86" s="87">
        <f>IF('Analitika nastave'!V86="DA",'Analitika nastave'!Q86+'Analitika nastave'!R86+'Analitika nastave'!S86+'Analitika nastave'!T86,0)</f>
        <v>0</v>
      </c>
      <c r="J86" s="216" t="str">
        <f>IF(OR('Analitika nastave'!V86:V87="DA",AND(I87&gt;=(I$7/2),I$7&gt;0)),"DA","NE")</f>
        <v>NE</v>
      </c>
      <c r="K86" s="87">
        <f>IF('Analitika nastave'!AB86="DA",'Analitika nastave'!W86+'Analitika nastave'!X86+'Analitika nastave'!Y86+'Analitika nastave'!Z86,0)</f>
        <v>0</v>
      </c>
      <c r="L86" s="216" t="str">
        <f>IF(OR('Analitika nastave'!AB86:AB87="DA",AND(K87&gt;=(K$7/2),K$7&gt;0)),"DA","NE")</f>
        <v>NE</v>
      </c>
      <c r="M86" s="230">
        <f t="shared" ref="M86" si="76">IF(AND(L86="DA",J86="DA",H86="DA",F86="DA"),E87+G87+I87+K87,0)</f>
        <v>0</v>
      </c>
      <c r="N86" s="171" t="str">
        <f t="shared" ref="N86" si="77">IF(M86&lt;50, "NE",IF(M86&lt;60,2,IF(M86&lt;75,3,IF(M86&lt;90,4,5))))</f>
        <v>NE</v>
      </c>
    </row>
    <row r="87" spans="1:14" ht="15.75" thickBot="1" x14ac:dyDescent="0.3">
      <c r="A87" s="221"/>
      <c r="B87" s="219"/>
      <c r="C87" s="221"/>
      <c r="D87" s="58" t="str">
        <f>'Analitika nastave'!D87</f>
        <v>P</v>
      </c>
      <c r="E87" s="59" t="str">
        <f>IF('Analitika nastave'!J86="DA",'Analitika nastave'!E87+'Analitika nastave'!F87+'Analitika nastave'!G87+'Analitika nastave'!H87,IF(E$7&gt;0,E$7/E$6*E86,""))</f>
        <v/>
      </c>
      <c r="F87" s="217"/>
      <c r="G87" s="66" t="str">
        <f>IF('Analitika nastave'!P86="DA",'Analitika nastave'!K87+'Analitika nastave'!L87+'Analitika nastave'!M87+'Analitika nastave'!N87,IF(G$7&gt;0,G$7/G$6*G86,""))</f>
        <v/>
      </c>
      <c r="H87" s="217"/>
      <c r="I87" s="66" t="str">
        <f>IF('Analitika nastave'!V86="DA",'Analitika nastave'!Q87+'Analitika nastave'!R87+'Analitika nastave'!S87+'Analitika nastave'!T87,IF(I$7&gt;0,I$7/I$6*I86,""))</f>
        <v/>
      </c>
      <c r="J87" s="217"/>
      <c r="K87" s="66" t="str">
        <f>IF('Analitika nastave'!AB86="DA",'Analitika nastave'!W87+'Analitika nastave'!X87+'Analitika nastave'!Y87+'Analitika nastave'!Z87,IF(K$7&gt;0,K$7/K$6*K86,""))</f>
        <v/>
      </c>
      <c r="L87" s="217"/>
      <c r="M87" s="229"/>
      <c r="N87" s="172"/>
    </row>
    <row r="88" spans="1:14" x14ac:dyDescent="0.25">
      <c r="A88" s="220">
        <f>'Analitika nastave'!A88</f>
        <v>41</v>
      </c>
      <c r="B88" s="218" t="str">
        <f>'Analitika nastave'!B88</f>
        <v xml:space="preserve"> </v>
      </c>
      <c r="C88" s="220">
        <f>'Analitika nastave'!C88:C89</f>
        <v>0</v>
      </c>
      <c r="D88" s="61" t="str">
        <f>'Analitika nastave'!D88</f>
        <v>B</v>
      </c>
      <c r="E88" s="87">
        <f>IF('Analitika nastave'!J88="DA",'Analitika nastave'!E88+'Analitika nastave'!F88+'Analitika nastave'!G88+'Analitika nastave'!H88,0)</f>
        <v>0</v>
      </c>
      <c r="F88" s="216" t="str">
        <f>IF(OR('Analitika nastave'!J88:J89="DA",AND(E89&gt;=(E$7/2),E$7&gt;0)),"DA","NE")</f>
        <v>NE</v>
      </c>
      <c r="G88" s="87">
        <f>IF('Analitika nastave'!P88="DA",'Analitika nastave'!K88+'Analitika nastave'!L88+'Analitika nastave'!M88+'Analitika nastave'!N88,0)</f>
        <v>0</v>
      </c>
      <c r="H88" s="216" t="str">
        <f>IF(OR('Analitika nastave'!P88:P89="DA",AND(G89&gt;=(G$7/2),G$7&gt;0)),"DA","NE")</f>
        <v>NE</v>
      </c>
      <c r="I88" s="87">
        <f>IF('Analitika nastave'!V88="DA",'Analitika nastave'!Q88+'Analitika nastave'!R88+'Analitika nastave'!S88+'Analitika nastave'!T88,0)</f>
        <v>0</v>
      </c>
      <c r="J88" s="216" t="str">
        <f>IF(OR('Analitika nastave'!V88:V89="DA",AND(I89&gt;=(I$7/2),I$7&gt;0)),"DA","NE")</f>
        <v>NE</v>
      </c>
      <c r="K88" s="87">
        <f>IF('Analitika nastave'!AB88="DA",'Analitika nastave'!W88+'Analitika nastave'!X88+'Analitika nastave'!Y88+'Analitika nastave'!Z88,0)</f>
        <v>0</v>
      </c>
      <c r="L88" s="216" t="str">
        <f>IF(OR('Analitika nastave'!AB88:AB89="DA",AND(K89&gt;=(K$7/2),K$7&gt;0)),"DA","NE")</f>
        <v>NE</v>
      </c>
      <c r="M88" s="230">
        <f t="shared" ref="M88" si="78">IF(AND(L88="DA",J88="DA",H88="DA",F88="DA"),E89+G89+I89+K89,0)</f>
        <v>0</v>
      </c>
      <c r="N88" s="171" t="str">
        <f t="shared" ref="N88" si="79">IF(M88&lt;50, "NE",IF(M88&lt;60,2,IF(M88&lt;75,3,IF(M88&lt;90,4,5))))</f>
        <v>NE</v>
      </c>
    </row>
    <row r="89" spans="1:14" ht="15.75" thickBot="1" x14ac:dyDescent="0.3">
      <c r="A89" s="221"/>
      <c r="B89" s="219"/>
      <c r="C89" s="221"/>
      <c r="D89" s="58" t="str">
        <f>'Analitika nastave'!D89</f>
        <v>P</v>
      </c>
      <c r="E89" s="59" t="str">
        <f>IF('Analitika nastave'!J88="DA",'Analitika nastave'!E89+'Analitika nastave'!F89+'Analitika nastave'!G89+'Analitika nastave'!H89,IF(E$7&gt;0,E$7/E$6*E88,""))</f>
        <v/>
      </c>
      <c r="F89" s="217"/>
      <c r="G89" s="66" t="str">
        <f>IF('Analitika nastave'!P88="DA",'Analitika nastave'!K89+'Analitika nastave'!L89+'Analitika nastave'!M89+'Analitika nastave'!N89,IF(G$7&gt;0,G$7/G$6*G88,""))</f>
        <v/>
      </c>
      <c r="H89" s="217"/>
      <c r="I89" s="66" t="str">
        <f>IF('Analitika nastave'!V88="DA",'Analitika nastave'!Q89+'Analitika nastave'!R89+'Analitika nastave'!S89+'Analitika nastave'!T89,IF(I$7&gt;0,I$7/I$6*I88,""))</f>
        <v/>
      </c>
      <c r="J89" s="217"/>
      <c r="K89" s="66" t="str">
        <f>IF('Analitika nastave'!AB88="DA",'Analitika nastave'!W89+'Analitika nastave'!X89+'Analitika nastave'!Y89+'Analitika nastave'!Z89,IF(K$7&gt;0,K$7/K$6*K88,""))</f>
        <v/>
      </c>
      <c r="L89" s="217"/>
      <c r="M89" s="229"/>
      <c r="N89" s="172"/>
    </row>
    <row r="90" spans="1:14" x14ac:dyDescent="0.25">
      <c r="A90" s="220">
        <f>'Analitika nastave'!A90</f>
        <v>42</v>
      </c>
      <c r="B90" s="218" t="str">
        <f>'Analitika nastave'!B90</f>
        <v xml:space="preserve"> </v>
      </c>
      <c r="C90" s="220">
        <f>'Analitika nastave'!C90:C91</f>
        <v>0</v>
      </c>
      <c r="D90" s="61" t="str">
        <f>'Analitika nastave'!D90</f>
        <v>B</v>
      </c>
      <c r="E90" s="87">
        <f>IF('Analitika nastave'!J90="DA",'Analitika nastave'!E90+'Analitika nastave'!F90+'Analitika nastave'!G90+'Analitika nastave'!H90,0)</f>
        <v>0</v>
      </c>
      <c r="F90" s="216" t="str">
        <f>IF(OR('Analitika nastave'!J90:J91="DA",AND(E91&gt;=(E$7/2),E$7&gt;0)),"DA","NE")</f>
        <v>NE</v>
      </c>
      <c r="G90" s="87">
        <f>IF('Analitika nastave'!P90="DA",'Analitika nastave'!K90+'Analitika nastave'!L90+'Analitika nastave'!M90+'Analitika nastave'!N90,0)</f>
        <v>0</v>
      </c>
      <c r="H90" s="216" t="str">
        <f>IF(OR('Analitika nastave'!P90:P91="DA",AND(G91&gt;=(G$7/2),G$7&gt;0)),"DA","NE")</f>
        <v>NE</v>
      </c>
      <c r="I90" s="87">
        <f>IF('Analitika nastave'!V90="DA",'Analitika nastave'!Q90+'Analitika nastave'!R90+'Analitika nastave'!S90+'Analitika nastave'!T90,0)</f>
        <v>0</v>
      </c>
      <c r="J90" s="216" t="str">
        <f>IF(OR('Analitika nastave'!V90:V91="DA",AND(I91&gt;=(I$7/2),I$7&gt;0)),"DA","NE")</f>
        <v>NE</v>
      </c>
      <c r="K90" s="87">
        <f>IF('Analitika nastave'!AB90="DA",'Analitika nastave'!W90+'Analitika nastave'!X90+'Analitika nastave'!Y90+'Analitika nastave'!Z90,0)</f>
        <v>0</v>
      </c>
      <c r="L90" s="216" t="str">
        <f>IF(OR('Analitika nastave'!AB90:AB91="DA",AND(K91&gt;=(K$7/2),K$7&gt;0)),"DA","NE")</f>
        <v>NE</v>
      </c>
      <c r="M90" s="230">
        <f t="shared" ref="M90" si="80">IF(AND(L90="DA",J90="DA",H90="DA",F90="DA"),E91+G91+I91+K91,0)</f>
        <v>0</v>
      </c>
      <c r="N90" s="171" t="str">
        <f t="shared" ref="N90" si="81">IF(M90&lt;50, "NE",IF(M90&lt;60,2,IF(M90&lt;75,3,IF(M90&lt;90,4,5))))</f>
        <v>NE</v>
      </c>
    </row>
    <row r="91" spans="1:14" ht="15.75" thickBot="1" x14ac:dyDescent="0.3">
      <c r="A91" s="221"/>
      <c r="B91" s="219"/>
      <c r="C91" s="221"/>
      <c r="D91" s="58" t="str">
        <f>'Analitika nastave'!D91</f>
        <v>P</v>
      </c>
      <c r="E91" s="59" t="str">
        <f>IF('Analitika nastave'!J90="DA",'Analitika nastave'!E91+'Analitika nastave'!F91+'Analitika nastave'!G91+'Analitika nastave'!H91,IF(E$7&gt;0,E$7/E$6*E90,""))</f>
        <v/>
      </c>
      <c r="F91" s="217"/>
      <c r="G91" s="66" t="str">
        <f>IF('Analitika nastave'!P90="DA",'Analitika nastave'!K91+'Analitika nastave'!L91+'Analitika nastave'!M91+'Analitika nastave'!N91,IF(G$7&gt;0,G$7/G$6*G90,""))</f>
        <v/>
      </c>
      <c r="H91" s="217"/>
      <c r="I91" s="66" t="str">
        <f>IF('Analitika nastave'!V90="DA",'Analitika nastave'!Q91+'Analitika nastave'!R91+'Analitika nastave'!S91+'Analitika nastave'!T91,IF(I$7&gt;0,I$7/I$6*I90,""))</f>
        <v/>
      </c>
      <c r="J91" s="217"/>
      <c r="K91" s="66" t="str">
        <f>IF('Analitika nastave'!AB90="DA",'Analitika nastave'!W91+'Analitika nastave'!X91+'Analitika nastave'!Y91+'Analitika nastave'!Z91,IF(K$7&gt;0,K$7/K$6*K90,""))</f>
        <v/>
      </c>
      <c r="L91" s="217"/>
      <c r="M91" s="229"/>
      <c r="N91" s="172"/>
    </row>
    <row r="92" spans="1:14" x14ac:dyDescent="0.25">
      <c r="A92" s="220">
        <f>'Analitika nastave'!A92</f>
        <v>43</v>
      </c>
      <c r="B92" s="218" t="str">
        <f>'Analitika nastave'!B92</f>
        <v xml:space="preserve"> </v>
      </c>
      <c r="C92" s="220">
        <f>'Analitika nastave'!C92:C93</f>
        <v>0</v>
      </c>
      <c r="D92" s="61" t="str">
        <f>'Analitika nastave'!D92</f>
        <v>B</v>
      </c>
      <c r="E92" s="87">
        <f>IF('Analitika nastave'!J92="DA",'Analitika nastave'!E92+'Analitika nastave'!F92+'Analitika nastave'!G92+'Analitika nastave'!H92,0)</f>
        <v>0</v>
      </c>
      <c r="F92" s="216" t="str">
        <f>IF(OR('Analitika nastave'!J92:J93="DA",AND(E93&gt;=(E$7/2),E$7&gt;0)),"DA","NE")</f>
        <v>NE</v>
      </c>
      <c r="G92" s="87">
        <f>IF('Analitika nastave'!P92="DA",'Analitika nastave'!K92+'Analitika nastave'!L92+'Analitika nastave'!M92+'Analitika nastave'!N92,0)</f>
        <v>0</v>
      </c>
      <c r="H92" s="216" t="str">
        <f>IF(OR('Analitika nastave'!P92:P93="DA",AND(G93&gt;=(G$7/2),G$7&gt;0)),"DA","NE")</f>
        <v>NE</v>
      </c>
      <c r="I92" s="87">
        <f>IF('Analitika nastave'!V92="DA",'Analitika nastave'!Q92+'Analitika nastave'!R92+'Analitika nastave'!S92+'Analitika nastave'!T92,0)</f>
        <v>0</v>
      </c>
      <c r="J92" s="216" t="str">
        <f>IF(OR('Analitika nastave'!V92:V93="DA",AND(I93&gt;=(I$7/2),I$7&gt;0)),"DA","NE")</f>
        <v>NE</v>
      </c>
      <c r="K92" s="87">
        <f>IF('Analitika nastave'!AB92="DA",'Analitika nastave'!W92+'Analitika nastave'!X92+'Analitika nastave'!Y92+'Analitika nastave'!Z92,0)</f>
        <v>0</v>
      </c>
      <c r="L92" s="216" t="str">
        <f>IF(OR('Analitika nastave'!AB92:AB93="DA",AND(K93&gt;=(K$7/2),K$7&gt;0)),"DA","NE")</f>
        <v>NE</v>
      </c>
      <c r="M92" s="230">
        <f t="shared" ref="M92" si="82">IF(AND(L92="DA",J92="DA",H92="DA",F92="DA"),E93+G93+I93+K93,0)</f>
        <v>0</v>
      </c>
      <c r="N92" s="171" t="str">
        <f t="shared" ref="N92" si="83">IF(M92&lt;50, "NE",IF(M92&lt;60,2,IF(M92&lt;75,3,IF(M92&lt;90,4,5))))</f>
        <v>NE</v>
      </c>
    </row>
    <row r="93" spans="1:14" ht="15.75" thickBot="1" x14ac:dyDescent="0.3">
      <c r="A93" s="221"/>
      <c r="B93" s="219"/>
      <c r="C93" s="221"/>
      <c r="D93" s="58" t="str">
        <f>'Analitika nastave'!D93</f>
        <v>P</v>
      </c>
      <c r="E93" s="59" t="str">
        <f>IF('Analitika nastave'!J92="DA",'Analitika nastave'!E93+'Analitika nastave'!F93+'Analitika nastave'!G93+'Analitika nastave'!H93,IF(E$7&gt;0,E$7/E$6*E92,""))</f>
        <v/>
      </c>
      <c r="F93" s="217"/>
      <c r="G93" s="66" t="str">
        <f>IF('Analitika nastave'!P92="DA",'Analitika nastave'!K93+'Analitika nastave'!L93+'Analitika nastave'!M93+'Analitika nastave'!N93,IF(G$7&gt;0,G$7/G$6*G92,""))</f>
        <v/>
      </c>
      <c r="H93" s="217"/>
      <c r="I93" s="66" t="str">
        <f>IF('Analitika nastave'!V92="DA",'Analitika nastave'!Q93+'Analitika nastave'!R93+'Analitika nastave'!S93+'Analitika nastave'!T93,IF(I$7&gt;0,I$7/I$6*I92,""))</f>
        <v/>
      </c>
      <c r="J93" s="217"/>
      <c r="K93" s="66" t="str">
        <f>IF('Analitika nastave'!AB92="DA",'Analitika nastave'!W93+'Analitika nastave'!X93+'Analitika nastave'!Y93+'Analitika nastave'!Z93,IF(K$7&gt;0,K$7/K$6*K92,""))</f>
        <v/>
      </c>
      <c r="L93" s="217"/>
      <c r="M93" s="229"/>
      <c r="N93" s="172"/>
    </row>
    <row r="94" spans="1:14" x14ac:dyDescent="0.25">
      <c r="A94" s="220">
        <f>'Analitika nastave'!A94</f>
        <v>44</v>
      </c>
      <c r="B94" s="218" t="str">
        <f>'Analitika nastave'!B94</f>
        <v xml:space="preserve"> </v>
      </c>
      <c r="C94" s="220">
        <f>'Analitika nastave'!C94:C95</f>
        <v>0</v>
      </c>
      <c r="D94" s="61" t="str">
        <f>'Analitika nastave'!D94</f>
        <v>B</v>
      </c>
      <c r="E94" s="87">
        <f>IF('Analitika nastave'!J94="DA",'Analitika nastave'!E94+'Analitika nastave'!F94+'Analitika nastave'!G94+'Analitika nastave'!H94,0)</f>
        <v>0</v>
      </c>
      <c r="F94" s="216" t="str">
        <f>IF(OR('Analitika nastave'!J94:J95="DA",AND(E95&gt;=(E$7/2),E$7&gt;0)),"DA","NE")</f>
        <v>NE</v>
      </c>
      <c r="G94" s="87">
        <f>IF('Analitika nastave'!P94="DA",'Analitika nastave'!K94+'Analitika nastave'!L94+'Analitika nastave'!M94+'Analitika nastave'!N94,0)</f>
        <v>0</v>
      </c>
      <c r="H94" s="216" t="str">
        <f>IF(OR('Analitika nastave'!P94:P95="DA",AND(G95&gt;=(G$7/2),G$7&gt;0)),"DA","NE")</f>
        <v>NE</v>
      </c>
      <c r="I94" s="87">
        <f>IF('Analitika nastave'!V94="DA",'Analitika nastave'!Q94+'Analitika nastave'!R94+'Analitika nastave'!S94+'Analitika nastave'!T94,0)</f>
        <v>0</v>
      </c>
      <c r="J94" s="216" t="str">
        <f>IF(OR('Analitika nastave'!V94:V95="DA",AND(I95&gt;=(I$7/2),I$7&gt;0)),"DA","NE")</f>
        <v>NE</v>
      </c>
      <c r="K94" s="87">
        <f>IF('Analitika nastave'!AB94="DA",'Analitika nastave'!W94+'Analitika nastave'!X94+'Analitika nastave'!Y94+'Analitika nastave'!Z94,0)</f>
        <v>0</v>
      </c>
      <c r="L94" s="216" t="str">
        <f>IF(OR('Analitika nastave'!AB94:AB95="DA",AND(K95&gt;=(K$7/2),K$7&gt;0)),"DA","NE")</f>
        <v>NE</v>
      </c>
      <c r="M94" s="230">
        <f t="shared" ref="M94" si="84">IF(AND(L94="DA",J94="DA",H94="DA",F94="DA"),E95+G95+I95+K95,0)</f>
        <v>0</v>
      </c>
      <c r="N94" s="171" t="str">
        <f t="shared" ref="N94" si="85">IF(M94&lt;50, "NE",IF(M94&lt;60,2,IF(M94&lt;75,3,IF(M94&lt;90,4,5))))</f>
        <v>NE</v>
      </c>
    </row>
    <row r="95" spans="1:14" ht="15.75" thickBot="1" x14ac:dyDescent="0.3">
      <c r="A95" s="221"/>
      <c r="B95" s="219"/>
      <c r="C95" s="221"/>
      <c r="D95" s="58" t="str">
        <f>'Analitika nastave'!D95</f>
        <v>P</v>
      </c>
      <c r="E95" s="59" t="str">
        <f>IF('Analitika nastave'!J94="DA",'Analitika nastave'!E95+'Analitika nastave'!F95+'Analitika nastave'!G95+'Analitika nastave'!H95,IF(E$7&gt;0,E$7/E$6*E94,""))</f>
        <v/>
      </c>
      <c r="F95" s="217"/>
      <c r="G95" s="66" t="str">
        <f>IF('Analitika nastave'!P94="DA",'Analitika nastave'!K95+'Analitika nastave'!L95+'Analitika nastave'!M95+'Analitika nastave'!N95,IF(G$7&gt;0,G$7/G$6*G94,""))</f>
        <v/>
      </c>
      <c r="H95" s="217"/>
      <c r="I95" s="66" t="str">
        <f>IF('Analitika nastave'!V94="DA",'Analitika nastave'!Q95+'Analitika nastave'!R95+'Analitika nastave'!S95+'Analitika nastave'!T95,IF(I$7&gt;0,I$7/I$6*I94,""))</f>
        <v/>
      </c>
      <c r="J95" s="217"/>
      <c r="K95" s="66" t="str">
        <f>IF('Analitika nastave'!AB94="DA",'Analitika nastave'!W95+'Analitika nastave'!X95+'Analitika nastave'!Y95+'Analitika nastave'!Z95,IF(K$7&gt;0,K$7/K$6*K94,""))</f>
        <v/>
      </c>
      <c r="L95" s="217"/>
      <c r="M95" s="229"/>
      <c r="N95" s="172"/>
    </row>
    <row r="96" spans="1:14" x14ac:dyDescent="0.25">
      <c r="A96" s="220">
        <f>'Analitika nastave'!A96</f>
        <v>45</v>
      </c>
      <c r="B96" s="218" t="str">
        <f>'Analitika nastave'!B96</f>
        <v xml:space="preserve"> </v>
      </c>
      <c r="C96" s="220">
        <f>'Analitika nastave'!C96:C97</f>
        <v>0</v>
      </c>
      <c r="D96" s="61" t="str">
        <f>'Analitika nastave'!D96</f>
        <v>B</v>
      </c>
      <c r="E96" s="87">
        <f>IF('Analitika nastave'!J96="DA",'Analitika nastave'!E96+'Analitika nastave'!F96+'Analitika nastave'!G96+'Analitika nastave'!H96,0)</f>
        <v>0</v>
      </c>
      <c r="F96" s="216" t="str">
        <f>IF(OR('Analitika nastave'!J96:J97="DA",AND(E97&gt;=(E$7/2),E$7&gt;0)),"DA","NE")</f>
        <v>NE</v>
      </c>
      <c r="G96" s="87">
        <f>IF('Analitika nastave'!P96="DA",'Analitika nastave'!K96+'Analitika nastave'!L96+'Analitika nastave'!M96+'Analitika nastave'!N96,0)</f>
        <v>0</v>
      </c>
      <c r="H96" s="216" t="str">
        <f>IF(OR('Analitika nastave'!P96:P97="DA",AND(G97&gt;=(G$7/2),G$7&gt;0)),"DA","NE")</f>
        <v>NE</v>
      </c>
      <c r="I96" s="87">
        <f>IF('Analitika nastave'!V96="DA",'Analitika nastave'!Q96+'Analitika nastave'!R96+'Analitika nastave'!S96+'Analitika nastave'!T96,0)</f>
        <v>0</v>
      </c>
      <c r="J96" s="216" t="str">
        <f>IF(OR('Analitika nastave'!V96:V97="DA",AND(I97&gt;=(I$7/2),I$7&gt;0)),"DA","NE")</f>
        <v>NE</v>
      </c>
      <c r="K96" s="87">
        <f>IF('Analitika nastave'!AB96="DA",'Analitika nastave'!W96+'Analitika nastave'!X96+'Analitika nastave'!Y96+'Analitika nastave'!Z96,0)</f>
        <v>0</v>
      </c>
      <c r="L96" s="216" t="str">
        <f>IF(OR('Analitika nastave'!AB96:AB97="DA",AND(K97&gt;=(K$7/2),K$7&gt;0)),"DA","NE")</f>
        <v>NE</v>
      </c>
      <c r="M96" s="230">
        <f t="shared" ref="M96" si="86">IF(AND(L96="DA",J96="DA",H96="DA",F96="DA"),E97+G97+I97+K97,0)</f>
        <v>0</v>
      </c>
      <c r="N96" s="171" t="str">
        <f t="shared" ref="N96" si="87">IF(M96&lt;50, "NE",IF(M96&lt;60,2,IF(M96&lt;75,3,IF(M96&lt;90,4,5))))</f>
        <v>NE</v>
      </c>
    </row>
    <row r="97" spans="1:14" ht="15.75" thickBot="1" x14ac:dyDescent="0.3">
      <c r="A97" s="221"/>
      <c r="B97" s="219"/>
      <c r="C97" s="221"/>
      <c r="D97" s="58" t="str">
        <f>'Analitika nastave'!D97</f>
        <v>P</v>
      </c>
      <c r="E97" s="59" t="str">
        <f>IF('Analitika nastave'!J96="DA",'Analitika nastave'!E97+'Analitika nastave'!F97+'Analitika nastave'!G97+'Analitika nastave'!H97,IF(E$7&gt;0,E$7/E$6*E96,""))</f>
        <v/>
      </c>
      <c r="F97" s="217"/>
      <c r="G97" s="66" t="str">
        <f>IF('Analitika nastave'!P96="DA",'Analitika nastave'!K97+'Analitika nastave'!L97+'Analitika nastave'!M97+'Analitika nastave'!N97,IF(G$7&gt;0,G$7/G$6*G96,""))</f>
        <v/>
      </c>
      <c r="H97" s="217"/>
      <c r="I97" s="66" t="str">
        <f>IF('Analitika nastave'!V96="DA",'Analitika nastave'!Q97+'Analitika nastave'!R97+'Analitika nastave'!S97+'Analitika nastave'!T97,IF(I$7&gt;0,I$7/I$6*I96,""))</f>
        <v/>
      </c>
      <c r="J97" s="217"/>
      <c r="K97" s="66" t="str">
        <f>IF('Analitika nastave'!AB96="DA",'Analitika nastave'!W97+'Analitika nastave'!X97+'Analitika nastave'!Y97+'Analitika nastave'!Z97,IF(K$7&gt;0,K$7/K$6*K96,""))</f>
        <v/>
      </c>
      <c r="L97" s="217"/>
      <c r="M97" s="229"/>
      <c r="N97" s="172"/>
    </row>
    <row r="98" spans="1:14" x14ac:dyDescent="0.25">
      <c r="A98" s="220">
        <f>'Analitika nastave'!A98</f>
        <v>46</v>
      </c>
      <c r="B98" s="218" t="str">
        <f>'Analitika nastave'!B98</f>
        <v xml:space="preserve"> </v>
      </c>
      <c r="C98" s="220">
        <f>'Analitika nastave'!C98:C99</f>
        <v>0</v>
      </c>
      <c r="D98" s="61" t="str">
        <f>'Analitika nastave'!D98</f>
        <v>B</v>
      </c>
      <c r="E98" s="87">
        <f>IF('Analitika nastave'!J98="DA",'Analitika nastave'!E98+'Analitika nastave'!F98+'Analitika nastave'!G98+'Analitika nastave'!H98,0)</f>
        <v>0</v>
      </c>
      <c r="F98" s="216" t="str">
        <f>IF(OR('Analitika nastave'!J98:J99="DA",AND(E99&gt;=(E$7/2),E$7&gt;0)),"DA","NE")</f>
        <v>NE</v>
      </c>
      <c r="G98" s="87">
        <f>IF('Analitika nastave'!P98="DA",'Analitika nastave'!K98+'Analitika nastave'!L98+'Analitika nastave'!M98+'Analitika nastave'!N98,0)</f>
        <v>0</v>
      </c>
      <c r="H98" s="216" t="str">
        <f>IF(OR('Analitika nastave'!P98:P99="DA",AND(G99&gt;=(G$7/2),G$7&gt;0)),"DA","NE")</f>
        <v>NE</v>
      </c>
      <c r="I98" s="87">
        <f>IF('Analitika nastave'!V98="DA",'Analitika nastave'!Q98+'Analitika nastave'!R98+'Analitika nastave'!S98+'Analitika nastave'!T98,0)</f>
        <v>0</v>
      </c>
      <c r="J98" s="216" t="str">
        <f>IF(OR('Analitika nastave'!V98:V99="DA",AND(I99&gt;=(I$7/2),I$7&gt;0)),"DA","NE")</f>
        <v>NE</v>
      </c>
      <c r="K98" s="87">
        <f>IF('Analitika nastave'!AB98="DA",'Analitika nastave'!W98+'Analitika nastave'!X98+'Analitika nastave'!Y98+'Analitika nastave'!Z98,0)</f>
        <v>0</v>
      </c>
      <c r="L98" s="216" t="str">
        <f>IF(OR('Analitika nastave'!AB98:AB99="DA",AND(K99&gt;=(K$7/2),K$7&gt;0)),"DA","NE")</f>
        <v>NE</v>
      </c>
      <c r="M98" s="230">
        <f t="shared" ref="M98" si="88">IF(AND(L98="DA",J98="DA",H98="DA",F98="DA"),E99+G99+I99+K99,0)</f>
        <v>0</v>
      </c>
      <c r="N98" s="171" t="str">
        <f t="shared" ref="N98" si="89">IF(M98&lt;50, "NE",IF(M98&lt;60,2,IF(M98&lt;75,3,IF(M98&lt;90,4,5))))</f>
        <v>NE</v>
      </c>
    </row>
    <row r="99" spans="1:14" ht="15.75" thickBot="1" x14ac:dyDescent="0.3">
      <c r="A99" s="221"/>
      <c r="B99" s="219"/>
      <c r="C99" s="221"/>
      <c r="D99" s="58" t="str">
        <f>'Analitika nastave'!D99</f>
        <v>P</v>
      </c>
      <c r="E99" s="59" t="str">
        <f>IF('Analitika nastave'!J98="DA",'Analitika nastave'!E99+'Analitika nastave'!F99+'Analitika nastave'!G99+'Analitika nastave'!H99,IF(E$7&gt;0,E$7/E$6*E98,""))</f>
        <v/>
      </c>
      <c r="F99" s="217"/>
      <c r="G99" s="66" t="str">
        <f>IF('Analitika nastave'!P98="DA",'Analitika nastave'!K99+'Analitika nastave'!L99+'Analitika nastave'!M99+'Analitika nastave'!N99,IF(G$7&gt;0,G$7/G$6*G98,""))</f>
        <v/>
      </c>
      <c r="H99" s="217"/>
      <c r="I99" s="66" t="str">
        <f>IF('Analitika nastave'!V98="DA",'Analitika nastave'!Q99+'Analitika nastave'!R99+'Analitika nastave'!S99+'Analitika nastave'!T99,IF(I$7&gt;0,I$7/I$6*I98,""))</f>
        <v/>
      </c>
      <c r="J99" s="217"/>
      <c r="K99" s="66" t="str">
        <f>IF('Analitika nastave'!AB98="DA",'Analitika nastave'!W99+'Analitika nastave'!X99+'Analitika nastave'!Y99+'Analitika nastave'!Z99,IF(K$7&gt;0,K$7/K$6*K98,""))</f>
        <v/>
      </c>
      <c r="L99" s="217"/>
      <c r="M99" s="229"/>
      <c r="N99" s="172"/>
    </row>
    <row r="100" spans="1:14" x14ac:dyDescent="0.25">
      <c r="A100" s="220">
        <f>'Analitika nastave'!A100</f>
        <v>47</v>
      </c>
      <c r="B100" s="218" t="str">
        <f>'Analitika nastave'!B100</f>
        <v xml:space="preserve"> </v>
      </c>
      <c r="C100" s="220">
        <f>'Analitika nastave'!C100:C101</f>
        <v>0</v>
      </c>
      <c r="D100" s="61" t="str">
        <f>'Analitika nastave'!D100</f>
        <v>B</v>
      </c>
      <c r="E100" s="87">
        <f>IF('Analitika nastave'!J100="DA",'Analitika nastave'!E100+'Analitika nastave'!F100+'Analitika nastave'!G100+'Analitika nastave'!H100,0)</f>
        <v>0</v>
      </c>
      <c r="F100" s="216" t="str">
        <f>IF(OR('Analitika nastave'!J100:J101="DA",AND(E101&gt;=(E$7/2),E$7&gt;0)),"DA","NE")</f>
        <v>NE</v>
      </c>
      <c r="G100" s="87">
        <f>IF('Analitika nastave'!P100="DA",'Analitika nastave'!K100+'Analitika nastave'!L100+'Analitika nastave'!M100+'Analitika nastave'!N100,0)</f>
        <v>0</v>
      </c>
      <c r="H100" s="216" t="str">
        <f>IF(OR('Analitika nastave'!P100:P101="DA",AND(G101&gt;=(G$7/2),G$7&gt;0)),"DA","NE")</f>
        <v>NE</v>
      </c>
      <c r="I100" s="87">
        <f>IF('Analitika nastave'!V100="DA",'Analitika nastave'!Q100+'Analitika nastave'!R100+'Analitika nastave'!S100+'Analitika nastave'!T100,0)</f>
        <v>0</v>
      </c>
      <c r="J100" s="216" t="str">
        <f>IF(OR('Analitika nastave'!V100:V101="DA",AND(I101&gt;=(I$7/2),I$7&gt;0)),"DA","NE")</f>
        <v>NE</v>
      </c>
      <c r="K100" s="87">
        <f>IF('Analitika nastave'!AB100="DA",'Analitika nastave'!W100+'Analitika nastave'!X100+'Analitika nastave'!Y100+'Analitika nastave'!Z100,0)</f>
        <v>0</v>
      </c>
      <c r="L100" s="216" t="str">
        <f>IF(OR('Analitika nastave'!AB100:AB101="DA",AND(K101&gt;=(K$7/2),K$7&gt;0)),"DA","NE")</f>
        <v>NE</v>
      </c>
      <c r="M100" s="230">
        <f t="shared" ref="M100" si="90">IF(AND(L100="DA",J100="DA",H100="DA",F100="DA"),E101+G101+I101+K101,0)</f>
        <v>0</v>
      </c>
      <c r="N100" s="171" t="str">
        <f t="shared" ref="N100" si="91">IF(M100&lt;50, "NE",IF(M100&lt;60,2,IF(M100&lt;75,3,IF(M100&lt;90,4,5))))</f>
        <v>NE</v>
      </c>
    </row>
    <row r="101" spans="1:14" ht="15.75" thickBot="1" x14ac:dyDescent="0.3">
      <c r="A101" s="221"/>
      <c r="B101" s="219"/>
      <c r="C101" s="221"/>
      <c r="D101" s="58" t="str">
        <f>'Analitika nastave'!D101</f>
        <v>P</v>
      </c>
      <c r="E101" s="59" t="str">
        <f>IF('Analitika nastave'!J100="DA",'Analitika nastave'!E101+'Analitika nastave'!F101+'Analitika nastave'!G101+'Analitika nastave'!H101,IF(E$7&gt;0,E$7/E$6*E100,""))</f>
        <v/>
      </c>
      <c r="F101" s="217"/>
      <c r="G101" s="66" t="str">
        <f>IF('Analitika nastave'!P100="DA",'Analitika nastave'!K101+'Analitika nastave'!L101+'Analitika nastave'!M101+'Analitika nastave'!N101,IF(G$7&gt;0,G$7/G$6*G100,""))</f>
        <v/>
      </c>
      <c r="H101" s="217"/>
      <c r="I101" s="66" t="str">
        <f>IF('Analitika nastave'!V100="DA",'Analitika nastave'!Q101+'Analitika nastave'!R101+'Analitika nastave'!S101+'Analitika nastave'!T101,IF(I$7&gt;0,I$7/I$6*I100,""))</f>
        <v/>
      </c>
      <c r="J101" s="217"/>
      <c r="K101" s="66" t="str">
        <f>IF('Analitika nastave'!AB100="DA",'Analitika nastave'!W101+'Analitika nastave'!X101+'Analitika nastave'!Y101+'Analitika nastave'!Z101,IF(K$7&gt;0,K$7/K$6*K100,""))</f>
        <v/>
      </c>
      <c r="L101" s="217"/>
      <c r="M101" s="229"/>
      <c r="N101" s="172"/>
    </row>
    <row r="102" spans="1:14" x14ac:dyDescent="0.25">
      <c r="A102" s="220">
        <f>'Analitika nastave'!A102</f>
        <v>48</v>
      </c>
      <c r="B102" s="218" t="str">
        <f>'Analitika nastave'!B102</f>
        <v xml:space="preserve"> </v>
      </c>
      <c r="C102" s="220">
        <f>'Analitika nastave'!C102:C103</f>
        <v>0</v>
      </c>
      <c r="D102" s="61" t="str">
        <f>'Analitika nastave'!D102</f>
        <v>B</v>
      </c>
      <c r="E102" s="87">
        <f>IF('Analitika nastave'!J102="DA",'Analitika nastave'!E102+'Analitika nastave'!F102+'Analitika nastave'!G102+'Analitika nastave'!H102,0)</f>
        <v>0</v>
      </c>
      <c r="F102" s="216" t="str">
        <f>IF(OR('Analitika nastave'!J102:J103="DA",AND(E103&gt;=(E$7/2),E$7&gt;0)),"DA","NE")</f>
        <v>NE</v>
      </c>
      <c r="G102" s="87">
        <f>IF('Analitika nastave'!P102="DA",'Analitika nastave'!K102+'Analitika nastave'!L102+'Analitika nastave'!M102+'Analitika nastave'!N102,0)</f>
        <v>0</v>
      </c>
      <c r="H102" s="216" t="str">
        <f>IF(OR('Analitika nastave'!P102:P103="DA",AND(G103&gt;=(G$7/2),G$7&gt;0)),"DA","NE")</f>
        <v>NE</v>
      </c>
      <c r="I102" s="87">
        <f>IF('Analitika nastave'!V102="DA",'Analitika nastave'!Q102+'Analitika nastave'!R102+'Analitika nastave'!S102+'Analitika nastave'!T102,0)</f>
        <v>0</v>
      </c>
      <c r="J102" s="216" t="str">
        <f>IF(OR('Analitika nastave'!V102:V103="DA",AND(I103&gt;=(I$7/2),I$7&gt;0)),"DA","NE")</f>
        <v>NE</v>
      </c>
      <c r="K102" s="87">
        <f>IF('Analitika nastave'!AB102="DA",'Analitika nastave'!W102+'Analitika nastave'!X102+'Analitika nastave'!Y102+'Analitika nastave'!Z102,0)</f>
        <v>0</v>
      </c>
      <c r="L102" s="216" t="str">
        <f>IF(OR('Analitika nastave'!AB102:AB103="DA",AND(K103&gt;=(K$7/2),K$7&gt;0)),"DA","NE")</f>
        <v>NE</v>
      </c>
      <c r="M102" s="230">
        <f t="shared" ref="M102" si="92">IF(AND(L102="DA",J102="DA",H102="DA",F102="DA"),E103+G103+I103+K103,0)</f>
        <v>0</v>
      </c>
      <c r="N102" s="171" t="str">
        <f t="shared" ref="N102" si="93">IF(M102&lt;50, "NE",IF(M102&lt;60,2,IF(M102&lt;75,3,IF(M102&lt;90,4,5))))</f>
        <v>NE</v>
      </c>
    </row>
    <row r="103" spans="1:14" ht="15.75" thickBot="1" x14ac:dyDescent="0.3">
      <c r="A103" s="221"/>
      <c r="B103" s="219"/>
      <c r="C103" s="221"/>
      <c r="D103" s="58" t="str">
        <f>'Analitika nastave'!D103</f>
        <v>P</v>
      </c>
      <c r="E103" s="59" t="str">
        <f>IF('Analitika nastave'!J102="DA",'Analitika nastave'!E103+'Analitika nastave'!F103+'Analitika nastave'!G103+'Analitika nastave'!H103,IF(E$7&gt;0,E$7/E$6*E102,""))</f>
        <v/>
      </c>
      <c r="F103" s="217"/>
      <c r="G103" s="66" t="str">
        <f>IF('Analitika nastave'!P102="DA",'Analitika nastave'!K103+'Analitika nastave'!L103+'Analitika nastave'!M103+'Analitika nastave'!N103,IF(G$7&gt;0,G$7/G$6*G102,""))</f>
        <v/>
      </c>
      <c r="H103" s="217"/>
      <c r="I103" s="66" t="str">
        <f>IF('Analitika nastave'!V102="DA",'Analitika nastave'!Q103+'Analitika nastave'!R103+'Analitika nastave'!S103+'Analitika nastave'!T103,IF(I$7&gt;0,I$7/I$6*I102,""))</f>
        <v/>
      </c>
      <c r="J103" s="217"/>
      <c r="K103" s="66" t="str">
        <f>IF('Analitika nastave'!AB102="DA",'Analitika nastave'!W103+'Analitika nastave'!X103+'Analitika nastave'!Y103+'Analitika nastave'!Z103,IF(K$7&gt;0,K$7/K$6*K102,""))</f>
        <v/>
      </c>
      <c r="L103" s="217"/>
      <c r="M103" s="229"/>
      <c r="N103" s="172"/>
    </row>
    <row r="104" spans="1:14" x14ac:dyDescent="0.25">
      <c r="A104" s="220">
        <f>'Analitika nastave'!A104</f>
        <v>49</v>
      </c>
      <c r="B104" s="218" t="str">
        <f>'Analitika nastave'!B104</f>
        <v xml:space="preserve"> </v>
      </c>
      <c r="C104" s="220">
        <f>'Analitika nastave'!C104:C105</f>
        <v>0</v>
      </c>
      <c r="D104" s="61" t="str">
        <f>'Analitika nastave'!D104</f>
        <v>B</v>
      </c>
      <c r="E104" s="87">
        <f>IF('Analitika nastave'!J104="DA",'Analitika nastave'!E104+'Analitika nastave'!F104+'Analitika nastave'!G104+'Analitika nastave'!H104,0)</f>
        <v>0</v>
      </c>
      <c r="F104" s="216" t="str">
        <f>IF(OR('Analitika nastave'!J104:J105="DA",AND(E105&gt;=(E$7/2),E$7&gt;0)),"DA","NE")</f>
        <v>NE</v>
      </c>
      <c r="G104" s="87">
        <f>IF('Analitika nastave'!P104="DA",'Analitika nastave'!K104+'Analitika nastave'!L104+'Analitika nastave'!M104+'Analitika nastave'!N104,0)</f>
        <v>0</v>
      </c>
      <c r="H104" s="216" t="str">
        <f>IF(OR('Analitika nastave'!P104:P105="DA",AND(G105&gt;=(G$7/2),G$7&gt;0)),"DA","NE")</f>
        <v>NE</v>
      </c>
      <c r="I104" s="87">
        <f>IF('Analitika nastave'!V104="DA",'Analitika nastave'!Q104+'Analitika nastave'!R104+'Analitika nastave'!S104+'Analitika nastave'!T104,0)</f>
        <v>0</v>
      </c>
      <c r="J104" s="216" t="str">
        <f>IF(OR('Analitika nastave'!V104:V105="DA",AND(I105&gt;=(I$7/2),I$7&gt;0)),"DA","NE")</f>
        <v>NE</v>
      </c>
      <c r="K104" s="87">
        <f>IF('Analitika nastave'!AB104="DA",'Analitika nastave'!W104+'Analitika nastave'!X104+'Analitika nastave'!Y104+'Analitika nastave'!Z104,0)</f>
        <v>0</v>
      </c>
      <c r="L104" s="216" t="str">
        <f>IF(OR('Analitika nastave'!AB104:AB105="DA",AND(K105&gt;=(K$7/2),K$7&gt;0)),"DA","NE")</f>
        <v>NE</v>
      </c>
      <c r="M104" s="230">
        <f t="shared" ref="M104" si="94">IF(AND(L104="DA",J104="DA",H104="DA",F104="DA"),E105+G105+I105+K105,0)</f>
        <v>0</v>
      </c>
      <c r="N104" s="171" t="str">
        <f t="shared" ref="N104" si="95">IF(M104&lt;50, "NE",IF(M104&lt;60,2,IF(M104&lt;75,3,IF(M104&lt;90,4,5))))</f>
        <v>NE</v>
      </c>
    </row>
    <row r="105" spans="1:14" ht="15.75" thickBot="1" x14ac:dyDescent="0.3">
      <c r="A105" s="221"/>
      <c r="B105" s="219"/>
      <c r="C105" s="221"/>
      <c r="D105" s="58" t="str">
        <f>'Analitika nastave'!D105</f>
        <v>P</v>
      </c>
      <c r="E105" s="59" t="str">
        <f>IF('Analitika nastave'!J104="DA",'Analitika nastave'!E105+'Analitika nastave'!F105+'Analitika nastave'!G105+'Analitika nastave'!H105,IF(E$7&gt;0,E$7/E$6*E104,""))</f>
        <v/>
      </c>
      <c r="F105" s="217"/>
      <c r="G105" s="66" t="str">
        <f>IF('Analitika nastave'!P104="DA",'Analitika nastave'!K105+'Analitika nastave'!L105+'Analitika nastave'!M105+'Analitika nastave'!N105,IF(G$7&gt;0,G$7/G$6*G104,""))</f>
        <v/>
      </c>
      <c r="H105" s="217"/>
      <c r="I105" s="66" t="str">
        <f>IF('Analitika nastave'!V104="DA",'Analitika nastave'!Q105+'Analitika nastave'!R105+'Analitika nastave'!S105+'Analitika nastave'!T105,IF(I$7&gt;0,I$7/I$6*I104,""))</f>
        <v/>
      </c>
      <c r="J105" s="217"/>
      <c r="K105" s="66" t="str">
        <f>IF('Analitika nastave'!AB104="DA",'Analitika nastave'!W105+'Analitika nastave'!X105+'Analitika nastave'!Y105+'Analitika nastave'!Z105,IF(K$7&gt;0,K$7/K$6*K104,""))</f>
        <v/>
      </c>
      <c r="L105" s="217"/>
      <c r="M105" s="229"/>
      <c r="N105" s="172"/>
    </row>
    <row r="106" spans="1:14" x14ac:dyDescent="0.25">
      <c r="A106" s="220">
        <f>'Analitika nastave'!A106</f>
        <v>50</v>
      </c>
      <c r="B106" s="218" t="str">
        <f>'Analitika nastave'!B106</f>
        <v xml:space="preserve"> </v>
      </c>
      <c r="C106" s="220">
        <f>'Analitika nastave'!C106:C107</f>
        <v>0</v>
      </c>
      <c r="D106" s="61" t="str">
        <f>'Analitika nastave'!D106</f>
        <v>B</v>
      </c>
      <c r="E106" s="87">
        <f>IF('Analitika nastave'!J106="DA",'Analitika nastave'!E106+'Analitika nastave'!F106+'Analitika nastave'!G106+'Analitika nastave'!H106,0)</f>
        <v>0</v>
      </c>
      <c r="F106" s="216" t="str">
        <f>IF(OR('Analitika nastave'!J106:J107="DA",AND(E107&gt;=(E$7/2),E$7&gt;0)),"DA","NE")</f>
        <v>NE</v>
      </c>
      <c r="G106" s="87">
        <f>IF('Analitika nastave'!P106="DA",'Analitika nastave'!K106+'Analitika nastave'!L106+'Analitika nastave'!M106+'Analitika nastave'!N106,0)</f>
        <v>0</v>
      </c>
      <c r="H106" s="216" t="str">
        <f>IF(OR('Analitika nastave'!P106:P107="DA",AND(G107&gt;=(G$7/2),G$7&gt;0)),"DA","NE")</f>
        <v>NE</v>
      </c>
      <c r="I106" s="87">
        <f>IF('Analitika nastave'!V106="DA",'Analitika nastave'!Q106+'Analitika nastave'!R106+'Analitika nastave'!S106+'Analitika nastave'!T106,0)</f>
        <v>0</v>
      </c>
      <c r="J106" s="216" t="str">
        <f>IF(OR('Analitika nastave'!V106:V107="DA",AND(I107&gt;=(I$7/2),I$7&gt;0)),"DA","NE")</f>
        <v>NE</v>
      </c>
      <c r="K106" s="87">
        <f>IF('Analitika nastave'!AB106="DA",'Analitika nastave'!W106+'Analitika nastave'!X106+'Analitika nastave'!Y106+'Analitika nastave'!Z106,0)</f>
        <v>0</v>
      </c>
      <c r="L106" s="216" t="str">
        <f>IF(OR('Analitika nastave'!AB106:AB107="DA",AND(K107&gt;=(K$7/2),K$7&gt;0)),"DA","NE")</f>
        <v>NE</v>
      </c>
      <c r="M106" s="230">
        <f t="shared" ref="M106" si="96">IF(AND(L106="DA",J106="DA",H106="DA",F106="DA"),E107+G107+I107+K107,0)</f>
        <v>0</v>
      </c>
      <c r="N106" s="171" t="str">
        <f t="shared" ref="N106" si="97">IF(M106&lt;50, "NE",IF(M106&lt;60,2,IF(M106&lt;75,3,IF(M106&lt;90,4,5))))</f>
        <v>NE</v>
      </c>
    </row>
    <row r="107" spans="1:14" ht="15.75" thickBot="1" x14ac:dyDescent="0.3">
      <c r="A107" s="221"/>
      <c r="B107" s="219"/>
      <c r="C107" s="221"/>
      <c r="D107" s="58" t="str">
        <f>'Analitika nastave'!D107</f>
        <v>P</v>
      </c>
      <c r="E107" s="59" t="str">
        <f>IF('Analitika nastave'!J106="DA",'Analitika nastave'!E107+'Analitika nastave'!F107+'Analitika nastave'!G107+'Analitika nastave'!H107,IF(E$7&gt;0,E$7/E$6*E106,""))</f>
        <v/>
      </c>
      <c r="F107" s="217"/>
      <c r="G107" s="66" t="str">
        <f>IF('Analitika nastave'!P106="DA",'Analitika nastave'!K107+'Analitika nastave'!L107+'Analitika nastave'!M107+'Analitika nastave'!N107,IF(G$7&gt;0,G$7/G$6*G106,""))</f>
        <v/>
      </c>
      <c r="H107" s="217"/>
      <c r="I107" s="66" t="str">
        <f>IF('Analitika nastave'!V106="DA",'Analitika nastave'!Q107+'Analitika nastave'!R107+'Analitika nastave'!S107+'Analitika nastave'!T107,IF(I$7&gt;0,I$7/I$6*I106,""))</f>
        <v/>
      </c>
      <c r="J107" s="217"/>
      <c r="K107" s="66" t="str">
        <f>IF('Analitika nastave'!AB106="DA",'Analitika nastave'!W107+'Analitika nastave'!X107+'Analitika nastave'!Y107+'Analitika nastave'!Z107,IF(K$7&gt;0,K$7/K$6*K106,""))</f>
        <v/>
      </c>
      <c r="L107" s="217"/>
      <c r="M107" s="229"/>
      <c r="N107" s="172"/>
    </row>
    <row r="108" spans="1:14" x14ac:dyDescent="0.25">
      <c r="A108" s="220">
        <f>'Analitika nastave'!A108</f>
        <v>51</v>
      </c>
      <c r="B108" s="218" t="str">
        <f>'Analitika nastave'!B108</f>
        <v xml:space="preserve"> </v>
      </c>
      <c r="C108" s="220">
        <f>'Analitika nastave'!C108:C109</f>
        <v>0</v>
      </c>
      <c r="D108" s="61" t="str">
        <f>'Analitika nastave'!D108</f>
        <v>B</v>
      </c>
      <c r="E108" s="87">
        <f>IF('Analitika nastave'!J108="DA",'Analitika nastave'!E108+'Analitika nastave'!F108+'Analitika nastave'!G108+'Analitika nastave'!H108,0)</f>
        <v>0</v>
      </c>
      <c r="F108" s="216" t="str">
        <f>IF(OR('Analitika nastave'!J108:J109="DA",AND(E109&gt;=(E$7/2),E$7&gt;0)),"DA","NE")</f>
        <v>NE</v>
      </c>
      <c r="G108" s="87">
        <f>IF('Analitika nastave'!P108="DA",'Analitika nastave'!K108+'Analitika nastave'!L108+'Analitika nastave'!M108+'Analitika nastave'!N108,0)</f>
        <v>0</v>
      </c>
      <c r="H108" s="216" t="str">
        <f>IF(OR('Analitika nastave'!P108:P109="DA",AND(G109&gt;=(G$7/2),G$7&gt;0)),"DA","NE")</f>
        <v>NE</v>
      </c>
      <c r="I108" s="87">
        <f>IF('Analitika nastave'!V108="DA",'Analitika nastave'!Q108+'Analitika nastave'!R108+'Analitika nastave'!S108+'Analitika nastave'!T108,0)</f>
        <v>0</v>
      </c>
      <c r="J108" s="216" t="str">
        <f>IF(OR('Analitika nastave'!V108:V109="DA",AND(I109&gt;=(I$7/2),I$7&gt;0)),"DA","NE")</f>
        <v>NE</v>
      </c>
      <c r="K108" s="87">
        <f>IF('Analitika nastave'!AB108="DA",'Analitika nastave'!W108+'Analitika nastave'!X108+'Analitika nastave'!Y108+'Analitika nastave'!Z108,0)</f>
        <v>0</v>
      </c>
      <c r="L108" s="216" t="str">
        <f>IF(OR('Analitika nastave'!AB108:AB109="DA",AND(K109&gt;=(K$7/2),K$7&gt;0)),"DA","NE")</f>
        <v>NE</v>
      </c>
      <c r="M108" s="230">
        <f t="shared" ref="M108" si="98">IF(AND(L108="DA",J108="DA",H108="DA",F108="DA"),E109+G109+I109+K109,0)</f>
        <v>0</v>
      </c>
      <c r="N108" s="171" t="str">
        <f t="shared" ref="N108" si="99">IF(M108&lt;50, "NE",IF(M108&lt;60,2,IF(M108&lt;75,3,IF(M108&lt;90,4,5))))</f>
        <v>NE</v>
      </c>
    </row>
    <row r="109" spans="1:14" ht="15.75" thickBot="1" x14ac:dyDescent="0.3">
      <c r="A109" s="221"/>
      <c r="B109" s="219"/>
      <c r="C109" s="221"/>
      <c r="D109" s="58" t="str">
        <f>'Analitika nastave'!D109</f>
        <v>P</v>
      </c>
      <c r="E109" s="59" t="str">
        <f>IF('Analitika nastave'!J108="DA",'Analitika nastave'!E109+'Analitika nastave'!F109+'Analitika nastave'!G109+'Analitika nastave'!H109,IF(E$7&gt;0,E$7/E$6*E108,""))</f>
        <v/>
      </c>
      <c r="F109" s="217"/>
      <c r="G109" s="66" t="str">
        <f>IF('Analitika nastave'!P108="DA",'Analitika nastave'!K109+'Analitika nastave'!L109+'Analitika nastave'!M109+'Analitika nastave'!N109,IF(G$7&gt;0,G$7/G$6*G108,""))</f>
        <v/>
      </c>
      <c r="H109" s="217"/>
      <c r="I109" s="66" t="str">
        <f>IF('Analitika nastave'!V108="DA",'Analitika nastave'!Q109+'Analitika nastave'!R109+'Analitika nastave'!S109+'Analitika nastave'!T109,IF(I$7&gt;0,I$7/I$6*I108,""))</f>
        <v/>
      </c>
      <c r="J109" s="217"/>
      <c r="K109" s="66" t="str">
        <f>IF('Analitika nastave'!AB108="DA",'Analitika nastave'!W109+'Analitika nastave'!X109+'Analitika nastave'!Y109+'Analitika nastave'!Z109,IF(K$7&gt;0,K$7/K$6*K108,""))</f>
        <v/>
      </c>
      <c r="L109" s="217"/>
      <c r="M109" s="229"/>
      <c r="N109" s="172"/>
    </row>
    <row r="110" spans="1:14" x14ac:dyDescent="0.25">
      <c r="A110" s="220">
        <f>'Analitika nastave'!A110</f>
        <v>52</v>
      </c>
      <c r="B110" s="218" t="str">
        <f>'Analitika nastave'!B110</f>
        <v xml:space="preserve"> </v>
      </c>
      <c r="C110" s="220">
        <f>'Analitika nastave'!C110:C111</f>
        <v>0</v>
      </c>
      <c r="D110" s="61" t="str">
        <f>'Analitika nastave'!D110</f>
        <v>B</v>
      </c>
      <c r="E110" s="87">
        <f>IF('Analitika nastave'!J110="DA",'Analitika nastave'!E110+'Analitika nastave'!F110+'Analitika nastave'!G110+'Analitika nastave'!H110,0)</f>
        <v>0</v>
      </c>
      <c r="F110" s="216" t="str">
        <f>IF(OR('Analitika nastave'!J110:J111="DA",AND(E111&gt;=(E$7/2),E$7&gt;0)),"DA","NE")</f>
        <v>NE</v>
      </c>
      <c r="G110" s="87">
        <f>IF('Analitika nastave'!P110="DA",'Analitika nastave'!K110+'Analitika nastave'!L110+'Analitika nastave'!M110+'Analitika nastave'!N110,0)</f>
        <v>0</v>
      </c>
      <c r="H110" s="216" t="str">
        <f>IF(OR('Analitika nastave'!P110:P111="DA",AND(G111&gt;=(G$7/2),G$7&gt;0)),"DA","NE")</f>
        <v>NE</v>
      </c>
      <c r="I110" s="87">
        <f>IF('Analitika nastave'!V110="DA",'Analitika nastave'!Q110+'Analitika nastave'!R110+'Analitika nastave'!S110+'Analitika nastave'!T110,0)</f>
        <v>0</v>
      </c>
      <c r="J110" s="216" t="str">
        <f>IF(OR('Analitika nastave'!V110:V111="DA",AND(I111&gt;=(I$7/2),I$7&gt;0)),"DA","NE")</f>
        <v>NE</v>
      </c>
      <c r="K110" s="87">
        <f>IF('Analitika nastave'!AB110="DA",'Analitika nastave'!W110+'Analitika nastave'!X110+'Analitika nastave'!Y110+'Analitika nastave'!Z110,0)</f>
        <v>0</v>
      </c>
      <c r="L110" s="216" t="str">
        <f>IF(OR('Analitika nastave'!AB110:AB111="DA",AND(K111&gt;=(K$7/2),K$7&gt;0)),"DA","NE")</f>
        <v>NE</v>
      </c>
      <c r="M110" s="230">
        <f t="shared" ref="M110" si="100">IF(AND(L110="DA",J110="DA",H110="DA",F110="DA"),E111+G111+I111+K111,0)</f>
        <v>0</v>
      </c>
      <c r="N110" s="171" t="str">
        <f t="shared" ref="N110" si="101">IF(M110&lt;50, "NE",IF(M110&lt;60,2,IF(M110&lt;75,3,IF(M110&lt;90,4,5))))</f>
        <v>NE</v>
      </c>
    </row>
    <row r="111" spans="1:14" ht="15.75" thickBot="1" x14ac:dyDescent="0.3">
      <c r="A111" s="221"/>
      <c r="B111" s="219"/>
      <c r="C111" s="221"/>
      <c r="D111" s="58" t="str">
        <f>'Analitika nastave'!D111</f>
        <v>P</v>
      </c>
      <c r="E111" s="59" t="str">
        <f>IF('Analitika nastave'!J110="DA",'Analitika nastave'!E111+'Analitika nastave'!F111+'Analitika nastave'!G111+'Analitika nastave'!H111,IF(E$7&gt;0,E$7/E$6*E110,""))</f>
        <v/>
      </c>
      <c r="F111" s="217"/>
      <c r="G111" s="66" t="str">
        <f>IF('Analitika nastave'!P110="DA",'Analitika nastave'!K111+'Analitika nastave'!L111+'Analitika nastave'!M111+'Analitika nastave'!N111,IF(G$7&gt;0,G$7/G$6*G110,""))</f>
        <v/>
      </c>
      <c r="H111" s="217"/>
      <c r="I111" s="66" t="str">
        <f>IF('Analitika nastave'!V110="DA",'Analitika nastave'!Q111+'Analitika nastave'!R111+'Analitika nastave'!S111+'Analitika nastave'!T111,IF(I$7&gt;0,I$7/I$6*I110,""))</f>
        <v/>
      </c>
      <c r="J111" s="217"/>
      <c r="K111" s="66" t="str">
        <f>IF('Analitika nastave'!AB110="DA",'Analitika nastave'!W111+'Analitika nastave'!X111+'Analitika nastave'!Y111+'Analitika nastave'!Z111,IF(K$7&gt;0,K$7/K$6*K110,""))</f>
        <v/>
      </c>
      <c r="L111" s="217"/>
      <c r="M111" s="229"/>
      <c r="N111" s="172"/>
    </row>
    <row r="112" spans="1:14" x14ac:dyDescent="0.25">
      <c r="A112" s="220">
        <f>'Analitika nastave'!A112</f>
        <v>53</v>
      </c>
      <c r="B112" s="218" t="str">
        <f>'Analitika nastave'!B112</f>
        <v xml:space="preserve"> </v>
      </c>
      <c r="C112" s="220">
        <f>'Analitika nastave'!C112:C113</f>
        <v>0</v>
      </c>
      <c r="D112" s="61" t="str">
        <f>'Analitika nastave'!D112</f>
        <v>B</v>
      </c>
      <c r="E112" s="87">
        <f>IF('Analitika nastave'!J112="DA",'Analitika nastave'!E112+'Analitika nastave'!F112+'Analitika nastave'!G112+'Analitika nastave'!H112,0)</f>
        <v>0</v>
      </c>
      <c r="F112" s="216" t="str">
        <f>IF(OR('Analitika nastave'!J112:J113="DA",AND(E113&gt;=(E$7/2),E$7&gt;0)),"DA","NE")</f>
        <v>NE</v>
      </c>
      <c r="G112" s="87">
        <f>IF('Analitika nastave'!P112="DA",'Analitika nastave'!K112+'Analitika nastave'!L112+'Analitika nastave'!M112+'Analitika nastave'!N112,0)</f>
        <v>0</v>
      </c>
      <c r="H112" s="216" t="str">
        <f>IF(OR('Analitika nastave'!P112:P113="DA",AND(G113&gt;=(G$7/2),G$7&gt;0)),"DA","NE")</f>
        <v>NE</v>
      </c>
      <c r="I112" s="87">
        <f>IF('Analitika nastave'!V112="DA",'Analitika nastave'!Q112+'Analitika nastave'!R112+'Analitika nastave'!S112+'Analitika nastave'!T112,0)</f>
        <v>0</v>
      </c>
      <c r="J112" s="216" t="str">
        <f>IF(OR('Analitika nastave'!V112:V113="DA",AND(I113&gt;=(I$7/2),I$7&gt;0)),"DA","NE")</f>
        <v>NE</v>
      </c>
      <c r="K112" s="87">
        <f>IF('Analitika nastave'!AB112="DA",'Analitika nastave'!W112+'Analitika nastave'!X112+'Analitika nastave'!Y112+'Analitika nastave'!Z112,0)</f>
        <v>0</v>
      </c>
      <c r="L112" s="216" t="str">
        <f>IF(OR('Analitika nastave'!AB112:AB113="DA",AND(K113&gt;=(K$7/2),K$7&gt;0)),"DA","NE")</f>
        <v>NE</v>
      </c>
      <c r="M112" s="230">
        <f t="shared" ref="M112" si="102">IF(AND(L112="DA",J112="DA",H112="DA",F112="DA"),E113+G113+I113+K113,0)</f>
        <v>0</v>
      </c>
      <c r="N112" s="171" t="str">
        <f t="shared" ref="N112" si="103">IF(M112&lt;50, "NE",IF(M112&lt;60,2,IF(M112&lt;75,3,IF(M112&lt;90,4,5))))</f>
        <v>NE</v>
      </c>
    </row>
    <row r="113" spans="1:14" ht="15.75" thickBot="1" x14ac:dyDescent="0.3">
      <c r="A113" s="221"/>
      <c r="B113" s="219"/>
      <c r="C113" s="221"/>
      <c r="D113" s="58" t="str">
        <f>'Analitika nastave'!D113</f>
        <v>P</v>
      </c>
      <c r="E113" s="59" t="str">
        <f>IF('Analitika nastave'!J112="DA",'Analitika nastave'!E113+'Analitika nastave'!F113+'Analitika nastave'!G113+'Analitika nastave'!H113,IF(E$7&gt;0,E$7/E$6*E112,""))</f>
        <v/>
      </c>
      <c r="F113" s="217"/>
      <c r="G113" s="66" t="str">
        <f>IF('Analitika nastave'!P112="DA",'Analitika nastave'!K113+'Analitika nastave'!L113+'Analitika nastave'!M113+'Analitika nastave'!N113,IF(G$7&gt;0,G$7/G$6*G112,""))</f>
        <v/>
      </c>
      <c r="H113" s="217"/>
      <c r="I113" s="66" t="str">
        <f>IF('Analitika nastave'!V112="DA",'Analitika nastave'!Q113+'Analitika nastave'!R113+'Analitika nastave'!S113+'Analitika nastave'!T113,IF(I$7&gt;0,I$7/I$6*I112,""))</f>
        <v/>
      </c>
      <c r="J113" s="217"/>
      <c r="K113" s="66" t="str">
        <f>IF('Analitika nastave'!AB112="DA",'Analitika nastave'!W113+'Analitika nastave'!X113+'Analitika nastave'!Y113+'Analitika nastave'!Z113,IF(K$7&gt;0,K$7/K$6*K112,""))</f>
        <v/>
      </c>
      <c r="L113" s="217"/>
      <c r="M113" s="229"/>
      <c r="N113" s="172"/>
    </row>
    <row r="114" spans="1:14" x14ac:dyDescent="0.25">
      <c r="A114" s="220">
        <f>'Analitika nastave'!A114</f>
        <v>54</v>
      </c>
      <c r="B114" s="218" t="str">
        <f>'Analitika nastave'!B114</f>
        <v xml:space="preserve"> </v>
      </c>
      <c r="C114" s="220">
        <f>'Analitika nastave'!C114:C115</f>
        <v>0</v>
      </c>
      <c r="D114" s="61" t="str">
        <f>'Analitika nastave'!D114</f>
        <v>B</v>
      </c>
      <c r="E114" s="87">
        <f>IF('Analitika nastave'!J114="DA",'Analitika nastave'!E114+'Analitika nastave'!F114+'Analitika nastave'!G114+'Analitika nastave'!H114,0)</f>
        <v>0</v>
      </c>
      <c r="F114" s="216" t="str">
        <f>IF(OR('Analitika nastave'!J114:J115="DA",AND(E115&gt;=(E$7/2),E$7&gt;0)),"DA","NE")</f>
        <v>NE</v>
      </c>
      <c r="G114" s="87">
        <f>IF('Analitika nastave'!P114="DA",'Analitika nastave'!K114+'Analitika nastave'!L114+'Analitika nastave'!M114+'Analitika nastave'!N114,0)</f>
        <v>0</v>
      </c>
      <c r="H114" s="216" t="str">
        <f>IF(OR('Analitika nastave'!P114:P115="DA",AND(G115&gt;=(G$7/2),G$7&gt;0)),"DA","NE")</f>
        <v>NE</v>
      </c>
      <c r="I114" s="87">
        <f>IF('Analitika nastave'!V114="DA",'Analitika nastave'!Q114+'Analitika nastave'!R114+'Analitika nastave'!S114+'Analitika nastave'!T114,0)</f>
        <v>0</v>
      </c>
      <c r="J114" s="216" t="str">
        <f>IF(OR('Analitika nastave'!V114:V115="DA",AND(I115&gt;=(I$7/2),I$7&gt;0)),"DA","NE")</f>
        <v>NE</v>
      </c>
      <c r="K114" s="87">
        <f>IF('Analitika nastave'!AB114="DA",'Analitika nastave'!W114+'Analitika nastave'!X114+'Analitika nastave'!Y114+'Analitika nastave'!Z114,0)</f>
        <v>0</v>
      </c>
      <c r="L114" s="216" t="str">
        <f>IF(OR('Analitika nastave'!AB114:AB115="DA",AND(K115&gt;=(K$7/2),K$7&gt;0)),"DA","NE")</f>
        <v>NE</v>
      </c>
      <c r="M114" s="230">
        <f t="shared" ref="M114" si="104">IF(AND(L114="DA",J114="DA",H114="DA",F114="DA"),E115+G115+I115+K115,0)</f>
        <v>0</v>
      </c>
      <c r="N114" s="171" t="str">
        <f t="shared" ref="N114" si="105">IF(M114&lt;50, "NE",IF(M114&lt;60,2,IF(M114&lt;75,3,IF(M114&lt;90,4,5))))</f>
        <v>NE</v>
      </c>
    </row>
    <row r="115" spans="1:14" ht="15.75" thickBot="1" x14ac:dyDescent="0.3">
      <c r="A115" s="221"/>
      <c r="B115" s="219"/>
      <c r="C115" s="221"/>
      <c r="D115" s="58" t="str">
        <f>'Analitika nastave'!D115</f>
        <v>P</v>
      </c>
      <c r="E115" s="59" t="str">
        <f>IF('Analitika nastave'!J114="DA",'Analitika nastave'!E115+'Analitika nastave'!F115+'Analitika nastave'!G115+'Analitika nastave'!H115,IF(E$7&gt;0,E$7/E$6*E114,""))</f>
        <v/>
      </c>
      <c r="F115" s="217"/>
      <c r="G115" s="66" t="str">
        <f>IF('Analitika nastave'!P114="DA",'Analitika nastave'!K115+'Analitika nastave'!L115+'Analitika nastave'!M115+'Analitika nastave'!N115,IF(G$7&gt;0,G$7/G$6*G114,""))</f>
        <v/>
      </c>
      <c r="H115" s="217"/>
      <c r="I115" s="66" t="str">
        <f>IF('Analitika nastave'!V114="DA",'Analitika nastave'!Q115+'Analitika nastave'!R115+'Analitika nastave'!S115+'Analitika nastave'!T115,IF(I$7&gt;0,I$7/I$6*I114,""))</f>
        <v/>
      </c>
      <c r="J115" s="217"/>
      <c r="K115" s="66" t="str">
        <f>IF('Analitika nastave'!AB114="DA",'Analitika nastave'!W115+'Analitika nastave'!X115+'Analitika nastave'!Y115+'Analitika nastave'!Z115,IF(K$7&gt;0,K$7/K$6*K114,""))</f>
        <v/>
      </c>
      <c r="L115" s="217"/>
      <c r="M115" s="229"/>
      <c r="N115" s="172"/>
    </row>
    <row r="116" spans="1:14" x14ac:dyDescent="0.25">
      <c r="A116" s="220">
        <f>'Analitika nastave'!A116</f>
        <v>55</v>
      </c>
      <c r="B116" s="218" t="str">
        <f>'Analitika nastave'!B116</f>
        <v xml:space="preserve"> </v>
      </c>
      <c r="C116" s="220">
        <f>'Analitika nastave'!C116:C117</f>
        <v>0</v>
      </c>
      <c r="D116" s="61" t="str">
        <f>'Analitika nastave'!D116</f>
        <v>B</v>
      </c>
      <c r="E116" s="87">
        <f>IF('Analitika nastave'!J116="DA",'Analitika nastave'!E116+'Analitika nastave'!F116+'Analitika nastave'!G116+'Analitika nastave'!H116,0)</f>
        <v>0</v>
      </c>
      <c r="F116" s="216" t="str">
        <f>IF(OR('Analitika nastave'!J116:J117="DA",AND(E117&gt;=(E$7/2),E$7&gt;0)),"DA","NE")</f>
        <v>NE</v>
      </c>
      <c r="G116" s="87">
        <f>IF('Analitika nastave'!P116="DA",'Analitika nastave'!K116+'Analitika nastave'!L116+'Analitika nastave'!M116+'Analitika nastave'!N116,0)</f>
        <v>0</v>
      </c>
      <c r="H116" s="216" t="str">
        <f>IF(OR('Analitika nastave'!P116:P117="DA",AND(G117&gt;=(G$7/2),G$7&gt;0)),"DA","NE")</f>
        <v>NE</v>
      </c>
      <c r="I116" s="87">
        <f>IF('Analitika nastave'!V116="DA",'Analitika nastave'!Q116+'Analitika nastave'!R116+'Analitika nastave'!S116+'Analitika nastave'!T116,0)</f>
        <v>0</v>
      </c>
      <c r="J116" s="216" t="str">
        <f>IF(OR('Analitika nastave'!V116:V117="DA",AND(I117&gt;=(I$7/2),I$7&gt;0)),"DA","NE")</f>
        <v>NE</v>
      </c>
      <c r="K116" s="87">
        <f>IF('Analitika nastave'!AB116="DA",'Analitika nastave'!W116+'Analitika nastave'!X116+'Analitika nastave'!Y116+'Analitika nastave'!Z116,0)</f>
        <v>0</v>
      </c>
      <c r="L116" s="216" t="str">
        <f>IF(OR('Analitika nastave'!AB116:AB117="DA",AND(K117&gt;=(K$7/2),K$7&gt;0)),"DA","NE")</f>
        <v>NE</v>
      </c>
      <c r="M116" s="230">
        <f t="shared" ref="M116" si="106">IF(AND(L116="DA",J116="DA",H116="DA",F116="DA"),E117+G117+I117+K117,0)</f>
        <v>0</v>
      </c>
      <c r="N116" s="171" t="str">
        <f t="shared" ref="N116" si="107">IF(M116&lt;50, "NE",IF(M116&lt;60,2,IF(M116&lt;75,3,IF(M116&lt;90,4,5))))</f>
        <v>NE</v>
      </c>
    </row>
    <row r="117" spans="1:14" ht="15.75" thickBot="1" x14ac:dyDescent="0.3">
      <c r="A117" s="221"/>
      <c r="B117" s="219"/>
      <c r="C117" s="221"/>
      <c r="D117" s="58" t="str">
        <f>'Analitika nastave'!D117</f>
        <v>P</v>
      </c>
      <c r="E117" s="59" t="str">
        <f>IF('Analitika nastave'!J116="DA",'Analitika nastave'!E117+'Analitika nastave'!F117+'Analitika nastave'!G117+'Analitika nastave'!H117,IF(E$7&gt;0,E$7/E$6*E116,""))</f>
        <v/>
      </c>
      <c r="F117" s="217"/>
      <c r="G117" s="66" t="str">
        <f>IF('Analitika nastave'!P116="DA",'Analitika nastave'!K117+'Analitika nastave'!L117+'Analitika nastave'!M117+'Analitika nastave'!N117,IF(G$7&gt;0,G$7/G$6*G116,""))</f>
        <v/>
      </c>
      <c r="H117" s="217"/>
      <c r="I117" s="66" t="str">
        <f>IF('Analitika nastave'!V116="DA",'Analitika nastave'!Q117+'Analitika nastave'!R117+'Analitika nastave'!S117+'Analitika nastave'!T117,IF(I$7&gt;0,I$7/I$6*I116,""))</f>
        <v/>
      </c>
      <c r="J117" s="217"/>
      <c r="K117" s="66" t="str">
        <f>IF('Analitika nastave'!AB116="DA",'Analitika nastave'!W117+'Analitika nastave'!X117+'Analitika nastave'!Y117+'Analitika nastave'!Z117,IF(K$7&gt;0,K$7/K$6*K116,""))</f>
        <v/>
      </c>
      <c r="L117" s="217"/>
      <c r="M117" s="229"/>
      <c r="N117" s="172"/>
    </row>
    <row r="118" spans="1:14" x14ac:dyDescent="0.25">
      <c r="A118" s="220">
        <f>'Analitika nastave'!A118</f>
        <v>56</v>
      </c>
      <c r="B118" s="218" t="str">
        <f>'Analitika nastave'!B118</f>
        <v xml:space="preserve"> </v>
      </c>
      <c r="C118" s="220">
        <f>'Analitika nastave'!C118:C119</f>
        <v>0</v>
      </c>
      <c r="D118" s="61" t="str">
        <f>'Analitika nastave'!D118</f>
        <v>B</v>
      </c>
      <c r="E118" s="87">
        <f>IF('Analitika nastave'!J118="DA",'Analitika nastave'!E118+'Analitika nastave'!F118+'Analitika nastave'!G118+'Analitika nastave'!H118,0)</f>
        <v>0</v>
      </c>
      <c r="F118" s="216" t="str">
        <f>IF(OR('Analitika nastave'!J118:J119="DA",AND(E119&gt;=(E$7/2),E$7&gt;0)),"DA","NE")</f>
        <v>NE</v>
      </c>
      <c r="G118" s="87">
        <f>IF('Analitika nastave'!P118="DA",'Analitika nastave'!K118+'Analitika nastave'!L118+'Analitika nastave'!M118+'Analitika nastave'!N118,0)</f>
        <v>0</v>
      </c>
      <c r="H118" s="216" t="str">
        <f>IF(OR('Analitika nastave'!P118:P119="DA",AND(G119&gt;=(G$7/2),G$7&gt;0)),"DA","NE")</f>
        <v>NE</v>
      </c>
      <c r="I118" s="87">
        <f>IF('Analitika nastave'!V118="DA",'Analitika nastave'!Q118+'Analitika nastave'!R118+'Analitika nastave'!S118+'Analitika nastave'!T118,0)</f>
        <v>0</v>
      </c>
      <c r="J118" s="216" t="str">
        <f>IF(OR('Analitika nastave'!V118:V119="DA",AND(I119&gt;=(I$7/2),I$7&gt;0)),"DA","NE")</f>
        <v>NE</v>
      </c>
      <c r="K118" s="87">
        <f>IF('Analitika nastave'!AB118="DA",'Analitika nastave'!W118+'Analitika nastave'!X118+'Analitika nastave'!Y118+'Analitika nastave'!Z118,0)</f>
        <v>0</v>
      </c>
      <c r="L118" s="216" t="str">
        <f>IF(OR('Analitika nastave'!AB118:AB119="DA",AND(K119&gt;=(K$7/2),K$7&gt;0)),"DA","NE")</f>
        <v>NE</v>
      </c>
      <c r="M118" s="230">
        <f t="shared" ref="M118" si="108">IF(AND(L118="DA",J118="DA",H118="DA",F118="DA"),E119+G119+I119+K119,0)</f>
        <v>0</v>
      </c>
      <c r="N118" s="171" t="str">
        <f t="shared" ref="N118" si="109">IF(M118&lt;50, "NE",IF(M118&lt;60,2,IF(M118&lt;75,3,IF(M118&lt;90,4,5))))</f>
        <v>NE</v>
      </c>
    </row>
    <row r="119" spans="1:14" ht="15.75" thickBot="1" x14ac:dyDescent="0.3">
      <c r="A119" s="221"/>
      <c r="B119" s="219"/>
      <c r="C119" s="221"/>
      <c r="D119" s="58" t="str">
        <f>'Analitika nastave'!D119</f>
        <v>P</v>
      </c>
      <c r="E119" s="59" t="str">
        <f>IF('Analitika nastave'!J118="DA",'Analitika nastave'!E119+'Analitika nastave'!F119+'Analitika nastave'!G119+'Analitika nastave'!H119,IF(E$7&gt;0,E$7/E$6*E118,""))</f>
        <v/>
      </c>
      <c r="F119" s="217"/>
      <c r="G119" s="66" t="str">
        <f>IF('Analitika nastave'!P118="DA",'Analitika nastave'!K119+'Analitika nastave'!L119+'Analitika nastave'!M119+'Analitika nastave'!N119,IF(G$7&gt;0,G$7/G$6*G118,""))</f>
        <v/>
      </c>
      <c r="H119" s="217"/>
      <c r="I119" s="66" t="str">
        <f>IF('Analitika nastave'!V118="DA",'Analitika nastave'!Q119+'Analitika nastave'!R119+'Analitika nastave'!S119+'Analitika nastave'!T119,IF(I$7&gt;0,I$7/I$6*I118,""))</f>
        <v/>
      </c>
      <c r="J119" s="217"/>
      <c r="K119" s="66" t="str">
        <f>IF('Analitika nastave'!AB118="DA",'Analitika nastave'!W119+'Analitika nastave'!X119+'Analitika nastave'!Y119+'Analitika nastave'!Z119,IF(K$7&gt;0,K$7/K$6*K118,""))</f>
        <v/>
      </c>
      <c r="L119" s="217"/>
      <c r="M119" s="229"/>
      <c r="N119" s="172"/>
    </row>
    <row r="120" spans="1:14" x14ac:dyDescent="0.25">
      <c r="A120" s="220">
        <f>'Analitika nastave'!A120</f>
        <v>57</v>
      </c>
      <c r="B120" s="218" t="str">
        <f>'Analitika nastave'!B120</f>
        <v xml:space="preserve"> </v>
      </c>
      <c r="C120" s="220">
        <f>'Analitika nastave'!C120:C121</f>
        <v>0</v>
      </c>
      <c r="D120" s="61" t="str">
        <f>'Analitika nastave'!D120</f>
        <v>B</v>
      </c>
      <c r="E120" s="87">
        <f>IF('Analitika nastave'!J120="DA",'Analitika nastave'!E120+'Analitika nastave'!F120+'Analitika nastave'!G120+'Analitika nastave'!H120,0)</f>
        <v>0</v>
      </c>
      <c r="F120" s="216" t="str">
        <f>IF(OR('Analitika nastave'!J120:J121="DA",AND(E121&gt;=(E$7/2),E$7&gt;0)),"DA","NE")</f>
        <v>NE</v>
      </c>
      <c r="G120" s="87">
        <f>IF('Analitika nastave'!P120="DA",'Analitika nastave'!K120+'Analitika nastave'!L120+'Analitika nastave'!M120+'Analitika nastave'!N120,0)</f>
        <v>0</v>
      </c>
      <c r="H120" s="216" t="str">
        <f>IF(OR('Analitika nastave'!P120:P121="DA",AND(G121&gt;=(G$7/2),G$7&gt;0)),"DA","NE")</f>
        <v>NE</v>
      </c>
      <c r="I120" s="87">
        <f>IF('Analitika nastave'!V120="DA",'Analitika nastave'!Q120+'Analitika nastave'!R120+'Analitika nastave'!S120+'Analitika nastave'!T120,0)</f>
        <v>0</v>
      </c>
      <c r="J120" s="216" t="str">
        <f>IF(OR('Analitika nastave'!V120:V121="DA",AND(I121&gt;=(I$7/2),I$7&gt;0)),"DA","NE")</f>
        <v>NE</v>
      </c>
      <c r="K120" s="87">
        <f>IF('Analitika nastave'!AB120="DA",'Analitika nastave'!W120+'Analitika nastave'!X120+'Analitika nastave'!Y120+'Analitika nastave'!Z120,0)</f>
        <v>0</v>
      </c>
      <c r="L120" s="216" t="str">
        <f>IF(OR('Analitika nastave'!AB120:AB121="DA",AND(K121&gt;=(K$7/2),K$7&gt;0)),"DA","NE")</f>
        <v>NE</v>
      </c>
      <c r="M120" s="230">
        <f t="shared" ref="M120" si="110">IF(AND(L120="DA",J120="DA",H120="DA",F120="DA"),E121+G121+I121+K121,0)</f>
        <v>0</v>
      </c>
      <c r="N120" s="171" t="str">
        <f t="shared" ref="N120" si="111">IF(M120&lt;50, "NE",IF(M120&lt;60,2,IF(M120&lt;75,3,IF(M120&lt;90,4,5))))</f>
        <v>NE</v>
      </c>
    </row>
    <row r="121" spans="1:14" ht="15.75" thickBot="1" x14ac:dyDescent="0.3">
      <c r="A121" s="221"/>
      <c r="B121" s="219"/>
      <c r="C121" s="221"/>
      <c r="D121" s="58" t="str">
        <f>'Analitika nastave'!D121</f>
        <v>P</v>
      </c>
      <c r="E121" s="59" t="str">
        <f>IF('Analitika nastave'!J120="DA",'Analitika nastave'!E121+'Analitika nastave'!F121+'Analitika nastave'!G121+'Analitika nastave'!H121,IF(E$7&gt;0,E$7/E$6*E120,""))</f>
        <v/>
      </c>
      <c r="F121" s="217"/>
      <c r="G121" s="66" t="str">
        <f>IF('Analitika nastave'!P120="DA",'Analitika nastave'!K121+'Analitika nastave'!L121+'Analitika nastave'!M121+'Analitika nastave'!N121,IF(G$7&gt;0,G$7/G$6*G120,""))</f>
        <v/>
      </c>
      <c r="H121" s="217"/>
      <c r="I121" s="66" t="str">
        <f>IF('Analitika nastave'!V120="DA",'Analitika nastave'!Q121+'Analitika nastave'!R121+'Analitika nastave'!S121+'Analitika nastave'!T121,IF(I$7&gt;0,I$7/I$6*I120,""))</f>
        <v/>
      </c>
      <c r="J121" s="217"/>
      <c r="K121" s="66" t="str">
        <f>IF('Analitika nastave'!AB120="DA",'Analitika nastave'!W121+'Analitika nastave'!X121+'Analitika nastave'!Y121+'Analitika nastave'!Z121,IF(K$7&gt;0,K$7/K$6*K120,""))</f>
        <v/>
      </c>
      <c r="L121" s="217"/>
      <c r="M121" s="229"/>
      <c r="N121" s="172"/>
    </row>
    <row r="122" spans="1:14" x14ac:dyDescent="0.25">
      <c r="A122" s="220">
        <f>'Analitika nastave'!A122</f>
        <v>58</v>
      </c>
      <c r="B122" s="218" t="str">
        <f>'Analitika nastave'!B122</f>
        <v xml:space="preserve"> </v>
      </c>
      <c r="C122" s="220">
        <f>'Analitika nastave'!C122:C123</f>
        <v>0</v>
      </c>
      <c r="D122" s="61" t="str">
        <f>'Analitika nastave'!D122</f>
        <v>B</v>
      </c>
      <c r="E122" s="87">
        <f>IF('Analitika nastave'!J122="DA",'Analitika nastave'!E122+'Analitika nastave'!F122+'Analitika nastave'!G122+'Analitika nastave'!H122,0)</f>
        <v>0</v>
      </c>
      <c r="F122" s="216" t="str">
        <f>IF(OR('Analitika nastave'!J122:J123="DA",AND(E123&gt;=(E$7/2),E$7&gt;0)),"DA","NE")</f>
        <v>NE</v>
      </c>
      <c r="G122" s="87">
        <f>IF('Analitika nastave'!P122="DA",'Analitika nastave'!K122+'Analitika nastave'!L122+'Analitika nastave'!M122+'Analitika nastave'!N122,0)</f>
        <v>0</v>
      </c>
      <c r="H122" s="216" t="str">
        <f>IF(OR('Analitika nastave'!P122:P123="DA",AND(G123&gt;=(G$7/2),G$7&gt;0)),"DA","NE")</f>
        <v>NE</v>
      </c>
      <c r="I122" s="87">
        <f>IF('Analitika nastave'!V122="DA",'Analitika nastave'!Q122+'Analitika nastave'!R122+'Analitika nastave'!S122+'Analitika nastave'!T122,0)</f>
        <v>0</v>
      </c>
      <c r="J122" s="216" t="str">
        <f>IF(OR('Analitika nastave'!V122:V123="DA",AND(I123&gt;=(I$7/2),I$7&gt;0)),"DA","NE")</f>
        <v>NE</v>
      </c>
      <c r="K122" s="87">
        <f>IF('Analitika nastave'!AB122="DA",'Analitika nastave'!W122+'Analitika nastave'!X122+'Analitika nastave'!Y122+'Analitika nastave'!Z122,0)</f>
        <v>0</v>
      </c>
      <c r="L122" s="216" t="str">
        <f>IF(OR('Analitika nastave'!AB122:AB123="DA",AND(K123&gt;=(K$7/2),K$7&gt;0)),"DA","NE")</f>
        <v>NE</v>
      </c>
      <c r="M122" s="230">
        <f t="shared" ref="M122" si="112">IF(AND(L122="DA",J122="DA",H122="DA",F122="DA"),E123+G123+I123+K123,0)</f>
        <v>0</v>
      </c>
      <c r="N122" s="171" t="str">
        <f t="shared" ref="N122" si="113">IF(M122&lt;50, "NE",IF(M122&lt;60,2,IF(M122&lt;75,3,IF(M122&lt;90,4,5))))</f>
        <v>NE</v>
      </c>
    </row>
    <row r="123" spans="1:14" ht="15.75" thickBot="1" x14ac:dyDescent="0.3">
      <c r="A123" s="221"/>
      <c r="B123" s="219"/>
      <c r="C123" s="221"/>
      <c r="D123" s="58" t="str">
        <f>'Analitika nastave'!D123</f>
        <v>P</v>
      </c>
      <c r="E123" s="59" t="str">
        <f>IF('Analitika nastave'!J122="DA",'Analitika nastave'!E123+'Analitika nastave'!F123+'Analitika nastave'!G123+'Analitika nastave'!H123,IF(E$7&gt;0,E$7/E$6*E122,""))</f>
        <v/>
      </c>
      <c r="F123" s="217"/>
      <c r="G123" s="66" t="str">
        <f>IF('Analitika nastave'!P122="DA",'Analitika nastave'!K123+'Analitika nastave'!L123+'Analitika nastave'!M123+'Analitika nastave'!N123,IF(G$7&gt;0,G$7/G$6*G122,""))</f>
        <v/>
      </c>
      <c r="H123" s="217"/>
      <c r="I123" s="66" t="str">
        <f>IF('Analitika nastave'!V122="DA",'Analitika nastave'!Q123+'Analitika nastave'!R123+'Analitika nastave'!S123+'Analitika nastave'!T123,IF(I$7&gt;0,I$7/I$6*I122,""))</f>
        <v/>
      </c>
      <c r="J123" s="217"/>
      <c r="K123" s="66" t="str">
        <f>IF('Analitika nastave'!AB122="DA",'Analitika nastave'!W123+'Analitika nastave'!X123+'Analitika nastave'!Y123+'Analitika nastave'!Z123,IF(K$7&gt;0,K$7/K$6*K122,""))</f>
        <v/>
      </c>
      <c r="L123" s="217"/>
      <c r="M123" s="229"/>
      <c r="N123" s="172"/>
    </row>
    <row r="124" spans="1:14" x14ac:dyDescent="0.25">
      <c r="A124" s="220">
        <f>'Analitika nastave'!A124</f>
        <v>59</v>
      </c>
      <c r="B124" s="218" t="str">
        <f>'Analitika nastave'!B124</f>
        <v xml:space="preserve"> </v>
      </c>
      <c r="C124" s="220">
        <f>'Analitika nastave'!C124:C125</f>
        <v>0</v>
      </c>
      <c r="D124" s="61" t="str">
        <f>'Analitika nastave'!D124</f>
        <v>B</v>
      </c>
      <c r="E124" s="87">
        <f>IF('Analitika nastave'!J124="DA",'Analitika nastave'!E124+'Analitika nastave'!F124+'Analitika nastave'!G124+'Analitika nastave'!H124,0)</f>
        <v>0</v>
      </c>
      <c r="F124" s="216" t="str">
        <f>IF(OR('Analitika nastave'!J124:J125="DA",AND(E125&gt;=(E$7/2),E$7&gt;0)),"DA","NE")</f>
        <v>NE</v>
      </c>
      <c r="G124" s="87">
        <f>IF('Analitika nastave'!P124="DA",'Analitika nastave'!K124+'Analitika nastave'!L124+'Analitika nastave'!M124+'Analitika nastave'!N124,0)</f>
        <v>0</v>
      </c>
      <c r="H124" s="216" t="str">
        <f>IF(OR('Analitika nastave'!P124:P125="DA",AND(G125&gt;=(G$7/2),G$7&gt;0)),"DA","NE")</f>
        <v>NE</v>
      </c>
      <c r="I124" s="87">
        <f>IF('Analitika nastave'!V124="DA",'Analitika nastave'!Q124+'Analitika nastave'!R124+'Analitika nastave'!S124+'Analitika nastave'!T124,0)</f>
        <v>0</v>
      </c>
      <c r="J124" s="216" t="str">
        <f>IF(OR('Analitika nastave'!V124:V125="DA",AND(I125&gt;=(I$7/2),I$7&gt;0)),"DA","NE")</f>
        <v>NE</v>
      </c>
      <c r="K124" s="87">
        <f>IF('Analitika nastave'!AB124="DA",'Analitika nastave'!W124+'Analitika nastave'!X124+'Analitika nastave'!Y124+'Analitika nastave'!Z124,0)</f>
        <v>0</v>
      </c>
      <c r="L124" s="216" t="str">
        <f>IF(OR('Analitika nastave'!AB124:AB125="DA",AND(K125&gt;=(K$7/2),K$7&gt;0)),"DA","NE")</f>
        <v>NE</v>
      </c>
      <c r="M124" s="230">
        <f t="shared" ref="M124" si="114">IF(AND(L124="DA",J124="DA",H124="DA",F124="DA"),E125+G125+I125+K125,0)</f>
        <v>0</v>
      </c>
      <c r="N124" s="171" t="str">
        <f t="shared" ref="N124" si="115">IF(M124&lt;50, "NE",IF(M124&lt;60,2,IF(M124&lt;75,3,IF(M124&lt;90,4,5))))</f>
        <v>NE</v>
      </c>
    </row>
    <row r="125" spans="1:14" ht="15.75" thickBot="1" x14ac:dyDescent="0.3">
      <c r="A125" s="221"/>
      <c r="B125" s="219"/>
      <c r="C125" s="221"/>
      <c r="D125" s="58" t="str">
        <f>'Analitika nastave'!D125</f>
        <v>P</v>
      </c>
      <c r="E125" s="59" t="str">
        <f>IF('Analitika nastave'!J124="DA",'Analitika nastave'!E125+'Analitika nastave'!F125+'Analitika nastave'!G125+'Analitika nastave'!H125,IF(E$7&gt;0,E$7/E$6*E124,""))</f>
        <v/>
      </c>
      <c r="F125" s="217"/>
      <c r="G125" s="66" t="str">
        <f>IF('Analitika nastave'!P124="DA",'Analitika nastave'!K125+'Analitika nastave'!L125+'Analitika nastave'!M125+'Analitika nastave'!N125,IF(G$7&gt;0,G$7/G$6*G124,""))</f>
        <v/>
      </c>
      <c r="H125" s="217"/>
      <c r="I125" s="66" t="str">
        <f>IF('Analitika nastave'!V124="DA",'Analitika nastave'!Q125+'Analitika nastave'!R125+'Analitika nastave'!S125+'Analitika nastave'!T125,IF(I$7&gt;0,I$7/I$6*I124,""))</f>
        <v/>
      </c>
      <c r="J125" s="217"/>
      <c r="K125" s="66" t="str">
        <f>IF('Analitika nastave'!AB124="DA",'Analitika nastave'!W125+'Analitika nastave'!X125+'Analitika nastave'!Y125+'Analitika nastave'!Z125,IF(K$7&gt;0,K$7/K$6*K124,""))</f>
        <v/>
      </c>
      <c r="L125" s="217"/>
      <c r="M125" s="229"/>
      <c r="N125" s="172"/>
    </row>
    <row r="126" spans="1:14" x14ac:dyDescent="0.25">
      <c r="A126" s="220">
        <f>'Analitika nastave'!A126</f>
        <v>60</v>
      </c>
      <c r="B126" s="218" t="str">
        <f>'Analitika nastave'!B126</f>
        <v xml:space="preserve"> </v>
      </c>
      <c r="C126" s="220">
        <f>'Analitika nastave'!C126:C127</f>
        <v>0</v>
      </c>
      <c r="D126" s="61" t="str">
        <f>'Analitika nastave'!D126</f>
        <v>B</v>
      </c>
      <c r="E126" s="87">
        <f>IF('Analitika nastave'!J126="DA",'Analitika nastave'!E126+'Analitika nastave'!F126+'Analitika nastave'!G126+'Analitika nastave'!H126,0)</f>
        <v>0</v>
      </c>
      <c r="F126" s="216" t="str">
        <f>IF(OR('Analitika nastave'!J126:J127="DA",AND(E127&gt;=(E$7/2),E$7&gt;0)),"DA","NE")</f>
        <v>NE</v>
      </c>
      <c r="G126" s="87">
        <f>IF('Analitika nastave'!P126="DA",'Analitika nastave'!K126+'Analitika nastave'!L126+'Analitika nastave'!M126+'Analitika nastave'!N126,0)</f>
        <v>0</v>
      </c>
      <c r="H126" s="216" t="str">
        <f>IF(OR('Analitika nastave'!P126:P127="DA",AND(G127&gt;=(G$7/2),G$7&gt;0)),"DA","NE")</f>
        <v>NE</v>
      </c>
      <c r="I126" s="87">
        <f>IF('Analitika nastave'!V126="DA",'Analitika nastave'!Q126+'Analitika nastave'!R126+'Analitika nastave'!S126+'Analitika nastave'!T126,0)</f>
        <v>0</v>
      </c>
      <c r="J126" s="216" t="str">
        <f>IF(OR('Analitika nastave'!V126:V127="DA",AND(I127&gt;=(I$7/2),I$7&gt;0)),"DA","NE")</f>
        <v>NE</v>
      </c>
      <c r="K126" s="87">
        <f>IF('Analitika nastave'!AB126="DA",'Analitika nastave'!W126+'Analitika nastave'!X126+'Analitika nastave'!Y126+'Analitika nastave'!Z126,0)</f>
        <v>0</v>
      </c>
      <c r="L126" s="216" t="str">
        <f>IF(OR('Analitika nastave'!AB126:AB127="DA",AND(K127&gt;=(K$7/2),K$7&gt;0)),"DA","NE")</f>
        <v>NE</v>
      </c>
      <c r="M126" s="230">
        <f t="shared" ref="M126" si="116">IF(AND(L126="DA",J126="DA",H126="DA",F126="DA"),E127+G127+I127+K127,0)</f>
        <v>0</v>
      </c>
      <c r="N126" s="171" t="str">
        <f t="shared" ref="N126" si="117">IF(M126&lt;50, "NE",IF(M126&lt;60,2,IF(M126&lt;75,3,IF(M126&lt;90,4,5))))</f>
        <v>NE</v>
      </c>
    </row>
    <row r="127" spans="1:14" ht="15.75" thickBot="1" x14ac:dyDescent="0.3">
      <c r="A127" s="221"/>
      <c r="B127" s="219"/>
      <c r="C127" s="221"/>
      <c r="D127" s="58" t="str">
        <f>'Analitika nastave'!D127</f>
        <v>P</v>
      </c>
      <c r="E127" s="59" t="str">
        <f>IF('Analitika nastave'!J126="DA",'Analitika nastave'!E127+'Analitika nastave'!F127+'Analitika nastave'!G127+'Analitika nastave'!H127,IF(E$7&gt;0,E$7/E$6*E126,""))</f>
        <v/>
      </c>
      <c r="F127" s="217"/>
      <c r="G127" s="66" t="str">
        <f>IF('Analitika nastave'!P126="DA",'Analitika nastave'!K127+'Analitika nastave'!L127+'Analitika nastave'!M127+'Analitika nastave'!N127,IF(G$7&gt;0,G$7/G$6*G126,""))</f>
        <v/>
      </c>
      <c r="H127" s="217"/>
      <c r="I127" s="66" t="str">
        <f>IF('Analitika nastave'!V126="DA",'Analitika nastave'!Q127+'Analitika nastave'!R127+'Analitika nastave'!S127+'Analitika nastave'!T127,IF(I$7&gt;0,I$7/I$6*I126,""))</f>
        <v/>
      </c>
      <c r="J127" s="217"/>
      <c r="K127" s="66" t="str">
        <f>IF('Analitika nastave'!AB126="DA",'Analitika nastave'!W127+'Analitika nastave'!X127+'Analitika nastave'!Y127+'Analitika nastave'!Z127,IF(K$7&gt;0,K$7/K$6*K126,""))</f>
        <v/>
      </c>
      <c r="L127" s="217"/>
      <c r="M127" s="229"/>
      <c r="N127" s="172"/>
    </row>
    <row r="128" spans="1:14" x14ac:dyDescent="0.25">
      <c r="A128" s="220">
        <f>'Analitika nastave'!A128</f>
        <v>61</v>
      </c>
      <c r="B128" s="218" t="str">
        <f>'Analitika nastave'!B128</f>
        <v xml:space="preserve"> </v>
      </c>
      <c r="C128" s="220">
        <f>'Analitika nastave'!C128:C129</f>
        <v>0</v>
      </c>
      <c r="D128" s="61" t="str">
        <f>'Analitika nastave'!D128</f>
        <v>B</v>
      </c>
      <c r="E128" s="87">
        <f>IF('Analitika nastave'!J128="DA",'Analitika nastave'!E128+'Analitika nastave'!F128+'Analitika nastave'!G128+'Analitika nastave'!H128,0)</f>
        <v>0</v>
      </c>
      <c r="F128" s="216" t="str">
        <f>IF(OR('Analitika nastave'!J128:J129="DA",AND(E129&gt;=(E$7/2),E$7&gt;0)),"DA","NE")</f>
        <v>NE</v>
      </c>
      <c r="G128" s="87">
        <f>IF('Analitika nastave'!P128="DA",'Analitika nastave'!K128+'Analitika nastave'!L128+'Analitika nastave'!M128+'Analitika nastave'!N128,0)</f>
        <v>0</v>
      </c>
      <c r="H128" s="216" t="str">
        <f>IF(OR('Analitika nastave'!P128:P129="DA",AND(G129&gt;=(G$7/2),G$7&gt;0)),"DA","NE")</f>
        <v>NE</v>
      </c>
      <c r="I128" s="87">
        <f>IF('Analitika nastave'!V128="DA",'Analitika nastave'!Q128+'Analitika nastave'!R128+'Analitika nastave'!S128+'Analitika nastave'!T128,0)</f>
        <v>0</v>
      </c>
      <c r="J128" s="216" t="str">
        <f>IF(OR('Analitika nastave'!V128:V129="DA",AND(I129&gt;=(I$7/2),I$7&gt;0)),"DA","NE")</f>
        <v>NE</v>
      </c>
      <c r="K128" s="87">
        <f>IF('Analitika nastave'!AB128="DA",'Analitika nastave'!W128+'Analitika nastave'!X128+'Analitika nastave'!Y128+'Analitika nastave'!Z128,0)</f>
        <v>0</v>
      </c>
      <c r="L128" s="216" t="str">
        <f>IF(OR('Analitika nastave'!AB128:AB129="DA",AND(K129&gt;=(K$7/2),K$7&gt;0)),"DA","NE")</f>
        <v>NE</v>
      </c>
      <c r="M128" s="230">
        <f t="shared" ref="M128" si="118">IF(AND(L128="DA",J128="DA",H128="DA",F128="DA"),E129+G129+I129+K129,0)</f>
        <v>0</v>
      </c>
      <c r="N128" s="171" t="str">
        <f t="shared" ref="N128" si="119">IF(M128&lt;50, "NE",IF(M128&lt;60,2,IF(M128&lt;75,3,IF(M128&lt;90,4,5))))</f>
        <v>NE</v>
      </c>
    </row>
    <row r="129" spans="1:14" ht="15.75" thickBot="1" x14ac:dyDescent="0.3">
      <c r="A129" s="221"/>
      <c r="B129" s="219"/>
      <c r="C129" s="221"/>
      <c r="D129" s="58" t="str">
        <f>'Analitika nastave'!D129</f>
        <v>P</v>
      </c>
      <c r="E129" s="59" t="str">
        <f>IF('Analitika nastave'!J128="DA",'Analitika nastave'!E129+'Analitika nastave'!F129+'Analitika nastave'!G129+'Analitika nastave'!H129,IF(E$7&gt;0,E$7/E$6*E128,""))</f>
        <v/>
      </c>
      <c r="F129" s="217"/>
      <c r="G129" s="66" t="str">
        <f>IF('Analitika nastave'!P128="DA",'Analitika nastave'!K129+'Analitika nastave'!L129+'Analitika nastave'!M129+'Analitika nastave'!N129,IF(G$7&gt;0,G$7/G$6*G128,""))</f>
        <v/>
      </c>
      <c r="H129" s="217"/>
      <c r="I129" s="66" t="str">
        <f>IF('Analitika nastave'!V128="DA",'Analitika nastave'!Q129+'Analitika nastave'!R129+'Analitika nastave'!S129+'Analitika nastave'!T129,IF(I$7&gt;0,I$7/I$6*I128,""))</f>
        <v/>
      </c>
      <c r="J129" s="217"/>
      <c r="K129" s="66" t="str">
        <f>IF('Analitika nastave'!AB128="DA",'Analitika nastave'!W129+'Analitika nastave'!X129+'Analitika nastave'!Y129+'Analitika nastave'!Z129,IF(K$7&gt;0,K$7/K$6*K128,""))</f>
        <v/>
      </c>
      <c r="L129" s="217"/>
      <c r="M129" s="229"/>
      <c r="N129" s="172"/>
    </row>
    <row r="130" spans="1:14" x14ac:dyDescent="0.25">
      <c r="A130" s="220">
        <f>'Analitika nastave'!A130</f>
        <v>62</v>
      </c>
      <c r="B130" s="218" t="str">
        <f>'Analitika nastave'!B130</f>
        <v xml:space="preserve"> </v>
      </c>
      <c r="C130" s="220">
        <f>'Analitika nastave'!C130:C131</f>
        <v>0</v>
      </c>
      <c r="D130" s="61" t="str">
        <f>'Analitika nastave'!D130</f>
        <v>B</v>
      </c>
      <c r="E130" s="87">
        <f>IF('Analitika nastave'!J130="DA",'Analitika nastave'!E130+'Analitika nastave'!F130+'Analitika nastave'!G130+'Analitika nastave'!H130,0)</f>
        <v>0</v>
      </c>
      <c r="F130" s="216" t="str">
        <f>IF(OR('Analitika nastave'!J130:J131="DA",AND(E131&gt;=(E$7/2),E$7&gt;0)),"DA","NE")</f>
        <v>NE</v>
      </c>
      <c r="G130" s="87">
        <f>IF('Analitika nastave'!P130="DA",'Analitika nastave'!K130+'Analitika nastave'!L130+'Analitika nastave'!M130+'Analitika nastave'!N130,0)</f>
        <v>0</v>
      </c>
      <c r="H130" s="216" t="str">
        <f>IF(OR('Analitika nastave'!P130:P131="DA",AND(G131&gt;=(G$7/2),G$7&gt;0)),"DA","NE")</f>
        <v>NE</v>
      </c>
      <c r="I130" s="87">
        <f>IF('Analitika nastave'!V130="DA",'Analitika nastave'!Q130+'Analitika nastave'!R130+'Analitika nastave'!S130+'Analitika nastave'!T130,0)</f>
        <v>0</v>
      </c>
      <c r="J130" s="216" t="str">
        <f>IF(OR('Analitika nastave'!V130:V131="DA",AND(I131&gt;=(I$7/2),I$7&gt;0)),"DA","NE")</f>
        <v>NE</v>
      </c>
      <c r="K130" s="87">
        <f>IF('Analitika nastave'!AB130="DA",'Analitika nastave'!W130+'Analitika nastave'!X130+'Analitika nastave'!Y130+'Analitika nastave'!Z130,0)</f>
        <v>0</v>
      </c>
      <c r="L130" s="216" t="str">
        <f>IF(OR('Analitika nastave'!AB130:AB131="DA",AND(K131&gt;=(K$7/2),K$7&gt;0)),"DA","NE")</f>
        <v>NE</v>
      </c>
      <c r="M130" s="230">
        <f t="shared" ref="M130" si="120">IF(AND(L130="DA",J130="DA",H130="DA",F130="DA"),E131+G131+I131+K131,0)</f>
        <v>0</v>
      </c>
      <c r="N130" s="171" t="str">
        <f t="shared" ref="N130" si="121">IF(M130&lt;50, "NE",IF(M130&lt;60,2,IF(M130&lt;75,3,IF(M130&lt;90,4,5))))</f>
        <v>NE</v>
      </c>
    </row>
    <row r="131" spans="1:14" ht="15.75" thickBot="1" x14ac:dyDescent="0.3">
      <c r="A131" s="221"/>
      <c r="B131" s="219"/>
      <c r="C131" s="221"/>
      <c r="D131" s="58" t="str">
        <f>'Analitika nastave'!D131</f>
        <v>P</v>
      </c>
      <c r="E131" s="59" t="str">
        <f>IF('Analitika nastave'!J130="DA",'Analitika nastave'!E131+'Analitika nastave'!F131+'Analitika nastave'!G131+'Analitika nastave'!H131,IF(E$7&gt;0,E$7/E$6*E130,""))</f>
        <v/>
      </c>
      <c r="F131" s="217"/>
      <c r="G131" s="66" t="str">
        <f>IF('Analitika nastave'!P130="DA",'Analitika nastave'!K131+'Analitika nastave'!L131+'Analitika nastave'!M131+'Analitika nastave'!N131,IF(G$7&gt;0,G$7/G$6*G130,""))</f>
        <v/>
      </c>
      <c r="H131" s="217"/>
      <c r="I131" s="66" t="str">
        <f>IF('Analitika nastave'!V130="DA",'Analitika nastave'!Q131+'Analitika nastave'!R131+'Analitika nastave'!S131+'Analitika nastave'!T131,IF(I$7&gt;0,I$7/I$6*I130,""))</f>
        <v/>
      </c>
      <c r="J131" s="217"/>
      <c r="K131" s="66" t="str">
        <f>IF('Analitika nastave'!AB130="DA",'Analitika nastave'!W131+'Analitika nastave'!X131+'Analitika nastave'!Y131+'Analitika nastave'!Z131,IF(K$7&gt;0,K$7/K$6*K130,""))</f>
        <v/>
      </c>
      <c r="L131" s="217"/>
      <c r="M131" s="229"/>
      <c r="N131" s="172"/>
    </row>
    <row r="132" spans="1:14" x14ac:dyDescent="0.25">
      <c r="A132" s="220">
        <f>'Analitika nastave'!A132</f>
        <v>63</v>
      </c>
      <c r="B132" s="218" t="str">
        <f>'Analitika nastave'!B132</f>
        <v xml:space="preserve"> </v>
      </c>
      <c r="C132" s="220">
        <f>'Analitika nastave'!C132:C133</f>
        <v>0</v>
      </c>
      <c r="D132" s="61" t="str">
        <f>'Analitika nastave'!D132</f>
        <v>B</v>
      </c>
      <c r="E132" s="87">
        <f>IF('Analitika nastave'!J132="DA",'Analitika nastave'!E132+'Analitika nastave'!F132+'Analitika nastave'!G132+'Analitika nastave'!H132,0)</f>
        <v>0</v>
      </c>
      <c r="F132" s="216" t="str">
        <f>IF(OR('Analitika nastave'!J132:J133="DA",AND(E133&gt;=(E$7/2),E$7&gt;0)),"DA","NE")</f>
        <v>NE</v>
      </c>
      <c r="G132" s="87">
        <f>IF('Analitika nastave'!P132="DA",'Analitika nastave'!K132+'Analitika nastave'!L132+'Analitika nastave'!M132+'Analitika nastave'!N132,0)</f>
        <v>0</v>
      </c>
      <c r="H132" s="216" t="str">
        <f>IF(OR('Analitika nastave'!P132:P133="DA",AND(G133&gt;=(G$7/2),G$7&gt;0)),"DA","NE")</f>
        <v>NE</v>
      </c>
      <c r="I132" s="87">
        <f>IF('Analitika nastave'!V132="DA",'Analitika nastave'!Q132+'Analitika nastave'!R132+'Analitika nastave'!S132+'Analitika nastave'!T132,0)</f>
        <v>0</v>
      </c>
      <c r="J132" s="216" t="str">
        <f>IF(OR('Analitika nastave'!V132:V133="DA",AND(I133&gt;=(I$7/2),I$7&gt;0)),"DA","NE")</f>
        <v>NE</v>
      </c>
      <c r="K132" s="87">
        <f>IF('Analitika nastave'!AB132="DA",'Analitika nastave'!W132+'Analitika nastave'!X132+'Analitika nastave'!Y132+'Analitika nastave'!Z132,0)</f>
        <v>0</v>
      </c>
      <c r="L132" s="216" t="str">
        <f>IF(OR('Analitika nastave'!AB132:AB133="DA",AND(K133&gt;=(K$7/2),K$7&gt;0)),"DA","NE")</f>
        <v>NE</v>
      </c>
      <c r="M132" s="230">
        <f t="shared" ref="M132" si="122">IF(AND(L132="DA",J132="DA",H132="DA",F132="DA"),E133+G133+I133+K133,0)</f>
        <v>0</v>
      </c>
      <c r="N132" s="171" t="str">
        <f t="shared" ref="N132" si="123">IF(M132&lt;50, "NE",IF(M132&lt;60,2,IF(M132&lt;75,3,IF(M132&lt;90,4,5))))</f>
        <v>NE</v>
      </c>
    </row>
    <row r="133" spans="1:14" ht="15.75" thickBot="1" x14ac:dyDescent="0.3">
      <c r="A133" s="221"/>
      <c r="B133" s="219"/>
      <c r="C133" s="221"/>
      <c r="D133" s="58" t="str">
        <f>'Analitika nastave'!D133</f>
        <v>P</v>
      </c>
      <c r="E133" s="59" t="str">
        <f>IF('Analitika nastave'!J132="DA",'Analitika nastave'!E133+'Analitika nastave'!F133+'Analitika nastave'!G133+'Analitika nastave'!H133,IF(E$7&gt;0,E$7/E$6*E132,""))</f>
        <v/>
      </c>
      <c r="F133" s="217"/>
      <c r="G133" s="66" t="str">
        <f>IF('Analitika nastave'!P132="DA",'Analitika nastave'!K133+'Analitika nastave'!L133+'Analitika nastave'!M133+'Analitika nastave'!N133,IF(G$7&gt;0,G$7/G$6*G132,""))</f>
        <v/>
      </c>
      <c r="H133" s="217"/>
      <c r="I133" s="66" t="str">
        <f>IF('Analitika nastave'!V132="DA",'Analitika nastave'!Q133+'Analitika nastave'!R133+'Analitika nastave'!S133+'Analitika nastave'!T133,IF(I$7&gt;0,I$7/I$6*I132,""))</f>
        <v/>
      </c>
      <c r="J133" s="217"/>
      <c r="K133" s="66" t="str">
        <f>IF('Analitika nastave'!AB132="DA",'Analitika nastave'!W133+'Analitika nastave'!X133+'Analitika nastave'!Y133+'Analitika nastave'!Z133,IF(K$7&gt;0,K$7/K$6*K132,""))</f>
        <v/>
      </c>
      <c r="L133" s="217"/>
      <c r="M133" s="229"/>
      <c r="N133" s="172"/>
    </row>
    <row r="134" spans="1:14" x14ac:dyDescent="0.25">
      <c r="A134" s="220">
        <f>'Analitika nastave'!A134</f>
        <v>64</v>
      </c>
      <c r="B134" s="218" t="str">
        <f>'Analitika nastave'!B134</f>
        <v xml:space="preserve"> </v>
      </c>
      <c r="C134" s="220">
        <f>'Analitika nastave'!C134:C135</f>
        <v>0</v>
      </c>
      <c r="D134" s="61" t="str">
        <f>'Analitika nastave'!D134</f>
        <v>B</v>
      </c>
      <c r="E134" s="87">
        <f>IF('Analitika nastave'!J134="DA",'Analitika nastave'!E134+'Analitika nastave'!F134+'Analitika nastave'!G134+'Analitika nastave'!H134,0)</f>
        <v>0</v>
      </c>
      <c r="F134" s="216" t="str">
        <f>IF(OR('Analitika nastave'!J134:J135="DA",AND(E135&gt;=(E$7/2),E$7&gt;0)),"DA","NE")</f>
        <v>NE</v>
      </c>
      <c r="G134" s="87">
        <f>IF('Analitika nastave'!P134="DA",'Analitika nastave'!K134+'Analitika nastave'!L134+'Analitika nastave'!M134+'Analitika nastave'!N134,0)</f>
        <v>0</v>
      </c>
      <c r="H134" s="216" t="str">
        <f>IF(OR('Analitika nastave'!P134:P135="DA",AND(G135&gt;=(G$7/2),G$7&gt;0)),"DA","NE")</f>
        <v>NE</v>
      </c>
      <c r="I134" s="87">
        <f>IF('Analitika nastave'!V134="DA",'Analitika nastave'!Q134+'Analitika nastave'!R134+'Analitika nastave'!S134+'Analitika nastave'!T134,0)</f>
        <v>0</v>
      </c>
      <c r="J134" s="216" t="str">
        <f>IF(OR('Analitika nastave'!V134:V135="DA",AND(I135&gt;=(I$7/2),I$7&gt;0)),"DA","NE")</f>
        <v>NE</v>
      </c>
      <c r="K134" s="87">
        <f>IF('Analitika nastave'!AB134="DA",'Analitika nastave'!W134+'Analitika nastave'!X134+'Analitika nastave'!Y134+'Analitika nastave'!Z134,0)</f>
        <v>0</v>
      </c>
      <c r="L134" s="216" t="str">
        <f>IF(OR('Analitika nastave'!AB134:AB135="DA",AND(K135&gt;=(K$7/2),K$7&gt;0)),"DA","NE")</f>
        <v>NE</v>
      </c>
      <c r="M134" s="230">
        <f t="shared" ref="M134" si="124">IF(AND(L134="DA",J134="DA",H134="DA",F134="DA"),E135+G135+I135+K135,0)</f>
        <v>0</v>
      </c>
      <c r="N134" s="171" t="str">
        <f t="shared" ref="N134" si="125">IF(M134&lt;50, "NE",IF(M134&lt;60,2,IF(M134&lt;75,3,IF(M134&lt;90,4,5))))</f>
        <v>NE</v>
      </c>
    </row>
    <row r="135" spans="1:14" ht="15.75" thickBot="1" x14ac:dyDescent="0.3">
      <c r="A135" s="221"/>
      <c r="B135" s="219"/>
      <c r="C135" s="221"/>
      <c r="D135" s="58" t="str">
        <f>'Analitika nastave'!D135</f>
        <v>P</v>
      </c>
      <c r="E135" s="59" t="str">
        <f>IF('Analitika nastave'!J134="DA",'Analitika nastave'!E135+'Analitika nastave'!F135+'Analitika nastave'!G135+'Analitika nastave'!H135,IF(E$7&gt;0,E$7/E$6*E134,""))</f>
        <v/>
      </c>
      <c r="F135" s="217"/>
      <c r="G135" s="66" t="str">
        <f>IF('Analitika nastave'!P134="DA",'Analitika nastave'!K135+'Analitika nastave'!L135+'Analitika nastave'!M135+'Analitika nastave'!N135,IF(G$7&gt;0,G$7/G$6*G134,""))</f>
        <v/>
      </c>
      <c r="H135" s="217"/>
      <c r="I135" s="66" t="str">
        <f>IF('Analitika nastave'!V134="DA",'Analitika nastave'!Q135+'Analitika nastave'!R135+'Analitika nastave'!S135+'Analitika nastave'!T135,IF(I$7&gt;0,I$7/I$6*I134,""))</f>
        <v/>
      </c>
      <c r="J135" s="217"/>
      <c r="K135" s="66" t="str">
        <f>IF('Analitika nastave'!AB134="DA",'Analitika nastave'!W135+'Analitika nastave'!X135+'Analitika nastave'!Y135+'Analitika nastave'!Z135,IF(K$7&gt;0,K$7/K$6*K134,""))</f>
        <v/>
      </c>
      <c r="L135" s="217"/>
      <c r="M135" s="229"/>
      <c r="N135" s="172"/>
    </row>
    <row r="136" spans="1:14" x14ac:dyDescent="0.25">
      <c r="A136" s="220">
        <f>'Analitika nastave'!A136</f>
        <v>65</v>
      </c>
      <c r="B136" s="218" t="str">
        <f>'Analitika nastave'!B136</f>
        <v xml:space="preserve"> </v>
      </c>
      <c r="C136" s="220">
        <f>'Analitika nastave'!C136:C137</f>
        <v>0</v>
      </c>
      <c r="D136" s="61" t="str">
        <f>'Analitika nastave'!D136</f>
        <v>B</v>
      </c>
      <c r="E136" s="87">
        <f>IF('Analitika nastave'!J136="DA",'Analitika nastave'!E136+'Analitika nastave'!F136+'Analitika nastave'!G136+'Analitika nastave'!H136,0)</f>
        <v>0</v>
      </c>
      <c r="F136" s="216" t="str">
        <f>IF(OR('Analitika nastave'!J136:J137="DA",AND(E137&gt;=(E$7/2),E$7&gt;0)),"DA","NE")</f>
        <v>NE</v>
      </c>
      <c r="G136" s="87">
        <f>IF('Analitika nastave'!P136="DA",'Analitika nastave'!K136+'Analitika nastave'!L136+'Analitika nastave'!M136+'Analitika nastave'!N136,0)</f>
        <v>0</v>
      </c>
      <c r="H136" s="216" t="str">
        <f>IF(OR('Analitika nastave'!P136:P137="DA",AND(G137&gt;=(G$7/2),G$7&gt;0)),"DA","NE")</f>
        <v>NE</v>
      </c>
      <c r="I136" s="87">
        <f>IF('Analitika nastave'!V136="DA",'Analitika nastave'!Q136+'Analitika nastave'!R136+'Analitika nastave'!S136+'Analitika nastave'!T136,0)</f>
        <v>0</v>
      </c>
      <c r="J136" s="216" t="str">
        <f>IF(OR('Analitika nastave'!V136:V137="DA",AND(I137&gt;=(I$7/2),I$7&gt;0)),"DA","NE")</f>
        <v>NE</v>
      </c>
      <c r="K136" s="87">
        <f>IF('Analitika nastave'!AB136="DA",'Analitika nastave'!W136+'Analitika nastave'!X136+'Analitika nastave'!Y136+'Analitika nastave'!Z136,0)</f>
        <v>0</v>
      </c>
      <c r="L136" s="216" t="str">
        <f>IF(OR('Analitika nastave'!AB136:AB137="DA",AND(K137&gt;=(K$7/2),K$7&gt;0)),"DA","NE")</f>
        <v>NE</v>
      </c>
      <c r="M136" s="230">
        <f t="shared" ref="M136" si="126">IF(AND(L136="DA",J136="DA",H136="DA",F136="DA"),E137+G137+I137+K137,0)</f>
        <v>0</v>
      </c>
      <c r="N136" s="171" t="str">
        <f t="shared" ref="N136" si="127">IF(M136&lt;50, "NE",IF(M136&lt;60,2,IF(M136&lt;75,3,IF(M136&lt;90,4,5))))</f>
        <v>NE</v>
      </c>
    </row>
    <row r="137" spans="1:14" ht="15.75" thickBot="1" x14ac:dyDescent="0.3">
      <c r="A137" s="221"/>
      <c r="B137" s="219"/>
      <c r="C137" s="221"/>
      <c r="D137" s="58" t="str">
        <f>'Analitika nastave'!D137</f>
        <v>P</v>
      </c>
      <c r="E137" s="59" t="str">
        <f>IF('Analitika nastave'!J136="DA",'Analitika nastave'!E137+'Analitika nastave'!F137+'Analitika nastave'!G137+'Analitika nastave'!H137,IF(E$7&gt;0,E$7/E$6*E136,""))</f>
        <v/>
      </c>
      <c r="F137" s="217"/>
      <c r="G137" s="66" t="str">
        <f>IF('Analitika nastave'!P136="DA",'Analitika nastave'!K137+'Analitika nastave'!L137+'Analitika nastave'!M137+'Analitika nastave'!N137,IF(G$7&gt;0,G$7/G$6*G136,""))</f>
        <v/>
      </c>
      <c r="H137" s="217"/>
      <c r="I137" s="66" t="str">
        <f>IF('Analitika nastave'!V136="DA",'Analitika nastave'!Q137+'Analitika nastave'!R137+'Analitika nastave'!S137+'Analitika nastave'!T137,IF(I$7&gt;0,I$7/I$6*I136,""))</f>
        <v/>
      </c>
      <c r="J137" s="217"/>
      <c r="K137" s="66" t="str">
        <f>IF('Analitika nastave'!AB136="DA",'Analitika nastave'!W137+'Analitika nastave'!X137+'Analitika nastave'!Y137+'Analitika nastave'!Z137,IF(K$7&gt;0,K$7/K$6*K136,""))</f>
        <v/>
      </c>
      <c r="L137" s="217"/>
      <c r="M137" s="229"/>
      <c r="N137" s="172"/>
    </row>
    <row r="138" spans="1:14" x14ac:dyDescent="0.25">
      <c r="A138" s="220">
        <f>'Analitika nastave'!A138</f>
        <v>66</v>
      </c>
      <c r="B138" s="218" t="str">
        <f>'Analitika nastave'!B138</f>
        <v xml:space="preserve"> </v>
      </c>
      <c r="C138" s="220">
        <f>'Analitika nastave'!C138:C139</f>
        <v>0</v>
      </c>
      <c r="D138" s="61" t="str">
        <f>'Analitika nastave'!D138</f>
        <v>B</v>
      </c>
      <c r="E138" s="87">
        <f>IF('Analitika nastave'!J138="DA",'Analitika nastave'!E138+'Analitika nastave'!F138+'Analitika nastave'!G138+'Analitika nastave'!H138,0)</f>
        <v>0</v>
      </c>
      <c r="F138" s="216" t="str">
        <f>IF(OR('Analitika nastave'!J138:J139="DA",AND(E139&gt;=(E$7/2),E$7&gt;0)),"DA","NE")</f>
        <v>NE</v>
      </c>
      <c r="G138" s="87">
        <f>IF('Analitika nastave'!P138="DA",'Analitika nastave'!K138+'Analitika nastave'!L138+'Analitika nastave'!M138+'Analitika nastave'!N138,0)</f>
        <v>0</v>
      </c>
      <c r="H138" s="216" t="str">
        <f>IF(OR('Analitika nastave'!P138:P139="DA",AND(G139&gt;=(G$7/2),G$7&gt;0)),"DA","NE")</f>
        <v>NE</v>
      </c>
      <c r="I138" s="87">
        <f>IF('Analitika nastave'!V138="DA",'Analitika nastave'!Q138+'Analitika nastave'!R138+'Analitika nastave'!S138+'Analitika nastave'!T138,0)</f>
        <v>0</v>
      </c>
      <c r="J138" s="216" t="str">
        <f>IF(OR('Analitika nastave'!V138:V139="DA",AND(I139&gt;=(I$7/2),I$7&gt;0)),"DA","NE")</f>
        <v>NE</v>
      </c>
      <c r="K138" s="87">
        <f>IF('Analitika nastave'!AB138="DA",'Analitika nastave'!W138+'Analitika nastave'!X138+'Analitika nastave'!Y138+'Analitika nastave'!Z138,0)</f>
        <v>0</v>
      </c>
      <c r="L138" s="216" t="str">
        <f>IF(OR('Analitika nastave'!AB138:AB139="DA",AND(K139&gt;=(K$7/2),K$7&gt;0)),"DA","NE")</f>
        <v>NE</v>
      </c>
      <c r="M138" s="230">
        <f t="shared" ref="M138" si="128">IF(AND(L138="DA",J138="DA",H138="DA",F138="DA"),E139+G139+I139+K139,0)</f>
        <v>0</v>
      </c>
      <c r="N138" s="171" t="str">
        <f t="shared" ref="N138" si="129">IF(M138&lt;50, "NE",IF(M138&lt;60,2,IF(M138&lt;75,3,IF(M138&lt;90,4,5))))</f>
        <v>NE</v>
      </c>
    </row>
    <row r="139" spans="1:14" ht="15.75" thickBot="1" x14ac:dyDescent="0.3">
      <c r="A139" s="221"/>
      <c r="B139" s="219"/>
      <c r="C139" s="221"/>
      <c r="D139" s="58" t="str">
        <f>'Analitika nastave'!D139</f>
        <v>P</v>
      </c>
      <c r="E139" s="59" t="str">
        <f>IF('Analitika nastave'!J138="DA",'Analitika nastave'!E139+'Analitika nastave'!F139+'Analitika nastave'!G139+'Analitika nastave'!H139,IF(E$7&gt;0,E$7/E$6*E138,""))</f>
        <v/>
      </c>
      <c r="F139" s="217"/>
      <c r="G139" s="66" t="str">
        <f>IF('Analitika nastave'!P138="DA",'Analitika nastave'!K139+'Analitika nastave'!L139+'Analitika nastave'!M139+'Analitika nastave'!N139,IF(G$7&gt;0,G$7/G$6*G138,""))</f>
        <v/>
      </c>
      <c r="H139" s="217"/>
      <c r="I139" s="66" t="str">
        <f>IF('Analitika nastave'!V138="DA",'Analitika nastave'!Q139+'Analitika nastave'!R139+'Analitika nastave'!S139+'Analitika nastave'!T139,IF(I$7&gt;0,I$7/I$6*I138,""))</f>
        <v/>
      </c>
      <c r="J139" s="217"/>
      <c r="K139" s="66" t="str">
        <f>IF('Analitika nastave'!AB138="DA",'Analitika nastave'!W139+'Analitika nastave'!X139+'Analitika nastave'!Y139+'Analitika nastave'!Z139,IF(K$7&gt;0,K$7/K$6*K138,""))</f>
        <v/>
      </c>
      <c r="L139" s="217"/>
      <c r="M139" s="229"/>
      <c r="N139" s="172"/>
    </row>
    <row r="140" spans="1:14" x14ac:dyDescent="0.25">
      <c r="A140" s="220">
        <f>'Analitika nastave'!A140</f>
        <v>67</v>
      </c>
      <c r="B140" s="218" t="str">
        <f>'Analitika nastave'!B140</f>
        <v xml:space="preserve"> </v>
      </c>
      <c r="C140" s="220">
        <f>'Analitika nastave'!C140:C141</f>
        <v>0</v>
      </c>
      <c r="D140" s="61" t="str">
        <f>'Analitika nastave'!D140</f>
        <v>B</v>
      </c>
      <c r="E140" s="87">
        <f>IF('Analitika nastave'!J140="DA",'Analitika nastave'!E140+'Analitika nastave'!F140+'Analitika nastave'!G140+'Analitika nastave'!H140,0)</f>
        <v>0</v>
      </c>
      <c r="F140" s="216" t="str">
        <f>IF(OR('Analitika nastave'!J140:J141="DA",AND(E141&gt;=(E$7/2),E$7&gt;0)),"DA","NE")</f>
        <v>NE</v>
      </c>
      <c r="G140" s="87">
        <f>IF('Analitika nastave'!P140="DA",'Analitika nastave'!K140+'Analitika nastave'!L140+'Analitika nastave'!M140+'Analitika nastave'!N140,0)</f>
        <v>0</v>
      </c>
      <c r="H140" s="216" t="str">
        <f>IF(OR('Analitika nastave'!P140:P141="DA",AND(G141&gt;=(G$7/2),G$7&gt;0)),"DA","NE")</f>
        <v>NE</v>
      </c>
      <c r="I140" s="87">
        <f>IF('Analitika nastave'!V140="DA",'Analitika nastave'!Q140+'Analitika nastave'!R140+'Analitika nastave'!S140+'Analitika nastave'!T140,0)</f>
        <v>0</v>
      </c>
      <c r="J140" s="216" t="str">
        <f>IF(OR('Analitika nastave'!V140:V141="DA",AND(I141&gt;=(I$7/2),I$7&gt;0)),"DA","NE")</f>
        <v>NE</v>
      </c>
      <c r="K140" s="87">
        <f>IF('Analitika nastave'!AB140="DA",'Analitika nastave'!W140+'Analitika nastave'!X140+'Analitika nastave'!Y140+'Analitika nastave'!Z140,0)</f>
        <v>0</v>
      </c>
      <c r="L140" s="216" t="str">
        <f>IF(OR('Analitika nastave'!AB140:AB141="DA",AND(K141&gt;=(K$7/2),K$7&gt;0)),"DA","NE")</f>
        <v>NE</v>
      </c>
      <c r="M140" s="230">
        <f t="shared" ref="M140" si="130">IF(AND(L140="DA",J140="DA",H140="DA",F140="DA"),E141+G141+I141+K141,0)</f>
        <v>0</v>
      </c>
      <c r="N140" s="171" t="str">
        <f t="shared" ref="N140" si="131">IF(M140&lt;50, "NE",IF(M140&lt;60,2,IF(M140&lt;75,3,IF(M140&lt;90,4,5))))</f>
        <v>NE</v>
      </c>
    </row>
    <row r="141" spans="1:14" ht="15.75" thickBot="1" x14ac:dyDescent="0.3">
      <c r="A141" s="221"/>
      <c r="B141" s="219"/>
      <c r="C141" s="221"/>
      <c r="D141" s="58" t="str">
        <f>'Analitika nastave'!D141</f>
        <v>P</v>
      </c>
      <c r="E141" s="59" t="str">
        <f>IF('Analitika nastave'!J140="DA",'Analitika nastave'!E141+'Analitika nastave'!F141+'Analitika nastave'!G141+'Analitika nastave'!H141,IF(E$7&gt;0,E$7/E$6*E140,""))</f>
        <v/>
      </c>
      <c r="F141" s="217"/>
      <c r="G141" s="66" t="str">
        <f>IF('Analitika nastave'!P140="DA",'Analitika nastave'!K141+'Analitika nastave'!L141+'Analitika nastave'!M141+'Analitika nastave'!N141,IF(G$7&gt;0,G$7/G$6*G140,""))</f>
        <v/>
      </c>
      <c r="H141" s="217"/>
      <c r="I141" s="66" t="str">
        <f>IF('Analitika nastave'!V140="DA",'Analitika nastave'!Q141+'Analitika nastave'!R141+'Analitika nastave'!S141+'Analitika nastave'!T141,IF(I$7&gt;0,I$7/I$6*I140,""))</f>
        <v/>
      </c>
      <c r="J141" s="217"/>
      <c r="K141" s="66" t="str">
        <f>IF('Analitika nastave'!AB140="DA",'Analitika nastave'!W141+'Analitika nastave'!X141+'Analitika nastave'!Y141+'Analitika nastave'!Z141,IF(K$7&gt;0,K$7/K$6*K140,""))</f>
        <v/>
      </c>
      <c r="L141" s="217"/>
      <c r="M141" s="229"/>
      <c r="N141" s="172"/>
    </row>
    <row r="142" spans="1:14" x14ac:dyDescent="0.25">
      <c r="A142" s="220">
        <f>'Analitika nastave'!A142</f>
        <v>68</v>
      </c>
      <c r="B142" s="218" t="str">
        <f>'Analitika nastave'!B142</f>
        <v xml:space="preserve"> </v>
      </c>
      <c r="C142" s="220">
        <f>'Analitika nastave'!C142:C143</f>
        <v>0</v>
      </c>
      <c r="D142" s="61" t="str">
        <f>'Analitika nastave'!D142</f>
        <v>B</v>
      </c>
      <c r="E142" s="87">
        <f>IF('Analitika nastave'!J142="DA",'Analitika nastave'!E142+'Analitika nastave'!F142+'Analitika nastave'!G142+'Analitika nastave'!H142,0)</f>
        <v>0</v>
      </c>
      <c r="F142" s="216" t="str">
        <f>IF(OR('Analitika nastave'!J142:J143="DA",AND(E143&gt;=(E$7/2),E$7&gt;0)),"DA","NE")</f>
        <v>NE</v>
      </c>
      <c r="G142" s="87">
        <f>IF('Analitika nastave'!P142="DA",'Analitika nastave'!K142+'Analitika nastave'!L142+'Analitika nastave'!M142+'Analitika nastave'!N142,0)</f>
        <v>0</v>
      </c>
      <c r="H142" s="216" t="str">
        <f>IF(OR('Analitika nastave'!P142:P143="DA",AND(G143&gt;=(G$7/2),G$7&gt;0)),"DA","NE")</f>
        <v>NE</v>
      </c>
      <c r="I142" s="87">
        <f>IF('Analitika nastave'!V142="DA",'Analitika nastave'!Q142+'Analitika nastave'!R142+'Analitika nastave'!S142+'Analitika nastave'!T142,0)</f>
        <v>0</v>
      </c>
      <c r="J142" s="216" t="str">
        <f>IF(OR('Analitika nastave'!V142:V143="DA",AND(I143&gt;=(I$7/2),I$7&gt;0)),"DA","NE")</f>
        <v>NE</v>
      </c>
      <c r="K142" s="87">
        <f>IF('Analitika nastave'!AB142="DA",'Analitika nastave'!W142+'Analitika nastave'!X142+'Analitika nastave'!Y142+'Analitika nastave'!Z142,0)</f>
        <v>0</v>
      </c>
      <c r="L142" s="216" t="str">
        <f>IF(OR('Analitika nastave'!AB142:AB143="DA",AND(K143&gt;=(K$7/2),K$7&gt;0)),"DA","NE")</f>
        <v>NE</v>
      </c>
      <c r="M142" s="230">
        <f t="shared" ref="M142" si="132">IF(AND(L142="DA",J142="DA",H142="DA",F142="DA"),E143+G143+I143+K143,0)</f>
        <v>0</v>
      </c>
      <c r="N142" s="171" t="str">
        <f t="shared" ref="N142" si="133">IF(M142&lt;50, "NE",IF(M142&lt;60,2,IF(M142&lt;75,3,IF(M142&lt;90,4,5))))</f>
        <v>NE</v>
      </c>
    </row>
    <row r="143" spans="1:14" ht="15.75" thickBot="1" x14ac:dyDescent="0.3">
      <c r="A143" s="221"/>
      <c r="B143" s="219"/>
      <c r="C143" s="221"/>
      <c r="D143" s="58" t="str">
        <f>'Analitika nastave'!D143</f>
        <v>P</v>
      </c>
      <c r="E143" s="59" t="str">
        <f>IF('Analitika nastave'!J142="DA",'Analitika nastave'!E143+'Analitika nastave'!F143+'Analitika nastave'!G143+'Analitika nastave'!H143,IF(E$7&gt;0,E$7/E$6*E142,""))</f>
        <v/>
      </c>
      <c r="F143" s="217"/>
      <c r="G143" s="66" t="str">
        <f>IF('Analitika nastave'!P142="DA",'Analitika nastave'!K143+'Analitika nastave'!L143+'Analitika nastave'!M143+'Analitika nastave'!N143,IF(G$7&gt;0,G$7/G$6*G142,""))</f>
        <v/>
      </c>
      <c r="H143" s="217"/>
      <c r="I143" s="66" t="str">
        <f>IF('Analitika nastave'!V142="DA",'Analitika nastave'!Q143+'Analitika nastave'!R143+'Analitika nastave'!S143+'Analitika nastave'!T143,IF(I$7&gt;0,I$7/I$6*I142,""))</f>
        <v/>
      </c>
      <c r="J143" s="217"/>
      <c r="K143" s="66" t="str">
        <f>IF('Analitika nastave'!AB142="DA",'Analitika nastave'!W143+'Analitika nastave'!X143+'Analitika nastave'!Y143+'Analitika nastave'!Z143,IF(K$7&gt;0,K$7/K$6*K142,""))</f>
        <v/>
      </c>
      <c r="L143" s="217"/>
      <c r="M143" s="229"/>
      <c r="N143" s="172"/>
    </row>
    <row r="144" spans="1:14" x14ac:dyDescent="0.25">
      <c r="A144" s="220">
        <f>'Analitika nastave'!A144</f>
        <v>69</v>
      </c>
      <c r="B144" s="218" t="str">
        <f>'Analitika nastave'!B144</f>
        <v xml:space="preserve"> </v>
      </c>
      <c r="C144" s="220">
        <f>'Analitika nastave'!C144:C145</f>
        <v>0</v>
      </c>
      <c r="D144" s="61" t="str">
        <f>'Analitika nastave'!D144</f>
        <v>B</v>
      </c>
      <c r="E144" s="87">
        <f>IF('Analitika nastave'!J144="DA",'Analitika nastave'!E144+'Analitika nastave'!F144+'Analitika nastave'!G144+'Analitika nastave'!H144,0)</f>
        <v>0</v>
      </c>
      <c r="F144" s="216" t="str">
        <f>IF(OR('Analitika nastave'!J144:J145="DA",AND(E145&gt;=(E$7/2),E$7&gt;0)),"DA","NE")</f>
        <v>NE</v>
      </c>
      <c r="G144" s="87">
        <f>IF('Analitika nastave'!P144="DA",'Analitika nastave'!K144+'Analitika nastave'!L144+'Analitika nastave'!M144+'Analitika nastave'!N144,0)</f>
        <v>0</v>
      </c>
      <c r="H144" s="216" t="str">
        <f>IF(OR('Analitika nastave'!P144:P145="DA",AND(G145&gt;=(G$7/2),G$7&gt;0)),"DA","NE")</f>
        <v>NE</v>
      </c>
      <c r="I144" s="87">
        <f>IF('Analitika nastave'!V144="DA",'Analitika nastave'!Q144+'Analitika nastave'!R144+'Analitika nastave'!S144+'Analitika nastave'!T144,0)</f>
        <v>0</v>
      </c>
      <c r="J144" s="216" t="str">
        <f>IF(OR('Analitika nastave'!V144:V145="DA",AND(I145&gt;=(I$7/2),I$7&gt;0)),"DA","NE")</f>
        <v>NE</v>
      </c>
      <c r="K144" s="87">
        <f>IF('Analitika nastave'!AB144="DA",'Analitika nastave'!W144+'Analitika nastave'!X144+'Analitika nastave'!Y144+'Analitika nastave'!Z144,0)</f>
        <v>0</v>
      </c>
      <c r="L144" s="216" t="str">
        <f>IF(OR('Analitika nastave'!AB144:AB145="DA",AND(K145&gt;=(K$7/2),K$7&gt;0)),"DA","NE")</f>
        <v>NE</v>
      </c>
      <c r="M144" s="230">
        <f t="shared" ref="M144" si="134">IF(AND(L144="DA",J144="DA",H144="DA",F144="DA"),E145+G145+I145+K145,0)</f>
        <v>0</v>
      </c>
      <c r="N144" s="171" t="str">
        <f t="shared" ref="N144" si="135">IF(M144&lt;50, "NE",IF(M144&lt;60,2,IF(M144&lt;75,3,IF(M144&lt;90,4,5))))</f>
        <v>NE</v>
      </c>
    </row>
    <row r="145" spans="1:14" ht="15.75" thickBot="1" x14ac:dyDescent="0.3">
      <c r="A145" s="221"/>
      <c r="B145" s="219"/>
      <c r="C145" s="221"/>
      <c r="D145" s="58" t="str">
        <f>'Analitika nastave'!D145</f>
        <v>P</v>
      </c>
      <c r="E145" s="59" t="str">
        <f>IF('Analitika nastave'!J144="DA",'Analitika nastave'!E145+'Analitika nastave'!F145+'Analitika nastave'!G145+'Analitika nastave'!H145,IF(E$7&gt;0,E$7/E$6*E144,""))</f>
        <v/>
      </c>
      <c r="F145" s="217"/>
      <c r="G145" s="66" t="str">
        <f>IF('Analitika nastave'!P144="DA",'Analitika nastave'!K145+'Analitika nastave'!L145+'Analitika nastave'!M145+'Analitika nastave'!N145,IF(G$7&gt;0,G$7/G$6*G144,""))</f>
        <v/>
      </c>
      <c r="H145" s="217"/>
      <c r="I145" s="66" t="str">
        <f>IF('Analitika nastave'!V144="DA",'Analitika nastave'!Q145+'Analitika nastave'!R145+'Analitika nastave'!S145+'Analitika nastave'!T145,IF(I$7&gt;0,I$7/I$6*I144,""))</f>
        <v/>
      </c>
      <c r="J145" s="217"/>
      <c r="K145" s="66" t="str">
        <f>IF('Analitika nastave'!AB144="DA",'Analitika nastave'!W145+'Analitika nastave'!X145+'Analitika nastave'!Y145+'Analitika nastave'!Z145,IF(K$7&gt;0,K$7/K$6*K144,""))</f>
        <v/>
      </c>
      <c r="L145" s="217"/>
      <c r="M145" s="229"/>
      <c r="N145" s="172"/>
    </row>
    <row r="146" spans="1:14" x14ac:dyDescent="0.25">
      <c r="A146" s="220">
        <f>'Analitika nastave'!A146</f>
        <v>70</v>
      </c>
      <c r="B146" s="218" t="str">
        <f>'Analitika nastave'!B146</f>
        <v xml:space="preserve"> </v>
      </c>
      <c r="C146" s="220">
        <f>'Analitika nastave'!C146:C147</f>
        <v>0</v>
      </c>
      <c r="D146" s="61" t="str">
        <f>'Analitika nastave'!D146</f>
        <v>B</v>
      </c>
      <c r="E146" s="87">
        <f>IF('Analitika nastave'!J146="DA",'Analitika nastave'!E146+'Analitika nastave'!F146+'Analitika nastave'!G146+'Analitika nastave'!H146,0)</f>
        <v>0</v>
      </c>
      <c r="F146" s="216" t="str">
        <f>IF(OR('Analitika nastave'!J146:J147="DA",AND(E147&gt;=(E$7/2),E$7&gt;0)),"DA","NE")</f>
        <v>NE</v>
      </c>
      <c r="G146" s="87">
        <f>IF('Analitika nastave'!P146="DA",'Analitika nastave'!K146+'Analitika nastave'!L146+'Analitika nastave'!M146+'Analitika nastave'!N146,0)</f>
        <v>0</v>
      </c>
      <c r="H146" s="216" t="str">
        <f>IF(OR('Analitika nastave'!P146:P147="DA",AND(G147&gt;=(G$7/2),G$7&gt;0)),"DA","NE")</f>
        <v>NE</v>
      </c>
      <c r="I146" s="87">
        <f>IF('Analitika nastave'!V146="DA",'Analitika nastave'!Q146+'Analitika nastave'!R146+'Analitika nastave'!S146+'Analitika nastave'!T146,0)</f>
        <v>0</v>
      </c>
      <c r="J146" s="216" t="str">
        <f>IF(OR('Analitika nastave'!V146:V147="DA",AND(I147&gt;=(I$7/2),I$7&gt;0)),"DA","NE")</f>
        <v>NE</v>
      </c>
      <c r="K146" s="87">
        <f>IF('Analitika nastave'!AB146="DA",'Analitika nastave'!W146+'Analitika nastave'!X146+'Analitika nastave'!Y146+'Analitika nastave'!Z146,0)</f>
        <v>0</v>
      </c>
      <c r="L146" s="216" t="str">
        <f>IF(OR('Analitika nastave'!AB146:AB147="DA",AND(K147&gt;=(K$7/2),K$7&gt;0)),"DA","NE")</f>
        <v>NE</v>
      </c>
      <c r="M146" s="230">
        <f t="shared" ref="M146" si="136">IF(AND(L146="DA",J146="DA",H146="DA",F146="DA"),E147+G147+I147+K147,0)</f>
        <v>0</v>
      </c>
      <c r="N146" s="171" t="str">
        <f t="shared" ref="N146" si="137">IF(M146&lt;50, "NE",IF(M146&lt;60,2,IF(M146&lt;75,3,IF(M146&lt;90,4,5))))</f>
        <v>NE</v>
      </c>
    </row>
    <row r="147" spans="1:14" ht="15.75" thickBot="1" x14ac:dyDescent="0.3">
      <c r="A147" s="221"/>
      <c r="B147" s="219"/>
      <c r="C147" s="221"/>
      <c r="D147" s="58" t="str">
        <f>'Analitika nastave'!D147</f>
        <v>P</v>
      </c>
      <c r="E147" s="59" t="str">
        <f>IF('Analitika nastave'!J146="DA",'Analitika nastave'!E147+'Analitika nastave'!F147+'Analitika nastave'!G147+'Analitika nastave'!H147,IF(E$7&gt;0,E$7/E$6*E146,""))</f>
        <v/>
      </c>
      <c r="F147" s="217"/>
      <c r="G147" s="66" t="str">
        <f>IF('Analitika nastave'!P146="DA",'Analitika nastave'!K147+'Analitika nastave'!L147+'Analitika nastave'!M147+'Analitika nastave'!N147,IF(G$7&gt;0,G$7/G$6*G146,""))</f>
        <v/>
      </c>
      <c r="H147" s="217"/>
      <c r="I147" s="66" t="str">
        <f>IF('Analitika nastave'!V146="DA",'Analitika nastave'!Q147+'Analitika nastave'!R147+'Analitika nastave'!S147+'Analitika nastave'!T147,IF(I$7&gt;0,I$7/I$6*I146,""))</f>
        <v/>
      </c>
      <c r="J147" s="217"/>
      <c r="K147" s="66" t="str">
        <f>IF('Analitika nastave'!AB146="DA",'Analitika nastave'!W147+'Analitika nastave'!X147+'Analitika nastave'!Y147+'Analitika nastave'!Z147,IF(K$7&gt;0,K$7/K$6*K146,""))</f>
        <v/>
      </c>
      <c r="L147" s="217"/>
      <c r="M147" s="229"/>
      <c r="N147" s="172"/>
    </row>
    <row r="148" spans="1:14" x14ac:dyDescent="0.25">
      <c r="A148" s="220">
        <f>'Analitika nastave'!A148</f>
        <v>71</v>
      </c>
      <c r="B148" s="218" t="str">
        <f>'Analitika nastave'!B148</f>
        <v xml:space="preserve"> </v>
      </c>
      <c r="C148" s="220">
        <f>'Analitika nastave'!C148:C149</f>
        <v>0</v>
      </c>
      <c r="D148" s="61" t="str">
        <f>'Analitika nastave'!D148</f>
        <v>B</v>
      </c>
      <c r="E148" s="87">
        <f>IF('Analitika nastave'!J148="DA",'Analitika nastave'!E148+'Analitika nastave'!F148+'Analitika nastave'!G148+'Analitika nastave'!H148,0)</f>
        <v>0</v>
      </c>
      <c r="F148" s="216" t="str">
        <f>IF(OR('Analitika nastave'!J148:J149="DA",AND(E149&gt;=(E$7/2),E$7&gt;0)),"DA","NE")</f>
        <v>NE</v>
      </c>
      <c r="G148" s="87">
        <f>IF('Analitika nastave'!P148="DA",'Analitika nastave'!K148+'Analitika nastave'!L148+'Analitika nastave'!M148+'Analitika nastave'!N148,0)</f>
        <v>0</v>
      </c>
      <c r="H148" s="216" t="str">
        <f>IF(OR('Analitika nastave'!P148:P149="DA",AND(G149&gt;=(G$7/2),G$7&gt;0)),"DA","NE")</f>
        <v>NE</v>
      </c>
      <c r="I148" s="87">
        <f>IF('Analitika nastave'!V148="DA",'Analitika nastave'!Q148+'Analitika nastave'!R148+'Analitika nastave'!S148+'Analitika nastave'!T148,0)</f>
        <v>0</v>
      </c>
      <c r="J148" s="216" t="str">
        <f>IF(OR('Analitika nastave'!V148:V149="DA",AND(I149&gt;=(I$7/2),I$7&gt;0)),"DA","NE")</f>
        <v>NE</v>
      </c>
      <c r="K148" s="87">
        <f>IF('Analitika nastave'!AB148="DA",'Analitika nastave'!W148+'Analitika nastave'!X148+'Analitika nastave'!Y148+'Analitika nastave'!Z148,0)</f>
        <v>0</v>
      </c>
      <c r="L148" s="216" t="str">
        <f>IF(OR('Analitika nastave'!AB148:AB149="DA",AND(K149&gt;=(K$7/2),K$7&gt;0)),"DA","NE")</f>
        <v>NE</v>
      </c>
      <c r="M148" s="230">
        <f t="shared" ref="M148" si="138">IF(AND(L148="DA",J148="DA",H148="DA",F148="DA"),E149+G149+I149+K149,0)</f>
        <v>0</v>
      </c>
      <c r="N148" s="171" t="str">
        <f t="shared" ref="N148" si="139">IF(M148&lt;50, "NE",IF(M148&lt;60,2,IF(M148&lt;75,3,IF(M148&lt;90,4,5))))</f>
        <v>NE</v>
      </c>
    </row>
    <row r="149" spans="1:14" ht="15.75" thickBot="1" x14ac:dyDescent="0.3">
      <c r="A149" s="221"/>
      <c r="B149" s="219"/>
      <c r="C149" s="221"/>
      <c r="D149" s="58" t="str">
        <f>'Analitika nastave'!D149</f>
        <v>P</v>
      </c>
      <c r="E149" s="59" t="str">
        <f>IF('Analitika nastave'!J148="DA",'Analitika nastave'!E149+'Analitika nastave'!F149+'Analitika nastave'!G149+'Analitika nastave'!H149,IF(E$7&gt;0,E$7/E$6*E148,""))</f>
        <v/>
      </c>
      <c r="F149" s="217"/>
      <c r="G149" s="66" t="str">
        <f>IF('Analitika nastave'!P148="DA",'Analitika nastave'!K149+'Analitika nastave'!L149+'Analitika nastave'!M149+'Analitika nastave'!N149,IF(G$7&gt;0,G$7/G$6*G148,""))</f>
        <v/>
      </c>
      <c r="H149" s="217"/>
      <c r="I149" s="66" t="str">
        <f>IF('Analitika nastave'!V148="DA",'Analitika nastave'!Q149+'Analitika nastave'!R149+'Analitika nastave'!S149+'Analitika nastave'!T149,IF(I$7&gt;0,I$7/I$6*I148,""))</f>
        <v/>
      </c>
      <c r="J149" s="217"/>
      <c r="K149" s="66" t="str">
        <f>IF('Analitika nastave'!AB148="DA",'Analitika nastave'!W149+'Analitika nastave'!X149+'Analitika nastave'!Y149+'Analitika nastave'!Z149,IF(K$7&gt;0,K$7/K$6*K148,""))</f>
        <v/>
      </c>
      <c r="L149" s="217"/>
      <c r="M149" s="229"/>
      <c r="N149" s="172"/>
    </row>
    <row r="150" spans="1:14" x14ac:dyDescent="0.25">
      <c r="A150" s="220">
        <f>'Analitika nastave'!A150</f>
        <v>72</v>
      </c>
      <c r="B150" s="218" t="str">
        <f>'Analitika nastave'!B150</f>
        <v xml:space="preserve"> </v>
      </c>
      <c r="C150" s="220">
        <f>'Analitika nastave'!C150:C151</f>
        <v>0</v>
      </c>
      <c r="D150" s="61" t="str">
        <f>'Analitika nastave'!D150</f>
        <v>B</v>
      </c>
      <c r="E150" s="87">
        <f>IF('Analitika nastave'!J150="DA",'Analitika nastave'!E150+'Analitika nastave'!F150+'Analitika nastave'!G150+'Analitika nastave'!H150,0)</f>
        <v>0</v>
      </c>
      <c r="F150" s="216" t="str">
        <f>IF(OR('Analitika nastave'!J150:J151="DA",AND(E151&gt;=(E$7/2),E$7&gt;0)),"DA","NE")</f>
        <v>NE</v>
      </c>
      <c r="G150" s="87">
        <f>IF('Analitika nastave'!P150="DA",'Analitika nastave'!K150+'Analitika nastave'!L150+'Analitika nastave'!M150+'Analitika nastave'!N150,0)</f>
        <v>0</v>
      </c>
      <c r="H150" s="216" t="str">
        <f>IF(OR('Analitika nastave'!P150:P151="DA",AND(G151&gt;=(G$7/2),G$7&gt;0)),"DA","NE")</f>
        <v>NE</v>
      </c>
      <c r="I150" s="87">
        <f>IF('Analitika nastave'!V150="DA",'Analitika nastave'!Q150+'Analitika nastave'!R150+'Analitika nastave'!S150+'Analitika nastave'!T150,0)</f>
        <v>0</v>
      </c>
      <c r="J150" s="216" t="str">
        <f>IF(OR('Analitika nastave'!V150:V151="DA",AND(I151&gt;=(I$7/2),I$7&gt;0)),"DA","NE")</f>
        <v>NE</v>
      </c>
      <c r="K150" s="87">
        <f>IF('Analitika nastave'!AB150="DA",'Analitika nastave'!W150+'Analitika nastave'!X150+'Analitika nastave'!Y150+'Analitika nastave'!Z150,0)</f>
        <v>0</v>
      </c>
      <c r="L150" s="216" t="str">
        <f>IF(OR('Analitika nastave'!AB150:AB151="DA",AND(K151&gt;=(K$7/2),K$7&gt;0)),"DA","NE")</f>
        <v>NE</v>
      </c>
      <c r="M150" s="230">
        <f t="shared" ref="M150" si="140">IF(AND(L150="DA",J150="DA",H150="DA",F150="DA"),E151+G151+I151+K151,0)</f>
        <v>0</v>
      </c>
      <c r="N150" s="171" t="str">
        <f t="shared" ref="N150" si="141">IF(M150&lt;50, "NE",IF(M150&lt;60,2,IF(M150&lt;75,3,IF(M150&lt;90,4,5))))</f>
        <v>NE</v>
      </c>
    </row>
    <row r="151" spans="1:14" ht="15.75" thickBot="1" x14ac:dyDescent="0.3">
      <c r="A151" s="221"/>
      <c r="B151" s="219"/>
      <c r="C151" s="221"/>
      <c r="D151" s="58" t="str">
        <f>'Analitika nastave'!D151</f>
        <v>P</v>
      </c>
      <c r="E151" s="59" t="str">
        <f>IF('Analitika nastave'!J150="DA",'Analitika nastave'!E151+'Analitika nastave'!F151+'Analitika nastave'!G151+'Analitika nastave'!H151,IF(E$7&gt;0,E$7/E$6*E150,""))</f>
        <v/>
      </c>
      <c r="F151" s="217"/>
      <c r="G151" s="66" t="str">
        <f>IF('Analitika nastave'!P150="DA",'Analitika nastave'!K151+'Analitika nastave'!L151+'Analitika nastave'!M151+'Analitika nastave'!N151,IF(G$7&gt;0,G$7/G$6*G150,""))</f>
        <v/>
      </c>
      <c r="H151" s="217"/>
      <c r="I151" s="66" t="str">
        <f>IF('Analitika nastave'!V150="DA",'Analitika nastave'!Q151+'Analitika nastave'!R151+'Analitika nastave'!S151+'Analitika nastave'!T151,IF(I$7&gt;0,I$7/I$6*I150,""))</f>
        <v/>
      </c>
      <c r="J151" s="217"/>
      <c r="K151" s="66" t="str">
        <f>IF('Analitika nastave'!AB150="DA",'Analitika nastave'!W151+'Analitika nastave'!X151+'Analitika nastave'!Y151+'Analitika nastave'!Z151,IF(K$7&gt;0,K$7/K$6*K150,""))</f>
        <v/>
      </c>
      <c r="L151" s="217"/>
      <c r="M151" s="229"/>
      <c r="N151" s="172"/>
    </row>
    <row r="152" spans="1:14" x14ac:dyDescent="0.25">
      <c r="A152" s="220">
        <f>'Analitika nastave'!A152</f>
        <v>73</v>
      </c>
      <c r="B152" s="218" t="str">
        <f>'Analitika nastave'!B152</f>
        <v xml:space="preserve"> </v>
      </c>
      <c r="C152" s="220">
        <f>'Analitika nastave'!C152:C153</f>
        <v>0</v>
      </c>
      <c r="D152" s="61" t="str">
        <f>'Analitika nastave'!D152</f>
        <v>B</v>
      </c>
      <c r="E152" s="87">
        <f>IF('Analitika nastave'!J152="DA",'Analitika nastave'!E152+'Analitika nastave'!F152+'Analitika nastave'!G152+'Analitika nastave'!H152,0)</f>
        <v>0</v>
      </c>
      <c r="F152" s="216" t="str">
        <f>IF(OR('Analitika nastave'!J152:J153="DA",AND(E153&gt;=(E$7/2),E$7&gt;0)),"DA","NE")</f>
        <v>NE</v>
      </c>
      <c r="G152" s="87">
        <f>IF('Analitika nastave'!P152="DA",'Analitika nastave'!K152+'Analitika nastave'!L152+'Analitika nastave'!M152+'Analitika nastave'!N152,0)</f>
        <v>0</v>
      </c>
      <c r="H152" s="216" t="str">
        <f>IF(OR('Analitika nastave'!P152:P153="DA",AND(G153&gt;=(G$7/2),G$7&gt;0)),"DA","NE")</f>
        <v>NE</v>
      </c>
      <c r="I152" s="87">
        <f>IF('Analitika nastave'!V152="DA",'Analitika nastave'!Q152+'Analitika nastave'!R152+'Analitika nastave'!S152+'Analitika nastave'!T152,0)</f>
        <v>0</v>
      </c>
      <c r="J152" s="216" t="str">
        <f>IF(OR('Analitika nastave'!V152:V153="DA",AND(I153&gt;=(I$7/2),I$7&gt;0)),"DA","NE")</f>
        <v>NE</v>
      </c>
      <c r="K152" s="87">
        <f>IF('Analitika nastave'!AB152="DA",'Analitika nastave'!W152+'Analitika nastave'!X152+'Analitika nastave'!Y152+'Analitika nastave'!Z152,0)</f>
        <v>0</v>
      </c>
      <c r="L152" s="216" t="str">
        <f>IF(OR('Analitika nastave'!AB152:AB153="DA",AND(K153&gt;=(K$7/2),K$7&gt;0)),"DA","NE")</f>
        <v>NE</v>
      </c>
      <c r="M152" s="230">
        <f t="shared" ref="M152" si="142">IF(AND(L152="DA",J152="DA",H152="DA",F152="DA"),E153+G153+I153+K153,0)</f>
        <v>0</v>
      </c>
      <c r="N152" s="171" t="str">
        <f t="shared" ref="N152" si="143">IF(M152&lt;50, "NE",IF(M152&lt;60,2,IF(M152&lt;75,3,IF(M152&lt;90,4,5))))</f>
        <v>NE</v>
      </c>
    </row>
    <row r="153" spans="1:14" ht="15.75" thickBot="1" x14ac:dyDescent="0.3">
      <c r="A153" s="221"/>
      <c r="B153" s="219"/>
      <c r="C153" s="221"/>
      <c r="D153" s="58" t="str">
        <f>'Analitika nastave'!D153</f>
        <v>P</v>
      </c>
      <c r="E153" s="59" t="str">
        <f>IF('Analitika nastave'!J152="DA",'Analitika nastave'!E153+'Analitika nastave'!F153+'Analitika nastave'!G153+'Analitika nastave'!H153,IF(E$7&gt;0,E$7/E$6*E152,""))</f>
        <v/>
      </c>
      <c r="F153" s="217"/>
      <c r="G153" s="66" t="str">
        <f>IF('Analitika nastave'!P152="DA",'Analitika nastave'!K153+'Analitika nastave'!L153+'Analitika nastave'!M153+'Analitika nastave'!N153,IF(G$7&gt;0,G$7/G$6*G152,""))</f>
        <v/>
      </c>
      <c r="H153" s="217"/>
      <c r="I153" s="66" t="str">
        <f>IF('Analitika nastave'!V152="DA",'Analitika nastave'!Q153+'Analitika nastave'!R153+'Analitika nastave'!S153+'Analitika nastave'!T153,IF(I$7&gt;0,I$7/I$6*I152,""))</f>
        <v/>
      </c>
      <c r="J153" s="217"/>
      <c r="K153" s="66" t="str">
        <f>IF('Analitika nastave'!AB152="DA",'Analitika nastave'!W153+'Analitika nastave'!X153+'Analitika nastave'!Y153+'Analitika nastave'!Z153,IF(K$7&gt;0,K$7/K$6*K152,""))</f>
        <v/>
      </c>
      <c r="L153" s="217"/>
      <c r="M153" s="229"/>
      <c r="N153" s="172"/>
    </row>
    <row r="154" spans="1:14" x14ac:dyDescent="0.25">
      <c r="A154" s="220">
        <f>'Analitika nastave'!A154</f>
        <v>74</v>
      </c>
      <c r="B154" s="218" t="str">
        <f>'Analitika nastave'!B154</f>
        <v xml:space="preserve"> </v>
      </c>
      <c r="C154" s="220">
        <f>'Analitika nastave'!C154:C155</f>
        <v>0</v>
      </c>
      <c r="D154" s="61" t="str">
        <f>'Analitika nastave'!D154</f>
        <v>B</v>
      </c>
      <c r="E154" s="87">
        <f>IF('Analitika nastave'!J154="DA",'Analitika nastave'!E154+'Analitika nastave'!F154+'Analitika nastave'!G154+'Analitika nastave'!H154,0)</f>
        <v>0</v>
      </c>
      <c r="F154" s="216" t="str">
        <f>IF(OR('Analitika nastave'!J154:J155="DA",AND(E155&gt;=(E$7/2),E$7&gt;0)),"DA","NE")</f>
        <v>NE</v>
      </c>
      <c r="G154" s="87">
        <f>IF('Analitika nastave'!P154="DA",'Analitika nastave'!K154+'Analitika nastave'!L154+'Analitika nastave'!M154+'Analitika nastave'!N154,0)</f>
        <v>0</v>
      </c>
      <c r="H154" s="216" t="str">
        <f>IF(OR('Analitika nastave'!P154:P155="DA",AND(G155&gt;=(G$7/2),G$7&gt;0)),"DA","NE")</f>
        <v>NE</v>
      </c>
      <c r="I154" s="87">
        <f>IF('Analitika nastave'!V154="DA",'Analitika nastave'!Q154+'Analitika nastave'!R154+'Analitika nastave'!S154+'Analitika nastave'!T154,0)</f>
        <v>0</v>
      </c>
      <c r="J154" s="216" t="str">
        <f>IF(OR('Analitika nastave'!V154:V155="DA",AND(I155&gt;=(I$7/2),I$7&gt;0)),"DA","NE")</f>
        <v>NE</v>
      </c>
      <c r="K154" s="87">
        <f>IF('Analitika nastave'!AB154="DA",'Analitika nastave'!W154+'Analitika nastave'!X154+'Analitika nastave'!Y154+'Analitika nastave'!Z154,0)</f>
        <v>0</v>
      </c>
      <c r="L154" s="216" t="str">
        <f>IF(OR('Analitika nastave'!AB154:AB155="DA",AND(K155&gt;=(K$7/2),K$7&gt;0)),"DA","NE")</f>
        <v>NE</v>
      </c>
      <c r="M154" s="230">
        <f t="shared" ref="M154" si="144">IF(AND(L154="DA",J154="DA",H154="DA",F154="DA"),E155+G155+I155+K155,0)</f>
        <v>0</v>
      </c>
      <c r="N154" s="171" t="str">
        <f t="shared" ref="N154" si="145">IF(M154&lt;50, "NE",IF(M154&lt;60,2,IF(M154&lt;75,3,IF(M154&lt;90,4,5))))</f>
        <v>NE</v>
      </c>
    </row>
    <row r="155" spans="1:14" ht="15.75" thickBot="1" x14ac:dyDescent="0.3">
      <c r="A155" s="221"/>
      <c r="B155" s="219"/>
      <c r="C155" s="221"/>
      <c r="D155" s="58" t="str">
        <f>'Analitika nastave'!D155</f>
        <v>P</v>
      </c>
      <c r="E155" s="59" t="str">
        <f>IF('Analitika nastave'!J154="DA",'Analitika nastave'!E155+'Analitika nastave'!F155+'Analitika nastave'!G155+'Analitika nastave'!H155,IF(E$7&gt;0,E$7/E$6*E154,""))</f>
        <v/>
      </c>
      <c r="F155" s="217"/>
      <c r="G155" s="66" t="str">
        <f>IF('Analitika nastave'!P154="DA",'Analitika nastave'!K155+'Analitika nastave'!L155+'Analitika nastave'!M155+'Analitika nastave'!N155,IF(G$7&gt;0,G$7/G$6*G154,""))</f>
        <v/>
      </c>
      <c r="H155" s="217"/>
      <c r="I155" s="66" t="str">
        <f>IF('Analitika nastave'!V154="DA",'Analitika nastave'!Q155+'Analitika nastave'!R155+'Analitika nastave'!S155+'Analitika nastave'!T155,IF(I$7&gt;0,I$7/I$6*I154,""))</f>
        <v/>
      </c>
      <c r="J155" s="217"/>
      <c r="K155" s="66" t="str">
        <f>IF('Analitika nastave'!AB154="DA",'Analitika nastave'!W155+'Analitika nastave'!X155+'Analitika nastave'!Y155+'Analitika nastave'!Z155,IF(K$7&gt;0,K$7/K$6*K154,""))</f>
        <v/>
      </c>
      <c r="L155" s="217"/>
      <c r="M155" s="229"/>
      <c r="N155" s="172"/>
    </row>
    <row r="156" spans="1:14" x14ac:dyDescent="0.25">
      <c r="A156" s="220">
        <f>'Analitika nastave'!A156</f>
        <v>75</v>
      </c>
      <c r="B156" s="218" t="str">
        <f>'Analitika nastave'!B156</f>
        <v xml:space="preserve"> </v>
      </c>
      <c r="C156" s="220">
        <f>'Analitika nastave'!C156:C157</f>
        <v>0</v>
      </c>
      <c r="D156" s="61" t="str">
        <f>'Analitika nastave'!D156</f>
        <v>B</v>
      </c>
      <c r="E156" s="87">
        <f>IF('Analitika nastave'!J156="DA",'Analitika nastave'!E156+'Analitika nastave'!F156+'Analitika nastave'!G156+'Analitika nastave'!H156,0)</f>
        <v>0</v>
      </c>
      <c r="F156" s="216" t="str">
        <f>IF(OR('Analitika nastave'!J156:J157="DA",AND(E157&gt;=(E$7/2),E$7&gt;0)),"DA","NE")</f>
        <v>NE</v>
      </c>
      <c r="G156" s="87">
        <f>IF('Analitika nastave'!P156="DA",'Analitika nastave'!K156+'Analitika nastave'!L156+'Analitika nastave'!M156+'Analitika nastave'!N156,0)</f>
        <v>0</v>
      </c>
      <c r="H156" s="216" t="str">
        <f>IF(OR('Analitika nastave'!P156:P157="DA",AND(G157&gt;=(G$7/2),G$7&gt;0)),"DA","NE")</f>
        <v>NE</v>
      </c>
      <c r="I156" s="87">
        <f>IF('Analitika nastave'!V156="DA",'Analitika nastave'!Q156+'Analitika nastave'!R156+'Analitika nastave'!S156+'Analitika nastave'!T156,0)</f>
        <v>0</v>
      </c>
      <c r="J156" s="216" t="str">
        <f>IF(OR('Analitika nastave'!V156:V157="DA",AND(I157&gt;=(I$7/2),I$7&gt;0)),"DA","NE")</f>
        <v>NE</v>
      </c>
      <c r="K156" s="87">
        <f>IF('Analitika nastave'!AB156="DA",'Analitika nastave'!W156+'Analitika nastave'!X156+'Analitika nastave'!Y156+'Analitika nastave'!Z156,0)</f>
        <v>0</v>
      </c>
      <c r="L156" s="216" t="str">
        <f>IF(OR('Analitika nastave'!AB156:AB157="DA",AND(K157&gt;=(K$7/2),K$7&gt;0)),"DA","NE")</f>
        <v>NE</v>
      </c>
      <c r="M156" s="230">
        <f t="shared" ref="M156" si="146">IF(AND(L156="DA",J156="DA",H156="DA",F156="DA"),E157+G157+I157+K157,0)</f>
        <v>0</v>
      </c>
      <c r="N156" s="171" t="str">
        <f t="shared" ref="N156" si="147">IF(M156&lt;50, "NE",IF(M156&lt;60,2,IF(M156&lt;75,3,IF(M156&lt;90,4,5))))</f>
        <v>NE</v>
      </c>
    </row>
    <row r="157" spans="1:14" ht="15.75" thickBot="1" x14ac:dyDescent="0.3">
      <c r="A157" s="221"/>
      <c r="B157" s="219"/>
      <c r="C157" s="221"/>
      <c r="D157" s="58" t="str">
        <f>'Analitika nastave'!D157</f>
        <v>P</v>
      </c>
      <c r="E157" s="59" t="str">
        <f>IF('Analitika nastave'!J156="DA",'Analitika nastave'!E157+'Analitika nastave'!F157+'Analitika nastave'!G157+'Analitika nastave'!H157,IF(E$7&gt;0,E$7/E$6*E156,""))</f>
        <v/>
      </c>
      <c r="F157" s="217"/>
      <c r="G157" s="66" t="str">
        <f>IF('Analitika nastave'!P156="DA",'Analitika nastave'!K157+'Analitika nastave'!L157+'Analitika nastave'!M157+'Analitika nastave'!N157,IF(G$7&gt;0,G$7/G$6*G156,""))</f>
        <v/>
      </c>
      <c r="H157" s="217"/>
      <c r="I157" s="66" t="str">
        <f>IF('Analitika nastave'!V156="DA",'Analitika nastave'!Q157+'Analitika nastave'!R157+'Analitika nastave'!S157+'Analitika nastave'!T157,IF(I$7&gt;0,I$7/I$6*I156,""))</f>
        <v/>
      </c>
      <c r="J157" s="217"/>
      <c r="K157" s="66" t="str">
        <f>IF('Analitika nastave'!AB156="DA",'Analitika nastave'!W157+'Analitika nastave'!X157+'Analitika nastave'!Y157+'Analitika nastave'!Z157,IF(K$7&gt;0,K$7/K$6*K156,""))</f>
        <v/>
      </c>
      <c r="L157" s="217"/>
      <c r="M157" s="229"/>
      <c r="N157" s="172"/>
    </row>
    <row r="158" spans="1:14" x14ac:dyDescent="0.25">
      <c r="A158" s="220">
        <f>'Analitika nastave'!A158</f>
        <v>76</v>
      </c>
      <c r="B158" s="218" t="str">
        <f>'Analitika nastave'!B158</f>
        <v xml:space="preserve"> </v>
      </c>
      <c r="C158" s="220">
        <f>'Analitika nastave'!C158:C159</f>
        <v>0</v>
      </c>
      <c r="D158" s="61" t="str">
        <f>'Analitika nastave'!D158</f>
        <v>B</v>
      </c>
      <c r="E158" s="87">
        <f>IF('Analitika nastave'!J158="DA",'Analitika nastave'!E158+'Analitika nastave'!F158+'Analitika nastave'!G158+'Analitika nastave'!H158,0)</f>
        <v>0</v>
      </c>
      <c r="F158" s="216" t="str">
        <f>IF(OR('Analitika nastave'!J158:J159="DA",AND(E159&gt;=(E$7/2),E$7&gt;0)),"DA","NE")</f>
        <v>NE</v>
      </c>
      <c r="G158" s="87">
        <f>IF('Analitika nastave'!P158="DA",'Analitika nastave'!K158+'Analitika nastave'!L158+'Analitika nastave'!M158+'Analitika nastave'!N158,0)</f>
        <v>0</v>
      </c>
      <c r="H158" s="216" t="str">
        <f>IF(OR('Analitika nastave'!P158:P159="DA",AND(G159&gt;=(G$7/2),G$7&gt;0)),"DA","NE")</f>
        <v>NE</v>
      </c>
      <c r="I158" s="87">
        <f>IF('Analitika nastave'!V158="DA",'Analitika nastave'!Q158+'Analitika nastave'!R158+'Analitika nastave'!S158+'Analitika nastave'!T158,0)</f>
        <v>0</v>
      </c>
      <c r="J158" s="216" t="str">
        <f>IF(OR('Analitika nastave'!V158:V159="DA",AND(I159&gt;=(I$7/2),I$7&gt;0)),"DA","NE")</f>
        <v>NE</v>
      </c>
      <c r="K158" s="87">
        <f>IF('Analitika nastave'!AB158="DA",'Analitika nastave'!W158+'Analitika nastave'!X158+'Analitika nastave'!Y158+'Analitika nastave'!Z158,0)</f>
        <v>0</v>
      </c>
      <c r="L158" s="216" t="str">
        <f>IF(OR('Analitika nastave'!AB158:AB159="DA",AND(K159&gt;=(K$7/2),K$7&gt;0)),"DA","NE")</f>
        <v>NE</v>
      </c>
      <c r="M158" s="230">
        <f t="shared" ref="M158" si="148">IF(AND(L158="DA",J158="DA",H158="DA",F158="DA"),E159+G159+I159+K159,0)</f>
        <v>0</v>
      </c>
      <c r="N158" s="171" t="str">
        <f t="shared" ref="N158" si="149">IF(M158&lt;50, "NE",IF(M158&lt;60,2,IF(M158&lt;75,3,IF(M158&lt;90,4,5))))</f>
        <v>NE</v>
      </c>
    </row>
    <row r="159" spans="1:14" ht="15.75" thickBot="1" x14ac:dyDescent="0.3">
      <c r="A159" s="221"/>
      <c r="B159" s="219"/>
      <c r="C159" s="221"/>
      <c r="D159" s="58" t="str">
        <f>'Analitika nastave'!D159</f>
        <v>P</v>
      </c>
      <c r="E159" s="59" t="str">
        <f>IF('Analitika nastave'!J158="DA",'Analitika nastave'!E159+'Analitika nastave'!F159+'Analitika nastave'!G159+'Analitika nastave'!H159,IF(E$7&gt;0,E$7/E$6*E158,""))</f>
        <v/>
      </c>
      <c r="F159" s="217"/>
      <c r="G159" s="66" t="str">
        <f>IF('Analitika nastave'!P158="DA",'Analitika nastave'!K159+'Analitika nastave'!L159+'Analitika nastave'!M159+'Analitika nastave'!N159,IF(G$7&gt;0,G$7/G$6*G158,""))</f>
        <v/>
      </c>
      <c r="H159" s="217"/>
      <c r="I159" s="66" t="str">
        <f>IF('Analitika nastave'!V158="DA",'Analitika nastave'!Q159+'Analitika nastave'!R159+'Analitika nastave'!S159+'Analitika nastave'!T159,IF(I$7&gt;0,I$7/I$6*I158,""))</f>
        <v/>
      </c>
      <c r="J159" s="217"/>
      <c r="K159" s="66" t="str">
        <f>IF('Analitika nastave'!AB158="DA",'Analitika nastave'!W159+'Analitika nastave'!X159+'Analitika nastave'!Y159+'Analitika nastave'!Z159,IF(K$7&gt;0,K$7/K$6*K158,""))</f>
        <v/>
      </c>
      <c r="L159" s="217"/>
      <c r="M159" s="229"/>
      <c r="N159" s="172"/>
    </row>
    <row r="160" spans="1:14" x14ac:dyDescent="0.25">
      <c r="A160" s="220">
        <f>'Analitika nastave'!A160</f>
        <v>77</v>
      </c>
      <c r="B160" s="218" t="str">
        <f>'Analitika nastave'!B160</f>
        <v xml:space="preserve"> </v>
      </c>
      <c r="C160" s="220">
        <f>'Analitika nastave'!C160:C161</f>
        <v>0</v>
      </c>
      <c r="D160" s="61" t="str">
        <f>'Analitika nastave'!D160</f>
        <v>B</v>
      </c>
      <c r="E160" s="87">
        <f>IF('Analitika nastave'!J160="DA",'Analitika nastave'!E160+'Analitika nastave'!F160+'Analitika nastave'!G160+'Analitika nastave'!H160,0)</f>
        <v>0</v>
      </c>
      <c r="F160" s="216" t="str">
        <f>IF(OR('Analitika nastave'!J160:J161="DA",AND(E161&gt;=(E$7/2),E$7&gt;0)),"DA","NE")</f>
        <v>NE</v>
      </c>
      <c r="G160" s="87">
        <f>IF('Analitika nastave'!P160="DA",'Analitika nastave'!K160+'Analitika nastave'!L160+'Analitika nastave'!M160+'Analitika nastave'!N160,0)</f>
        <v>0</v>
      </c>
      <c r="H160" s="216" t="str">
        <f>IF(OR('Analitika nastave'!P160:P161="DA",AND(G161&gt;=(G$7/2),G$7&gt;0)),"DA","NE")</f>
        <v>NE</v>
      </c>
      <c r="I160" s="87">
        <f>IF('Analitika nastave'!V160="DA",'Analitika nastave'!Q160+'Analitika nastave'!R160+'Analitika nastave'!S160+'Analitika nastave'!T160,0)</f>
        <v>0</v>
      </c>
      <c r="J160" s="216" t="str">
        <f>IF(OR('Analitika nastave'!V160:V161="DA",AND(I161&gt;=(I$7/2),I$7&gt;0)),"DA","NE")</f>
        <v>NE</v>
      </c>
      <c r="K160" s="87">
        <f>IF('Analitika nastave'!AB160="DA",'Analitika nastave'!W160+'Analitika nastave'!X160+'Analitika nastave'!Y160+'Analitika nastave'!Z160,0)</f>
        <v>0</v>
      </c>
      <c r="L160" s="216" t="str">
        <f>IF(OR('Analitika nastave'!AB160:AB161="DA",AND(K161&gt;=(K$7/2),K$7&gt;0)),"DA","NE")</f>
        <v>NE</v>
      </c>
      <c r="M160" s="230">
        <f t="shared" ref="M160" si="150">IF(AND(L160="DA",J160="DA",H160="DA",F160="DA"),E161+G161+I161+K161,0)</f>
        <v>0</v>
      </c>
      <c r="N160" s="171" t="str">
        <f t="shared" ref="N160" si="151">IF(M160&lt;50, "NE",IF(M160&lt;60,2,IF(M160&lt;75,3,IF(M160&lt;90,4,5))))</f>
        <v>NE</v>
      </c>
    </row>
    <row r="161" spans="1:14" ht="15.75" thickBot="1" x14ac:dyDescent="0.3">
      <c r="A161" s="221"/>
      <c r="B161" s="219"/>
      <c r="C161" s="221"/>
      <c r="D161" s="58" t="str">
        <f>'Analitika nastave'!D161</f>
        <v>P</v>
      </c>
      <c r="E161" s="59" t="str">
        <f>IF('Analitika nastave'!J160="DA",'Analitika nastave'!E161+'Analitika nastave'!F161+'Analitika nastave'!G161+'Analitika nastave'!H161,IF(E$7&gt;0,E$7/E$6*E160,""))</f>
        <v/>
      </c>
      <c r="F161" s="217"/>
      <c r="G161" s="66" t="str">
        <f>IF('Analitika nastave'!P160="DA",'Analitika nastave'!K161+'Analitika nastave'!L161+'Analitika nastave'!M161+'Analitika nastave'!N161,IF(G$7&gt;0,G$7/G$6*G160,""))</f>
        <v/>
      </c>
      <c r="H161" s="217"/>
      <c r="I161" s="66" t="str">
        <f>IF('Analitika nastave'!V160="DA",'Analitika nastave'!Q161+'Analitika nastave'!R161+'Analitika nastave'!S161+'Analitika nastave'!T161,IF(I$7&gt;0,I$7/I$6*I160,""))</f>
        <v/>
      </c>
      <c r="J161" s="217"/>
      <c r="K161" s="66" t="str">
        <f>IF('Analitika nastave'!AB160="DA",'Analitika nastave'!W161+'Analitika nastave'!X161+'Analitika nastave'!Y161+'Analitika nastave'!Z161,IF(K$7&gt;0,K$7/K$6*K160,""))</f>
        <v/>
      </c>
      <c r="L161" s="217"/>
      <c r="M161" s="229"/>
      <c r="N161" s="172"/>
    </row>
    <row r="162" spans="1:14" x14ac:dyDescent="0.25">
      <c r="A162" s="220">
        <f>'Analitika nastave'!A162</f>
        <v>78</v>
      </c>
      <c r="B162" s="218" t="str">
        <f>'Analitika nastave'!B162</f>
        <v xml:space="preserve"> </v>
      </c>
      <c r="C162" s="220">
        <f>'Analitika nastave'!C162:C163</f>
        <v>0</v>
      </c>
      <c r="D162" s="61" t="str">
        <f>'Analitika nastave'!D162</f>
        <v>B</v>
      </c>
      <c r="E162" s="87">
        <f>IF('Analitika nastave'!J162="DA",'Analitika nastave'!E162+'Analitika nastave'!F162+'Analitika nastave'!G162+'Analitika nastave'!H162,0)</f>
        <v>0</v>
      </c>
      <c r="F162" s="216" t="str">
        <f>IF(OR('Analitika nastave'!J162:J163="DA",AND(E163&gt;=(E$7/2),E$7&gt;0)),"DA","NE")</f>
        <v>NE</v>
      </c>
      <c r="G162" s="87">
        <f>IF('Analitika nastave'!P162="DA",'Analitika nastave'!K162+'Analitika nastave'!L162+'Analitika nastave'!M162+'Analitika nastave'!N162,0)</f>
        <v>0</v>
      </c>
      <c r="H162" s="216" t="str">
        <f>IF(OR('Analitika nastave'!P162:P163="DA",AND(G163&gt;=(G$7/2),G$7&gt;0)),"DA","NE")</f>
        <v>NE</v>
      </c>
      <c r="I162" s="87">
        <f>IF('Analitika nastave'!V162="DA",'Analitika nastave'!Q162+'Analitika nastave'!R162+'Analitika nastave'!S162+'Analitika nastave'!T162,0)</f>
        <v>0</v>
      </c>
      <c r="J162" s="216" t="str">
        <f>IF(OR('Analitika nastave'!V162:V163="DA",AND(I163&gt;=(I$7/2),I$7&gt;0)),"DA","NE")</f>
        <v>NE</v>
      </c>
      <c r="K162" s="87">
        <f>IF('Analitika nastave'!AB162="DA",'Analitika nastave'!W162+'Analitika nastave'!X162+'Analitika nastave'!Y162+'Analitika nastave'!Z162,0)</f>
        <v>0</v>
      </c>
      <c r="L162" s="216" t="str">
        <f>IF(OR('Analitika nastave'!AB162:AB163="DA",AND(K163&gt;=(K$7/2),K$7&gt;0)),"DA","NE")</f>
        <v>NE</v>
      </c>
      <c r="M162" s="230">
        <f t="shared" ref="M162" si="152">IF(AND(L162="DA",J162="DA",H162="DA",F162="DA"),E163+G163+I163+K163,0)</f>
        <v>0</v>
      </c>
      <c r="N162" s="171" t="str">
        <f t="shared" ref="N162" si="153">IF(M162&lt;50, "NE",IF(M162&lt;60,2,IF(M162&lt;75,3,IF(M162&lt;90,4,5))))</f>
        <v>NE</v>
      </c>
    </row>
    <row r="163" spans="1:14" ht="15.75" thickBot="1" x14ac:dyDescent="0.3">
      <c r="A163" s="221"/>
      <c r="B163" s="219"/>
      <c r="C163" s="221"/>
      <c r="D163" s="58" t="str">
        <f>'Analitika nastave'!D163</f>
        <v>P</v>
      </c>
      <c r="E163" s="59" t="str">
        <f>IF('Analitika nastave'!J162="DA",'Analitika nastave'!E163+'Analitika nastave'!F163+'Analitika nastave'!G163+'Analitika nastave'!H163,IF(E$7&gt;0,E$7/E$6*E162,""))</f>
        <v/>
      </c>
      <c r="F163" s="217"/>
      <c r="G163" s="66" t="str">
        <f>IF('Analitika nastave'!P162="DA",'Analitika nastave'!K163+'Analitika nastave'!L163+'Analitika nastave'!M163+'Analitika nastave'!N163,IF(G$7&gt;0,G$7/G$6*G162,""))</f>
        <v/>
      </c>
      <c r="H163" s="217"/>
      <c r="I163" s="66" t="str">
        <f>IF('Analitika nastave'!V162="DA",'Analitika nastave'!Q163+'Analitika nastave'!R163+'Analitika nastave'!S163+'Analitika nastave'!T163,IF(I$7&gt;0,I$7/I$6*I162,""))</f>
        <v/>
      </c>
      <c r="J163" s="217"/>
      <c r="K163" s="66" t="str">
        <f>IF('Analitika nastave'!AB162="DA",'Analitika nastave'!W163+'Analitika nastave'!X163+'Analitika nastave'!Y163+'Analitika nastave'!Z163,IF(K$7&gt;0,K$7/K$6*K162,""))</f>
        <v/>
      </c>
      <c r="L163" s="217"/>
      <c r="M163" s="229"/>
      <c r="N163" s="172"/>
    </row>
    <row r="164" spans="1:14" x14ac:dyDescent="0.25">
      <c r="A164" s="220">
        <f>'Analitika nastave'!A164</f>
        <v>79</v>
      </c>
      <c r="B164" s="218" t="str">
        <f>'Analitika nastave'!B164</f>
        <v xml:space="preserve"> </v>
      </c>
      <c r="C164" s="220">
        <f>'Analitika nastave'!C164:C165</f>
        <v>0</v>
      </c>
      <c r="D164" s="61" t="str">
        <f>'Analitika nastave'!D164</f>
        <v>B</v>
      </c>
      <c r="E164" s="87">
        <f>IF('Analitika nastave'!J164="DA",'Analitika nastave'!E164+'Analitika nastave'!F164+'Analitika nastave'!G164+'Analitika nastave'!H164,0)</f>
        <v>0</v>
      </c>
      <c r="F164" s="216" t="str">
        <f>IF(OR('Analitika nastave'!J164:J165="DA",AND(E165&gt;=(E$7/2),E$7&gt;0)),"DA","NE")</f>
        <v>NE</v>
      </c>
      <c r="G164" s="87">
        <f>IF('Analitika nastave'!P164="DA",'Analitika nastave'!K164+'Analitika nastave'!L164+'Analitika nastave'!M164+'Analitika nastave'!N164,0)</f>
        <v>0</v>
      </c>
      <c r="H164" s="216" t="str">
        <f>IF(OR('Analitika nastave'!P164:P165="DA",AND(G165&gt;=(G$7/2),G$7&gt;0)),"DA","NE")</f>
        <v>NE</v>
      </c>
      <c r="I164" s="87">
        <f>IF('Analitika nastave'!V164="DA",'Analitika nastave'!Q164+'Analitika nastave'!R164+'Analitika nastave'!S164+'Analitika nastave'!T164,0)</f>
        <v>0</v>
      </c>
      <c r="J164" s="216" t="str">
        <f>IF(OR('Analitika nastave'!V164:V165="DA",AND(I165&gt;=(I$7/2),I$7&gt;0)),"DA","NE")</f>
        <v>NE</v>
      </c>
      <c r="K164" s="87">
        <f>IF('Analitika nastave'!AB164="DA",'Analitika nastave'!W164+'Analitika nastave'!X164+'Analitika nastave'!Y164+'Analitika nastave'!Z164,0)</f>
        <v>0</v>
      </c>
      <c r="L164" s="216" t="str">
        <f>IF(OR('Analitika nastave'!AB164:AB165="DA",AND(K165&gt;=(K$7/2),K$7&gt;0)),"DA","NE")</f>
        <v>NE</v>
      </c>
      <c r="M164" s="230">
        <f t="shared" ref="M164" si="154">IF(AND(L164="DA",J164="DA",H164="DA",F164="DA"),E165+G165+I165+K165,0)</f>
        <v>0</v>
      </c>
      <c r="N164" s="171" t="str">
        <f t="shared" ref="N164" si="155">IF(M164&lt;50, "NE",IF(M164&lt;60,2,IF(M164&lt;75,3,IF(M164&lt;90,4,5))))</f>
        <v>NE</v>
      </c>
    </row>
    <row r="165" spans="1:14" ht="15.75" thickBot="1" x14ac:dyDescent="0.3">
      <c r="A165" s="221"/>
      <c r="B165" s="219"/>
      <c r="C165" s="221"/>
      <c r="D165" s="58" t="str">
        <f>'Analitika nastave'!D165</f>
        <v>P</v>
      </c>
      <c r="E165" s="59" t="str">
        <f>IF('Analitika nastave'!J164="DA",'Analitika nastave'!E165+'Analitika nastave'!F165+'Analitika nastave'!G165+'Analitika nastave'!H165,IF(E$7&gt;0,E$7/E$6*E164,""))</f>
        <v/>
      </c>
      <c r="F165" s="217"/>
      <c r="G165" s="66" t="str">
        <f>IF('Analitika nastave'!P164="DA",'Analitika nastave'!K165+'Analitika nastave'!L165+'Analitika nastave'!M165+'Analitika nastave'!N165,IF(G$7&gt;0,G$7/G$6*G164,""))</f>
        <v/>
      </c>
      <c r="H165" s="217"/>
      <c r="I165" s="66" t="str">
        <f>IF('Analitika nastave'!V164="DA",'Analitika nastave'!Q165+'Analitika nastave'!R165+'Analitika nastave'!S165+'Analitika nastave'!T165,IF(I$7&gt;0,I$7/I$6*I164,""))</f>
        <v/>
      </c>
      <c r="J165" s="217"/>
      <c r="K165" s="66" t="str">
        <f>IF('Analitika nastave'!AB164="DA",'Analitika nastave'!W165+'Analitika nastave'!X165+'Analitika nastave'!Y165+'Analitika nastave'!Z165,IF(K$7&gt;0,K$7/K$6*K164,""))</f>
        <v/>
      </c>
      <c r="L165" s="217"/>
      <c r="M165" s="229"/>
      <c r="N165" s="172"/>
    </row>
    <row r="166" spans="1:14" x14ac:dyDescent="0.25">
      <c r="A166" s="220">
        <f>'Analitika nastave'!A166</f>
        <v>80</v>
      </c>
      <c r="B166" s="218" t="str">
        <f>'Analitika nastave'!B166</f>
        <v xml:space="preserve"> </v>
      </c>
      <c r="C166" s="220">
        <f>'Analitika nastave'!C166:C167</f>
        <v>0</v>
      </c>
      <c r="D166" s="61" t="str">
        <f>'Analitika nastave'!D166</f>
        <v>B</v>
      </c>
      <c r="E166" s="87">
        <f>IF('Analitika nastave'!J166="DA",'Analitika nastave'!E166+'Analitika nastave'!F166+'Analitika nastave'!G166+'Analitika nastave'!H166,0)</f>
        <v>0</v>
      </c>
      <c r="F166" s="216" t="str">
        <f>IF(OR('Analitika nastave'!J166:J167="DA",AND(E167&gt;=(E$7/2),E$7&gt;0)),"DA","NE")</f>
        <v>NE</v>
      </c>
      <c r="G166" s="87">
        <f>IF('Analitika nastave'!P166="DA",'Analitika nastave'!K166+'Analitika nastave'!L166+'Analitika nastave'!M166+'Analitika nastave'!N166,0)</f>
        <v>0</v>
      </c>
      <c r="H166" s="216" t="str">
        <f>IF(OR('Analitika nastave'!P166:P167="DA",AND(G167&gt;=(G$7/2),G$7&gt;0)),"DA","NE")</f>
        <v>NE</v>
      </c>
      <c r="I166" s="87">
        <f>IF('Analitika nastave'!V166="DA",'Analitika nastave'!Q166+'Analitika nastave'!R166+'Analitika nastave'!S166+'Analitika nastave'!T166,0)</f>
        <v>0</v>
      </c>
      <c r="J166" s="216" t="str">
        <f>IF(OR('Analitika nastave'!V166:V167="DA",AND(I167&gt;=(I$7/2),I$7&gt;0)),"DA","NE")</f>
        <v>NE</v>
      </c>
      <c r="K166" s="87">
        <f>IF('Analitika nastave'!AB166="DA",'Analitika nastave'!W166+'Analitika nastave'!X166+'Analitika nastave'!Y166+'Analitika nastave'!Z166,0)</f>
        <v>0</v>
      </c>
      <c r="L166" s="216" t="str">
        <f>IF(OR('Analitika nastave'!AB166:AB167="DA",AND(K167&gt;=(K$7/2),K$7&gt;0)),"DA","NE")</f>
        <v>NE</v>
      </c>
      <c r="M166" s="230">
        <f t="shared" ref="M166" si="156">IF(AND(L166="DA",J166="DA",H166="DA",F166="DA"),E167+G167+I167+K167,0)</f>
        <v>0</v>
      </c>
      <c r="N166" s="171" t="str">
        <f t="shared" ref="N166" si="157">IF(M166&lt;50, "NE",IF(M166&lt;60,2,IF(M166&lt;75,3,IF(M166&lt;90,4,5))))</f>
        <v>NE</v>
      </c>
    </row>
    <row r="167" spans="1:14" ht="15.75" thickBot="1" x14ac:dyDescent="0.3">
      <c r="A167" s="221"/>
      <c r="B167" s="219"/>
      <c r="C167" s="221"/>
      <c r="D167" s="58" t="str">
        <f>'Analitika nastave'!D167</f>
        <v>P</v>
      </c>
      <c r="E167" s="59" t="str">
        <f>IF('Analitika nastave'!J166="DA",'Analitika nastave'!E167+'Analitika nastave'!F167+'Analitika nastave'!G167+'Analitika nastave'!H167,IF(E$7&gt;0,E$7/E$6*E166,""))</f>
        <v/>
      </c>
      <c r="F167" s="217"/>
      <c r="G167" s="66" t="str">
        <f>IF('Analitika nastave'!P166="DA",'Analitika nastave'!K167+'Analitika nastave'!L167+'Analitika nastave'!M167+'Analitika nastave'!N167,IF(G$7&gt;0,G$7/G$6*G166,""))</f>
        <v/>
      </c>
      <c r="H167" s="217"/>
      <c r="I167" s="66" t="str">
        <f>IF('Analitika nastave'!V166="DA",'Analitika nastave'!Q167+'Analitika nastave'!R167+'Analitika nastave'!S167+'Analitika nastave'!T167,IF(I$7&gt;0,I$7/I$6*I166,""))</f>
        <v/>
      </c>
      <c r="J167" s="217"/>
      <c r="K167" s="66" t="str">
        <f>IF('Analitika nastave'!AB166="DA",'Analitika nastave'!W167+'Analitika nastave'!X167+'Analitika nastave'!Y167+'Analitika nastave'!Z167,IF(K$7&gt;0,K$7/K$6*K166,""))</f>
        <v/>
      </c>
      <c r="L167" s="217"/>
      <c r="M167" s="229"/>
      <c r="N167" s="172"/>
    </row>
    <row r="168" spans="1:14" x14ac:dyDescent="0.25">
      <c r="A168" s="220">
        <f>'Analitika nastave'!A168</f>
        <v>81</v>
      </c>
      <c r="B168" s="218" t="str">
        <f>'Analitika nastave'!B168</f>
        <v xml:space="preserve"> </v>
      </c>
      <c r="C168" s="220">
        <f>'Analitika nastave'!C168:C169</f>
        <v>0</v>
      </c>
      <c r="D168" s="61" t="str">
        <f>'Analitika nastave'!D168</f>
        <v>B</v>
      </c>
      <c r="E168" s="87">
        <f>IF('Analitika nastave'!J168="DA",'Analitika nastave'!E168+'Analitika nastave'!F168+'Analitika nastave'!G168+'Analitika nastave'!H168,0)</f>
        <v>0</v>
      </c>
      <c r="F168" s="216" t="str">
        <f>IF(OR('Analitika nastave'!J168:J169="DA",AND(E169&gt;=(E$7/2),E$7&gt;0)),"DA","NE")</f>
        <v>NE</v>
      </c>
      <c r="G168" s="87">
        <f>IF('Analitika nastave'!P168="DA",'Analitika nastave'!K168+'Analitika nastave'!L168+'Analitika nastave'!M168+'Analitika nastave'!N168,0)</f>
        <v>0</v>
      </c>
      <c r="H168" s="216" t="str">
        <f>IF(OR('Analitika nastave'!P168:P169="DA",AND(G169&gt;=(G$7/2),G$7&gt;0)),"DA","NE")</f>
        <v>NE</v>
      </c>
      <c r="I168" s="87">
        <f>IF('Analitika nastave'!V168="DA",'Analitika nastave'!Q168+'Analitika nastave'!R168+'Analitika nastave'!S168+'Analitika nastave'!T168,0)</f>
        <v>0</v>
      </c>
      <c r="J168" s="216" t="str">
        <f>IF(OR('Analitika nastave'!V168:V169="DA",AND(I169&gt;=(I$7/2),I$7&gt;0)),"DA","NE")</f>
        <v>NE</v>
      </c>
      <c r="K168" s="87">
        <f>IF('Analitika nastave'!AB168="DA",'Analitika nastave'!W168+'Analitika nastave'!X168+'Analitika nastave'!Y168+'Analitika nastave'!Z168,0)</f>
        <v>0</v>
      </c>
      <c r="L168" s="216" t="str">
        <f>IF(OR('Analitika nastave'!AB168:AB169="DA",AND(K169&gt;=(K$7/2),K$7&gt;0)),"DA","NE")</f>
        <v>NE</v>
      </c>
      <c r="M168" s="230">
        <f t="shared" ref="M168" si="158">IF(AND(L168="DA",J168="DA",H168="DA",F168="DA"),E169+G169+I169+K169,0)</f>
        <v>0</v>
      </c>
      <c r="N168" s="171" t="str">
        <f t="shared" ref="N168" si="159">IF(M168&lt;50, "NE",IF(M168&lt;60,2,IF(M168&lt;75,3,IF(M168&lt;90,4,5))))</f>
        <v>NE</v>
      </c>
    </row>
    <row r="169" spans="1:14" ht="15.75" thickBot="1" x14ac:dyDescent="0.3">
      <c r="A169" s="221"/>
      <c r="B169" s="219"/>
      <c r="C169" s="221"/>
      <c r="D169" s="58" t="str">
        <f>'Analitika nastave'!D169</f>
        <v>P</v>
      </c>
      <c r="E169" s="59" t="str">
        <f>IF('Analitika nastave'!J168="DA",'Analitika nastave'!E169+'Analitika nastave'!F169+'Analitika nastave'!G169+'Analitika nastave'!H169,IF(E$7&gt;0,E$7/E$6*E168,""))</f>
        <v/>
      </c>
      <c r="F169" s="217"/>
      <c r="G169" s="66" t="str">
        <f>IF('Analitika nastave'!P168="DA",'Analitika nastave'!K169+'Analitika nastave'!L169+'Analitika nastave'!M169+'Analitika nastave'!N169,IF(G$7&gt;0,G$7/G$6*G168,""))</f>
        <v/>
      </c>
      <c r="H169" s="217"/>
      <c r="I169" s="66" t="str">
        <f>IF('Analitika nastave'!V168="DA",'Analitika nastave'!Q169+'Analitika nastave'!R169+'Analitika nastave'!S169+'Analitika nastave'!T169,IF(I$7&gt;0,I$7/I$6*I168,""))</f>
        <v/>
      </c>
      <c r="J169" s="217"/>
      <c r="K169" s="66" t="str">
        <f>IF('Analitika nastave'!AB168="DA",'Analitika nastave'!W169+'Analitika nastave'!X169+'Analitika nastave'!Y169+'Analitika nastave'!Z169,IF(K$7&gt;0,K$7/K$6*K168,""))</f>
        <v/>
      </c>
      <c r="L169" s="217"/>
      <c r="M169" s="229"/>
      <c r="N169" s="172"/>
    </row>
    <row r="170" spans="1:14" x14ac:dyDescent="0.25">
      <c r="A170" s="220">
        <f>'Analitika nastave'!A170</f>
        <v>82</v>
      </c>
      <c r="B170" s="218" t="str">
        <f>'Analitika nastave'!B170</f>
        <v xml:space="preserve"> </v>
      </c>
      <c r="C170" s="220">
        <f>'Analitika nastave'!C170:C171</f>
        <v>0</v>
      </c>
      <c r="D170" s="61" t="str">
        <f>'Analitika nastave'!D170</f>
        <v>B</v>
      </c>
      <c r="E170" s="87">
        <f>IF('Analitika nastave'!J170="DA",'Analitika nastave'!E170+'Analitika nastave'!F170+'Analitika nastave'!G170+'Analitika nastave'!H170,0)</f>
        <v>0</v>
      </c>
      <c r="F170" s="216" t="str">
        <f>IF(OR('Analitika nastave'!J170:J171="DA",AND(E171&gt;=(E$7/2),E$7&gt;0)),"DA","NE")</f>
        <v>NE</v>
      </c>
      <c r="G170" s="87">
        <f>IF('Analitika nastave'!P170="DA",'Analitika nastave'!K170+'Analitika nastave'!L170+'Analitika nastave'!M170+'Analitika nastave'!N170,0)</f>
        <v>0</v>
      </c>
      <c r="H170" s="216" t="str">
        <f>IF(OR('Analitika nastave'!P170:P171="DA",AND(G171&gt;=(G$7/2),G$7&gt;0)),"DA","NE")</f>
        <v>NE</v>
      </c>
      <c r="I170" s="87">
        <f>IF('Analitika nastave'!V170="DA",'Analitika nastave'!Q170+'Analitika nastave'!R170+'Analitika nastave'!S170+'Analitika nastave'!T170,0)</f>
        <v>0</v>
      </c>
      <c r="J170" s="216" t="str">
        <f>IF(OR('Analitika nastave'!V170:V171="DA",AND(I171&gt;=(I$7/2),I$7&gt;0)),"DA","NE")</f>
        <v>NE</v>
      </c>
      <c r="K170" s="87">
        <f>IF('Analitika nastave'!AB170="DA",'Analitika nastave'!W170+'Analitika nastave'!X170+'Analitika nastave'!Y170+'Analitika nastave'!Z170,0)</f>
        <v>0</v>
      </c>
      <c r="L170" s="216" t="str">
        <f>IF(OR('Analitika nastave'!AB170:AB171="DA",AND(K171&gt;=(K$7/2),K$7&gt;0)),"DA","NE")</f>
        <v>NE</v>
      </c>
      <c r="M170" s="230">
        <f t="shared" ref="M170" si="160">IF(AND(L170="DA",J170="DA",H170="DA",F170="DA"),E171+G171+I171+K171,0)</f>
        <v>0</v>
      </c>
      <c r="N170" s="171" t="str">
        <f t="shared" ref="N170" si="161">IF(M170&lt;50, "NE",IF(M170&lt;60,2,IF(M170&lt;75,3,IF(M170&lt;90,4,5))))</f>
        <v>NE</v>
      </c>
    </row>
    <row r="171" spans="1:14" ht="15.75" thickBot="1" x14ac:dyDescent="0.3">
      <c r="A171" s="221"/>
      <c r="B171" s="219"/>
      <c r="C171" s="221"/>
      <c r="D171" s="58" t="str">
        <f>'Analitika nastave'!D171</f>
        <v>P</v>
      </c>
      <c r="E171" s="59" t="str">
        <f>IF('Analitika nastave'!J170="DA",'Analitika nastave'!E171+'Analitika nastave'!F171+'Analitika nastave'!G171+'Analitika nastave'!H171,IF(E$7&gt;0,E$7/E$6*E170,""))</f>
        <v/>
      </c>
      <c r="F171" s="217"/>
      <c r="G171" s="66" t="str">
        <f>IF('Analitika nastave'!P170="DA",'Analitika nastave'!K171+'Analitika nastave'!L171+'Analitika nastave'!M171+'Analitika nastave'!N171,IF(G$7&gt;0,G$7/G$6*G170,""))</f>
        <v/>
      </c>
      <c r="H171" s="217"/>
      <c r="I171" s="66" t="str">
        <f>IF('Analitika nastave'!V170="DA",'Analitika nastave'!Q171+'Analitika nastave'!R171+'Analitika nastave'!S171+'Analitika nastave'!T171,IF(I$7&gt;0,I$7/I$6*I170,""))</f>
        <v/>
      </c>
      <c r="J171" s="217"/>
      <c r="K171" s="66" t="str">
        <f>IF('Analitika nastave'!AB170="DA",'Analitika nastave'!W171+'Analitika nastave'!X171+'Analitika nastave'!Y171+'Analitika nastave'!Z171,IF(K$7&gt;0,K$7/K$6*K170,""))</f>
        <v/>
      </c>
      <c r="L171" s="217"/>
      <c r="M171" s="229"/>
      <c r="N171" s="172"/>
    </row>
    <row r="172" spans="1:14" x14ac:dyDescent="0.25">
      <c r="A172" s="220">
        <f>'Analitika nastave'!A172</f>
        <v>83</v>
      </c>
      <c r="B172" s="218" t="str">
        <f>'Analitika nastave'!B172</f>
        <v xml:space="preserve"> </v>
      </c>
      <c r="C172" s="220">
        <f>'Analitika nastave'!C172:C173</f>
        <v>0</v>
      </c>
      <c r="D172" s="61" t="str">
        <f>'Analitika nastave'!D172</f>
        <v>B</v>
      </c>
      <c r="E172" s="87">
        <f>IF('Analitika nastave'!J172="DA",'Analitika nastave'!E172+'Analitika nastave'!F172+'Analitika nastave'!G172+'Analitika nastave'!H172,0)</f>
        <v>0</v>
      </c>
      <c r="F172" s="216" t="str">
        <f>IF(OR('Analitika nastave'!J172:J173="DA",AND(E173&gt;=(E$7/2),E$7&gt;0)),"DA","NE")</f>
        <v>NE</v>
      </c>
      <c r="G172" s="87">
        <f>IF('Analitika nastave'!P172="DA",'Analitika nastave'!K172+'Analitika nastave'!L172+'Analitika nastave'!M172+'Analitika nastave'!N172,0)</f>
        <v>0</v>
      </c>
      <c r="H172" s="216" t="str">
        <f>IF(OR('Analitika nastave'!P172:P173="DA",AND(G173&gt;=(G$7/2),G$7&gt;0)),"DA","NE")</f>
        <v>NE</v>
      </c>
      <c r="I172" s="87">
        <f>IF('Analitika nastave'!V172="DA",'Analitika nastave'!Q172+'Analitika nastave'!R172+'Analitika nastave'!S172+'Analitika nastave'!T172,0)</f>
        <v>0</v>
      </c>
      <c r="J172" s="216" t="str">
        <f>IF(OR('Analitika nastave'!V172:V173="DA",AND(I173&gt;=(I$7/2),I$7&gt;0)),"DA","NE")</f>
        <v>NE</v>
      </c>
      <c r="K172" s="87">
        <f>IF('Analitika nastave'!AB172="DA",'Analitika nastave'!W172+'Analitika nastave'!X172+'Analitika nastave'!Y172+'Analitika nastave'!Z172,0)</f>
        <v>0</v>
      </c>
      <c r="L172" s="216" t="str">
        <f>IF(OR('Analitika nastave'!AB172:AB173="DA",AND(K173&gt;=(K$7/2),K$7&gt;0)),"DA","NE")</f>
        <v>NE</v>
      </c>
      <c r="M172" s="230">
        <f t="shared" ref="M172" si="162">IF(AND(L172="DA",J172="DA",H172="DA",F172="DA"),E173+G173+I173+K173,0)</f>
        <v>0</v>
      </c>
      <c r="N172" s="171" t="str">
        <f t="shared" ref="N172" si="163">IF(M172&lt;50, "NE",IF(M172&lt;60,2,IF(M172&lt;75,3,IF(M172&lt;90,4,5))))</f>
        <v>NE</v>
      </c>
    </row>
    <row r="173" spans="1:14" ht="15.75" thickBot="1" x14ac:dyDescent="0.3">
      <c r="A173" s="221"/>
      <c r="B173" s="219"/>
      <c r="C173" s="221"/>
      <c r="D173" s="58" t="str">
        <f>'Analitika nastave'!D173</f>
        <v>P</v>
      </c>
      <c r="E173" s="59" t="str">
        <f>IF('Analitika nastave'!J172="DA",'Analitika nastave'!E173+'Analitika nastave'!F173+'Analitika nastave'!G173+'Analitika nastave'!H173,IF(E$7&gt;0,E$7/E$6*E172,""))</f>
        <v/>
      </c>
      <c r="F173" s="217"/>
      <c r="G173" s="66" t="str">
        <f>IF('Analitika nastave'!P172="DA",'Analitika nastave'!K173+'Analitika nastave'!L173+'Analitika nastave'!M173+'Analitika nastave'!N173,IF(G$7&gt;0,G$7/G$6*G172,""))</f>
        <v/>
      </c>
      <c r="H173" s="217"/>
      <c r="I173" s="66" t="str">
        <f>IF('Analitika nastave'!V172="DA",'Analitika nastave'!Q173+'Analitika nastave'!R173+'Analitika nastave'!S173+'Analitika nastave'!T173,IF(I$7&gt;0,I$7/I$6*I172,""))</f>
        <v/>
      </c>
      <c r="J173" s="217"/>
      <c r="K173" s="66" t="str">
        <f>IF('Analitika nastave'!AB172="DA",'Analitika nastave'!W173+'Analitika nastave'!X173+'Analitika nastave'!Y173+'Analitika nastave'!Z173,IF(K$7&gt;0,K$7/K$6*K172,""))</f>
        <v/>
      </c>
      <c r="L173" s="217"/>
      <c r="M173" s="229"/>
      <c r="N173" s="172"/>
    </row>
    <row r="174" spans="1:14" x14ac:dyDescent="0.25">
      <c r="A174" s="220">
        <f>'Analitika nastave'!A174</f>
        <v>84</v>
      </c>
      <c r="B174" s="218" t="str">
        <f>'Analitika nastave'!B174</f>
        <v xml:space="preserve"> </v>
      </c>
      <c r="C174" s="220">
        <f>'Analitika nastave'!C174:C175</f>
        <v>0</v>
      </c>
      <c r="D174" s="61" t="str">
        <f>'Analitika nastave'!D174</f>
        <v>B</v>
      </c>
      <c r="E174" s="87">
        <f>IF('Analitika nastave'!J174="DA",'Analitika nastave'!E174+'Analitika nastave'!F174+'Analitika nastave'!G174+'Analitika nastave'!H174,0)</f>
        <v>0</v>
      </c>
      <c r="F174" s="216" t="str">
        <f>IF(OR('Analitika nastave'!J174:J175="DA",AND(E175&gt;=(E$7/2),E$7&gt;0)),"DA","NE")</f>
        <v>NE</v>
      </c>
      <c r="G174" s="87">
        <f>IF('Analitika nastave'!P174="DA",'Analitika nastave'!K174+'Analitika nastave'!L174+'Analitika nastave'!M174+'Analitika nastave'!N174,0)</f>
        <v>0</v>
      </c>
      <c r="H174" s="216" t="str">
        <f>IF(OR('Analitika nastave'!P174:P175="DA",AND(G175&gt;=(G$7/2),G$7&gt;0)),"DA","NE")</f>
        <v>NE</v>
      </c>
      <c r="I174" s="87">
        <f>IF('Analitika nastave'!V174="DA",'Analitika nastave'!Q174+'Analitika nastave'!R174+'Analitika nastave'!S174+'Analitika nastave'!T174,0)</f>
        <v>0</v>
      </c>
      <c r="J174" s="216" t="str">
        <f>IF(OR('Analitika nastave'!V174:V175="DA",AND(I175&gt;=(I$7/2),I$7&gt;0)),"DA","NE")</f>
        <v>NE</v>
      </c>
      <c r="K174" s="87">
        <f>IF('Analitika nastave'!AB174="DA",'Analitika nastave'!W174+'Analitika nastave'!X174+'Analitika nastave'!Y174+'Analitika nastave'!Z174,0)</f>
        <v>0</v>
      </c>
      <c r="L174" s="216" t="str">
        <f>IF(OR('Analitika nastave'!AB174:AB175="DA",AND(K175&gt;=(K$7/2),K$7&gt;0)),"DA","NE")</f>
        <v>NE</v>
      </c>
      <c r="M174" s="230">
        <f t="shared" ref="M174" si="164">IF(AND(L174="DA",J174="DA",H174="DA",F174="DA"),E175+G175+I175+K175,0)</f>
        <v>0</v>
      </c>
      <c r="N174" s="171" t="str">
        <f t="shared" ref="N174" si="165">IF(M174&lt;50, "NE",IF(M174&lt;60,2,IF(M174&lt;75,3,IF(M174&lt;90,4,5))))</f>
        <v>NE</v>
      </c>
    </row>
    <row r="175" spans="1:14" ht="15.75" thickBot="1" x14ac:dyDescent="0.3">
      <c r="A175" s="221"/>
      <c r="B175" s="219"/>
      <c r="C175" s="221"/>
      <c r="D175" s="58" t="str">
        <f>'Analitika nastave'!D175</f>
        <v>P</v>
      </c>
      <c r="E175" s="59" t="str">
        <f>IF('Analitika nastave'!J174="DA",'Analitika nastave'!E175+'Analitika nastave'!F175+'Analitika nastave'!G175+'Analitika nastave'!H175,IF(E$7&gt;0,E$7/E$6*E174,""))</f>
        <v/>
      </c>
      <c r="F175" s="217"/>
      <c r="G175" s="66" t="str">
        <f>IF('Analitika nastave'!P174="DA",'Analitika nastave'!K175+'Analitika nastave'!L175+'Analitika nastave'!M175+'Analitika nastave'!N175,IF(G$7&gt;0,G$7/G$6*G174,""))</f>
        <v/>
      </c>
      <c r="H175" s="217"/>
      <c r="I175" s="66" t="str">
        <f>IF('Analitika nastave'!V174="DA",'Analitika nastave'!Q175+'Analitika nastave'!R175+'Analitika nastave'!S175+'Analitika nastave'!T175,IF(I$7&gt;0,I$7/I$6*I174,""))</f>
        <v/>
      </c>
      <c r="J175" s="217"/>
      <c r="K175" s="66" t="str">
        <f>IF('Analitika nastave'!AB174="DA",'Analitika nastave'!W175+'Analitika nastave'!X175+'Analitika nastave'!Y175+'Analitika nastave'!Z175,IF(K$7&gt;0,K$7/K$6*K174,""))</f>
        <v/>
      </c>
      <c r="L175" s="217"/>
      <c r="M175" s="229"/>
      <c r="N175" s="172"/>
    </row>
    <row r="176" spans="1:14" x14ac:dyDescent="0.25">
      <c r="A176" s="220">
        <f>'Analitika nastave'!A176</f>
        <v>85</v>
      </c>
      <c r="B176" s="218" t="str">
        <f>'Analitika nastave'!B176</f>
        <v xml:space="preserve"> </v>
      </c>
      <c r="C176" s="220">
        <f>'Analitika nastave'!C176:C177</f>
        <v>0</v>
      </c>
      <c r="D176" s="61" t="str">
        <f>'Analitika nastave'!D176</f>
        <v>B</v>
      </c>
      <c r="E176" s="87">
        <f>IF('Analitika nastave'!J176="DA",'Analitika nastave'!E176+'Analitika nastave'!F176+'Analitika nastave'!G176+'Analitika nastave'!H176,0)</f>
        <v>0</v>
      </c>
      <c r="F176" s="216" t="str">
        <f>IF(OR('Analitika nastave'!J176:J177="DA",AND(E177&gt;=(E$7/2),E$7&gt;0)),"DA","NE")</f>
        <v>NE</v>
      </c>
      <c r="G176" s="87">
        <f>IF('Analitika nastave'!P176="DA",'Analitika nastave'!K176+'Analitika nastave'!L176+'Analitika nastave'!M176+'Analitika nastave'!N176,0)</f>
        <v>0</v>
      </c>
      <c r="H176" s="216" t="str">
        <f>IF(OR('Analitika nastave'!P176:P177="DA",AND(G177&gt;=(G$7/2),G$7&gt;0)),"DA","NE")</f>
        <v>NE</v>
      </c>
      <c r="I176" s="87">
        <f>IF('Analitika nastave'!V176="DA",'Analitika nastave'!Q176+'Analitika nastave'!R176+'Analitika nastave'!S176+'Analitika nastave'!T176,0)</f>
        <v>0</v>
      </c>
      <c r="J176" s="216" t="str">
        <f>IF(OR('Analitika nastave'!V176:V177="DA",AND(I177&gt;=(I$7/2),I$7&gt;0)),"DA","NE")</f>
        <v>NE</v>
      </c>
      <c r="K176" s="87">
        <f>IF('Analitika nastave'!AB176="DA",'Analitika nastave'!W176+'Analitika nastave'!X176+'Analitika nastave'!Y176+'Analitika nastave'!Z176,0)</f>
        <v>0</v>
      </c>
      <c r="L176" s="216" t="str">
        <f>IF(OR('Analitika nastave'!AB176:AB177="DA",AND(K177&gt;=(K$7/2),K$7&gt;0)),"DA","NE")</f>
        <v>NE</v>
      </c>
      <c r="M176" s="230">
        <f t="shared" ref="M176" si="166">IF(AND(L176="DA",J176="DA",H176="DA",F176="DA"),E177+G177+I177+K177,0)</f>
        <v>0</v>
      </c>
      <c r="N176" s="171" t="str">
        <f t="shared" ref="N176" si="167">IF(M176&lt;50, "NE",IF(M176&lt;60,2,IF(M176&lt;75,3,IF(M176&lt;90,4,5))))</f>
        <v>NE</v>
      </c>
    </row>
    <row r="177" spans="1:14" ht="15.75" thickBot="1" x14ac:dyDescent="0.3">
      <c r="A177" s="221"/>
      <c r="B177" s="219"/>
      <c r="C177" s="221"/>
      <c r="D177" s="58" t="str">
        <f>'Analitika nastave'!D177</f>
        <v>P</v>
      </c>
      <c r="E177" s="59" t="str">
        <f>IF('Analitika nastave'!J176="DA",'Analitika nastave'!E177+'Analitika nastave'!F177+'Analitika nastave'!G177+'Analitika nastave'!H177,IF(E$7&gt;0,E$7/E$6*E176,""))</f>
        <v/>
      </c>
      <c r="F177" s="217"/>
      <c r="G177" s="66" t="str">
        <f>IF('Analitika nastave'!P176="DA",'Analitika nastave'!K177+'Analitika nastave'!L177+'Analitika nastave'!M177+'Analitika nastave'!N177,IF(G$7&gt;0,G$7/G$6*G176,""))</f>
        <v/>
      </c>
      <c r="H177" s="217"/>
      <c r="I177" s="66" t="str">
        <f>IF('Analitika nastave'!V176="DA",'Analitika nastave'!Q177+'Analitika nastave'!R177+'Analitika nastave'!S177+'Analitika nastave'!T177,IF(I$7&gt;0,I$7/I$6*I176,""))</f>
        <v/>
      </c>
      <c r="J177" s="217"/>
      <c r="K177" s="66" t="str">
        <f>IF('Analitika nastave'!AB176="DA",'Analitika nastave'!W177+'Analitika nastave'!X177+'Analitika nastave'!Y177+'Analitika nastave'!Z177,IF(K$7&gt;0,K$7/K$6*K176,""))</f>
        <v/>
      </c>
      <c r="L177" s="217"/>
      <c r="M177" s="229"/>
      <c r="N177" s="172"/>
    </row>
    <row r="178" spans="1:14" x14ac:dyDescent="0.25">
      <c r="A178" s="220">
        <f>'Analitika nastave'!A178</f>
        <v>86</v>
      </c>
      <c r="B178" s="218" t="str">
        <f>'Analitika nastave'!B178</f>
        <v xml:space="preserve"> </v>
      </c>
      <c r="C178" s="220">
        <f>'Analitika nastave'!C178:C179</f>
        <v>0</v>
      </c>
      <c r="D178" s="61" t="str">
        <f>'Analitika nastave'!D178</f>
        <v>B</v>
      </c>
      <c r="E178" s="87">
        <f>IF('Analitika nastave'!J178="DA",'Analitika nastave'!E178+'Analitika nastave'!F178+'Analitika nastave'!G178+'Analitika nastave'!H178,0)</f>
        <v>0</v>
      </c>
      <c r="F178" s="216" t="str">
        <f>IF(OR('Analitika nastave'!J178:J179="DA",AND(E179&gt;=(E$7/2),E$7&gt;0)),"DA","NE")</f>
        <v>NE</v>
      </c>
      <c r="G178" s="87">
        <f>IF('Analitika nastave'!P178="DA",'Analitika nastave'!K178+'Analitika nastave'!L178+'Analitika nastave'!M178+'Analitika nastave'!N178,0)</f>
        <v>0</v>
      </c>
      <c r="H178" s="216" t="str">
        <f>IF(OR('Analitika nastave'!P178:P179="DA",AND(G179&gt;=(G$7/2),G$7&gt;0)),"DA","NE")</f>
        <v>NE</v>
      </c>
      <c r="I178" s="87">
        <f>IF('Analitika nastave'!V178="DA",'Analitika nastave'!Q178+'Analitika nastave'!R178+'Analitika nastave'!S178+'Analitika nastave'!T178,0)</f>
        <v>0</v>
      </c>
      <c r="J178" s="216" t="str">
        <f>IF(OR('Analitika nastave'!V178:V179="DA",AND(I179&gt;=(I$7/2),I$7&gt;0)),"DA","NE")</f>
        <v>NE</v>
      </c>
      <c r="K178" s="87">
        <f>IF('Analitika nastave'!AB178="DA",'Analitika nastave'!W178+'Analitika nastave'!X178+'Analitika nastave'!Y178+'Analitika nastave'!Z178,0)</f>
        <v>0</v>
      </c>
      <c r="L178" s="216" t="str">
        <f>IF(OR('Analitika nastave'!AB178:AB179="DA",AND(K179&gt;=(K$7/2),K$7&gt;0)),"DA","NE")</f>
        <v>NE</v>
      </c>
      <c r="M178" s="230">
        <f t="shared" ref="M178" si="168">IF(AND(L178="DA",J178="DA",H178="DA",F178="DA"),E179+G179+I179+K179,0)</f>
        <v>0</v>
      </c>
      <c r="N178" s="171" t="str">
        <f t="shared" ref="N178" si="169">IF(M178&lt;50, "NE",IF(M178&lt;60,2,IF(M178&lt;75,3,IF(M178&lt;90,4,5))))</f>
        <v>NE</v>
      </c>
    </row>
    <row r="179" spans="1:14" ht="15.75" thickBot="1" x14ac:dyDescent="0.3">
      <c r="A179" s="221"/>
      <c r="B179" s="219"/>
      <c r="C179" s="221"/>
      <c r="D179" s="58" t="str">
        <f>'Analitika nastave'!D179</f>
        <v>P</v>
      </c>
      <c r="E179" s="59" t="str">
        <f>IF('Analitika nastave'!J178="DA",'Analitika nastave'!E179+'Analitika nastave'!F179+'Analitika nastave'!G179+'Analitika nastave'!H179,IF(E$7&gt;0,E$7/E$6*E178,""))</f>
        <v/>
      </c>
      <c r="F179" s="217"/>
      <c r="G179" s="66" t="str">
        <f>IF('Analitika nastave'!P178="DA",'Analitika nastave'!K179+'Analitika nastave'!L179+'Analitika nastave'!M179+'Analitika nastave'!N179,IF(G$7&gt;0,G$7/G$6*G178,""))</f>
        <v/>
      </c>
      <c r="H179" s="217"/>
      <c r="I179" s="66" t="str">
        <f>IF('Analitika nastave'!V178="DA",'Analitika nastave'!Q179+'Analitika nastave'!R179+'Analitika nastave'!S179+'Analitika nastave'!T179,IF(I$7&gt;0,I$7/I$6*I178,""))</f>
        <v/>
      </c>
      <c r="J179" s="217"/>
      <c r="K179" s="66" t="str">
        <f>IF('Analitika nastave'!AB178="DA",'Analitika nastave'!W179+'Analitika nastave'!X179+'Analitika nastave'!Y179+'Analitika nastave'!Z179,IF(K$7&gt;0,K$7/K$6*K178,""))</f>
        <v/>
      </c>
      <c r="L179" s="217"/>
      <c r="M179" s="229"/>
      <c r="N179" s="172"/>
    </row>
    <row r="180" spans="1:14" x14ac:dyDescent="0.25">
      <c r="A180" s="220">
        <f>'Analitika nastave'!A180</f>
        <v>87</v>
      </c>
      <c r="B180" s="218" t="str">
        <f>'Analitika nastave'!B180</f>
        <v xml:space="preserve"> </v>
      </c>
      <c r="C180" s="220">
        <f>'Analitika nastave'!C180:C181</f>
        <v>0</v>
      </c>
      <c r="D180" s="61" t="str">
        <f>'Analitika nastave'!D180</f>
        <v>B</v>
      </c>
      <c r="E180" s="87">
        <f>IF('Analitika nastave'!J180="DA",'Analitika nastave'!E180+'Analitika nastave'!F180+'Analitika nastave'!G180+'Analitika nastave'!H180,0)</f>
        <v>0</v>
      </c>
      <c r="F180" s="216" t="str">
        <f>IF(OR('Analitika nastave'!J180:J181="DA",AND(E181&gt;=(E$7/2),E$7&gt;0)),"DA","NE")</f>
        <v>NE</v>
      </c>
      <c r="G180" s="87">
        <f>IF('Analitika nastave'!P180="DA",'Analitika nastave'!K180+'Analitika nastave'!L180+'Analitika nastave'!M180+'Analitika nastave'!N180,0)</f>
        <v>0</v>
      </c>
      <c r="H180" s="216" t="str">
        <f>IF(OR('Analitika nastave'!P180:P181="DA",AND(G181&gt;=(G$7/2),G$7&gt;0)),"DA","NE")</f>
        <v>NE</v>
      </c>
      <c r="I180" s="87">
        <f>IF('Analitika nastave'!V180="DA",'Analitika nastave'!Q180+'Analitika nastave'!R180+'Analitika nastave'!S180+'Analitika nastave'!T180,0)</f>
        <v>0</v>
      </c>
      <c r="J180" s="216" t="str">
        <f>IF(OR('Analitika nastave'!V180:V181="DA",AND(I181&gt;=(I$7/2),I$7&gt;0)),"DA","NE")</f>
        <v>NE</v>
      </c>
      <c r="K180" s="87">
        <f>IF('Analitika nastave'!AB180="DA",'Analitika nastave'!W180+'Analitika nastave'!X180+'Analitika nastave'!Y180+'Analitika nastave'!Z180,0)</f>
        <v>0</v>
      </c>
      <c r="L180" s="216" t="str">
        <f>IF(OR('Analitika nastave'!AB180:AB181="DA",AND(K181&gt;=(K$7/2),K$7&gt;0)),"DA","NE")</f>
        <v>NE</v>
      </c>
      <c r="M180" s="230">
        <f t="shared" ref="M180" si="170">IF(AND(L180="DA",J180="DA",H180="DA",F180="DA"),E181+G181+I181+K181,0)</f>
        <v>0</v>
      </c>
      <c r="N180" s="171" t="str">
        <f t="shared" ref="N180" si="171">IF(M180&lt;50, "NE",IF(M180&lt;60,2,IF(M180&lt;75,3,IF(M180&lt;90,4,5))))</f>
        <v>NE</v>
      </c>
    </row>
    <row r="181" spans="1:14" ht="15.75" thickBot="1" x14ac:dyDescent="0.3">
      <c r="A181" s="221"/>
      <c r="B181" s="219"/>
      <c r="C181" s="221"/>
      <c r="D181" s="58" t="str">
        <f>'Analitika nastave'!D181</f>
        <v>P</v>
      </c>
      <c r="E181" s="59" t="str">
        <f>IF('Analitika nastave'!J180="DA",'Analitika nastave'!E181+'Analitika nastave'!F181+'Analitika nastave'!G181+'Analitika nastave'!H181,IF(E$7&gt;0,E$7/E$6*E180,""))</f>
        <v/>
      </c>
      <c r="F181" s="217"/>
      <c r="G181" s="66" t="str">
        <f>IF('Analitika nastave'!P180="DA",'Analitika nastave'!K181+'Analitika nastave'!L181+'Analitika nastave'!M181+'Analitika nastave'!N181,IF(G$7&gt;0,G$7/G$6*G180,""))</f>
        <v/>
      </c>
      <c r="H181" s="217"/>
      <c r="I181" s="66" t="str">
        <f>IF('Analitika nastave'!V180="DA",'Analitika nastave'!Q181+'Analitika nastave'!R181+'Analitika nastave'!S181+'Analitika nastave'!T181,IF(I$7&gt;0,I$7/I$6*I180,""))</f>
        <v/>
      </c>
      <c r="J181" s="217"/>
      <c r="K181" s="66" t="str">
        <f>IF('Analitika nastave'!AB180="DA",'Analitika nastave'!W181+'Analitika nastave'!X181+'Analitika nastave'!Y181+'Analitika nastave'!Z181,IF(K$7&gt;0,K$7/K$6*K180,""))</f>
        <v/>
      </c>
      <c r="L181" s="217"/>
      <c r="M181" s="229"/>
      <c r="N181" s="172"/>
    </row>
    <row r="182" spans="1:14" x14ac:dyDescent="0.25">
      <c r="A182" s="220">
        <f>'Analitika nastave'!A182</f>
        <v>88</v>
      </c>
      <c r="B182" s="218" t="str">
        <f>'Analitika nastave'!B182</f>
        <v xml:space="preserve"> </v>
      </c>
      <c r="C182" s="220">
        <f>'Analitika nastave'!C182:C183</f>
        <v>0</v>
      </c>
      <c r="D182" s="61" t="str">
        <f>'Analitika nastave'!D182</f>
        <v>B</v>
      </c>
      <c r="E182" s="87">
        <f>IF('Analitika nastave'!J182="DA",'Analitika nastave'!E182+'Analitika nastave'!F182+'Analitika nastave'!G182+'Analitika nastave'!H182,0)</f>
        <v>0</v>
      </c>
      <c r="F182" s="216" t="str">
        <f>IF(OR('Analitika nastave'!J182:J183="DA",AND(E183&gt;=(E$7/2),E$7&gt;0)),"DA","NE")</f>
        <v>NE</v>
      </c>
      <c r="G182" s="87">
        <f>IF('Analitika nastave'!P182="DA",'Analitika nastave'!K182+'Analitika nastave'!L182+'Analitika nastave'!M182+'Analitika nastave'!N182,0)</f>
        <v>0</v>
      </c>
      <c r="H182" s="216" t="str">
        <f>IF(OR('Analitika nastave'!P182:P183="DA",AND(G183&gt;=(G$7/2),G$7&gt;0)),"DA","NE")</f>
        <v>NE</v>
      </c>
      <c r="I182" s="87">
        <f>IF('Analitika nastave'!V182="DA",'Analitika nastave'!Q182+'Analitika nastave'!R182+'Analitika nastave'!S182+'Analitika nastave'!T182,0)</f>
        <v>0</v>
      </c>
      <c r="J182" s="216" t="str">
        <f>IF(OR('Analitika nastave'!V182:V183="DA",AND(I183&gt;=(I$7/2),I$7&gt;0)),"DA","NE")</f>
        <v>NE</v>
      </c>
      <c r="K182" s="87">
        <f>IF('Analitika nastave'!AB182="DA",'Analitika nastave'!W182+'Analitika nastave'!X182+'Analitika nastave'!Y182+'Analitika nastave'!Z182,0)</f>
        <v>0</v>
      </c>
      <c r="L182" s="216" t="str">
        <f>IF(OR('Analitika nastave'!AB182:AB183="DA",AND(K183&gt;=(K$7/2),K$7&gt;0)),"DA","NE")</f>
        <v>NE</v>
      </c>
      <c r="M182" s="230">
        <f t="shared" ref="M182" si="172">IF(AND(L182="DA",J182="DA",H182="DA",F182="DA"),E183+G183+I183+K183,0)</f>
        <v>0</v>
      </c>
      <c r="N182" s="171" t="str">
        <f t="shared" ref="N182" si="173">IF(M182&lt;50, "NE",IF(M182&lt;60,2,IF(M182&lt;75,3,IF(M182&lt;90,4,5))))</f>
        <v>NE</v>
      </c>
    </row>
    <row r="183" spans="1:14" ht="15.75" thickBot="1" x14ac:dyDescent="0.3">
      <c r="A183" s="221"/>
      <c r="B183" s="219"/>
      <c r="C183" s="221"/>
      <c r="D183" s="58" t="str">
        <f>'Analitika nastave'!D183</f>
        <v>P</v>
      </c>
      <c r="E183" s="59" t="str">
        <f>IF('Analitika nastave'!J182="DA",'Analitika nastave'!E183+'Analitika nastave'!F183+'Analitika nastave'!G183+'Analitika nastave'!H183,IF(E$7&gt;0,E$7/E$6*E182,""))</f>
        <v/>
      </c>
      <c r="F183" s="217"/>
      <c r="G183" s="66" t="str">
        <f>IF('Analitika nastave'!P182="DA",'Analitika nastave'!K183+'Analitika nastave'!L183+'Analitika nastave'!M183+'Analitika nastave'!N183,IF(G$7&gt;0,G$7/G$6*G182,""))</f>
        <v/>
      </c>
      <c r="H183" s="217"/>
      <c r="I183" s="66" t="str">
        <f>IF('Analitika nastave'!V182="DA",'Analitika nastave'!Q183+'Analitika nastave'!R183+'Analitika nastave'!S183+'Analitika nastave'!T183,IF(I$7&gt;0,I$7/I$6*I182,""))</f>
        <v/>
      </c>
      <c r="J183" s="217"/>
      <c r="K183" s="66" t="str">
        <f>IF('Analitika nastave'!AB182="DA",'Analitika nastave'!W183+'Analitika nastave'!X183+'Analitika nastave'!Y183+'Analitika nastave'!Z183,IF(K$7&gt;0,K$7/K$6*K182,""))</f>
        <v/>
      </c>
      <c r="L183" s="217"/>
      <c r="M183" s="229"/>
      <c r="N183" s="172"/>
    </row>
    <row r="184" spans="1:14" x14ac:dyDescent="0.25">
      <c r="A184" s="220">
        <f>'Analitika nastave'!A184</f>
        <v>89</v>
      </c>
      <c r="B184" s="218" t="str">
        <f>'Analitika nastave'!B184</f>
        <v xml:space="preserve"> </v>
      </c>
      <c r="C184" s="220">
        <f>'Analitika nastave'!C184:C185</f>
        <v>0</v>
      </c>
      <c r="D184" s="61" t="str">
        <f>'Analitika nastave'!D184</f>
        <v>B</v>
      </c>
      <c r="E184" s="87">
        <f>IF('Analitika nastave'!J184="DA",'Analitika nastave'!E184+'Analitika nastave'!F184+'Analitika nastave'!G184+'Analitika nastave'!H184,0)</f>
        <v>0</v>
      </c>
      <c r="F184" s="216" t="str">
        <f>IF(OR('Analitika nastave'!J184:J185="DA",AND(E185&gt;=(E$7/2),E$7&gt;0)),"DA","NE")</f>
        <v>NE</v>
      </c>
      <c r="G184" s="87">
        <f>IF('Analitika nastave'!P184="DA",'Analitika nastave'!K184+'Analitika nastave'!L184+'Analitika nastave'!M184+'Analitika nastave'!N184,0)</f>
        <v>0</v>
      </c>
      <c r="H184" s="216" t="str">
        <f>IF(OR('Analitika nastave'!P184:P185="DA",AND(G185&gt;=(G$7/2),G$7&gt;0)),"DA","NE")</f>
        <v>NE</v>
      </c>
      <c r="I184" s="87">
        <f>IF('Analitika nastave'!V184="DA",'Analitika nastave'!Q184+'Analitika nastave'!R184+'Analitika nastave'!S184+'Analitika nastave'!T184,0)</f>
        <v>0</v>
      </c>
      <c r="J184" s="216" t="str">
        <f>IF(OR('Analitika nastave'!V184:V185="DA",AND(I185&gt;=(I$7/2),I$7&gt;0)),"DA","NE")</f>
        <v>NE</v>
      </c>
      <c r="K184" s="87">
        <f>IF('Analitika nastave'!AB184="DA",'Analitika nastave'!W184+'Analitika nastave'!X184+'Analitika nastave'!Y184+'Analitika nastave'!Z184,0)</f>
        <v>0</v>
      </c>
      <c r="L184" s="216" t="str">
        <f>IF(OR('Analitika nastave'!AB184:AB185="DA",AND(K185&gt;=(K$7/2),K$7&gt;0)),"DA","NE")</f>
        <v>NE</v>
      </c>
      <c r="M184" s="230">
        <f t="shared" ref="M184" si="174">IF(AND(L184="DA",J184="DA",H184="DA",F184="DA"),E185+G185+I185+K185,0)</f>
        <v>0</v>
      </c>
      <c r="N184" s="171" t="str">
        <f t="shared" ref="N184" si="175">IF(M184&lt;50, "NE",IF(M184&lt;60,2,IF(M184&lt;75,3,IF(M184&lt;90,4,5))))</f>
        <v>NE</v>
      </c>
    </row>
    <row r="185" spans="1:14" ht="15.75" thickBot="1" x14ac:dyDescent="0.3">
      <c r="A185" s="221"/>
      <c r="B185" s="219"/>
      <c r="C185" s="221"/>
      <c r="D185" s="58" t="str">
        <f>'Analitika nastave'!D185</f>
        <v>P</v>
      </c>
      <c r="E185" s="59" t="str">
        <f>IF('Analitika nastave'!J184="DA",'Analitika nastave'!E185+'Analitika nastave'!F185+'Analitika nastave'!G185+'Analitika nastave'!H185,IF(E$7&gt;0,E$7/E$6*E184,""))</f>
        <v/>
      </c>
      <c r="F185" s="217"/>
      <c r="G185" s="66" t="str">
        <f>IF('Analitika nastave'!P184="DA",'Analitika nastave'!K185+'Analitika nastave'!L185+'Analitika nastave'!M185+'Analitika nastave'!N185,IF(G$7&gt;0,G$7/G$6*G184,""))</f>
        <v/>
      </c>
      <c r="H185" s="217"/>
      <c r="I185" s="66" t="str">
        <f>IF('Analitika nastave'!V184="DA",'Analitika nastave'!Q185+'Analitika nastave'!R185+'Analitika nastave'!S185+'Analitika nastave'!T185,IF(I$7&gt;0,I$7/I$6*I184,""))</f>
        <v/>
      </c>
      <c r="J185" s="217"/>
      <c r="K185" s="66" t="str">
        <f>IF('Analitika nastave'!AB184="DA",'Analitika nastave'!W185+'Analitika nastave'!X185+'Analitika nastave'!Y185+'Analitika nastave'!Z185,IF(K$7&gt;0,K$7/K$6*K184,""))</f>
        <v/>
      </c>
      <c r="L185" s="217"/>
      <c r="M185" s="229"/>
      <c r="N185" s="172"/>
    </row>
    <row r="186" spans="1:14" x14ac:dyDescent="0.25">
      <c r="A186" s="220">
        <f>'Analitika nastave'!A186</f>
        <v>90</v>
      </c>
      <c r="B186" s="218" t="str">
        <f>'Analitika nastave'!B186</f>
        <v xml:space="preserve"> </v>
      </c>
      <c r="C186" s="220">
        <f>'Analitika nastave'!C186:C187</f>
        <v>0</v>
      </c>
      <c r="D186" s="61" t="str">
        <f>'Analitika nastave'!D186</f>
        <v>B</v>
      </c>
      <c r="E186" s="87">
        <f>IF('Analitika nastave'!J186="DA",'Analitika nastave'!E186+'Analitika nastave'!F186+'Analitika nastave'!G186+'Analitika nastave'!H186,0)</f>
        <v>0</v>
      </c>
      <c r="F186" s="216" t="str">
        <f>IF(OR('Analitika nastave'!J186:J187="DA",AND(E187&gt;=(E$7/2),E$7&gt;0)),"DA","NE")</f>
        <v>NE</v>
      </c>
      <c r="G186" s="87">
        <f>IF('Analitika nastave'!P186="DA",'Analitika nastave'!K186+'Analitika nastave'!L186+'Analitika nastave'!M186+'Analitika nastave'!N186,0)</f>
        <v>0</v>
      </c>
      <c r="H186" s="216" t="str">
        <f>IF(OR('Analitika nastave'!P186:P187="DA",AND(G187&gt;=(G$7/2),G$7&gt;0)),"DA","NE")</f>
        <v>NE</v>
      </c>
      <c r="I186" s="87">
        <f>IF('Analitika nastave'!V186="DA",'Analitika nastave'!Q186+'Analitika nastave'!R186+'Analitika nastave'!S186+'Analitika nastave'!T186,0)</f>
        <v>0</v>
      </c>
      <c r="J186" s="216" t="str">
        <f>IF(OR('Analitika nastave'!V186:V187="DA",AND(I187&gt;=(I$7/2),I$7&gt;0)),"DA","NE")</f>
        <v>NE</v>
      </c>
      <c r="K186" s="87">
        <f>IF('Analitika nastave'!AB186="DA",'Analitika nastave'!W186+'Analitika nastave'!X186+'Analitika nastave'!Y186+'Analitika nastave'!Z186,0)</f>
        <v>0</v>
      </c>
      <c r="L186" s="216" t="str">
        <f>IF(OR('Analitika nastave'!AB186:AB187="DA",AND(K187&gt;=(K$7/2),K$7&gt;0)),"DA","NE")</f>
        <v>NE</v>
      </c>
      <c r="M186" s="230">
        <f t="shared" ref="M186" si="176">IF(AND(L186="DA",J186="DA",H186="DA",F186="DA"),E187+G187+I187+K187,0)</f>
        <v>0</v>
      </c>
      <c r="N186" s="171" t="str">
        <f t="shared" ref="N186" si="177">IF(M186&lt;50, "NE",IF(M186&lt;60,2,IF(M186&lt;75,3,IF(M186&lt;90,4,5))))</f>
        <v>NE</v>
      </c>
    </row>
    <row r="187" spans="1:14" ht="15.75" thickBot="1" x14ac:dyDescent="0.3">
      <c r="A187" s="221"/>
      <c r="B187" s="219"/>
      <c r="C187" s="221"/>
      <c r="D187" s="58" t="str">
        <f>'Analitika nastave'!D187</f>
        <v>P</v>
      </c>
      <c r="E187" s="59" t="str">
        <f>IF('Analitika nastave'!J186="DA",'Analitika nastave'!E187+'Analitika nastave'!F187+'Analitika nastave'!G187+'Analitika nastave'!H187,IF(E$7&gt;0,E$7/E$6*E186,""))</f>
        <v/>
      </c>
      <c r="F187" s="217"/>
      <c r="G187" s="66" t="str">
        <f>IF('Analitika nastave'!P186="DA",'Analitika nastave'!K187+'Analitika nastave'!L187+'Analitika nastave'!M187+'Analitika nastave'!N187,IF(G$7&gt;0,G$7/G$6*G186,""))</f>
        <v/>
      </c>
      <c r="H187" s="217"/>
      <c r="I187" s="66" t="str">
        <f>IF('Analitika nastave'!V186="DA",'Analitika nastave'!Q187+'Analitika nastave'!R187+'Analitika nastave'!S187+'Analitika nastave'!T187,IF(I$7&gt;0,I$7/I$6*I186,""))</f>
        <v/>
      </c>
      <c r="J187" s="217"/>
      <c r="K187" s="66" t="str">
        <f>IF('Analitika nastave'!AB186="DA",'Analitika nastave'!W187+'Analitika nastave'!X187+'Analitika nastave'!Y187+'Analitika nastave'!Z187,IF(K$7&gt;0,K$7/K$6*K186,""))</f>
        <v/>
      </c>
      <c r="L187" s="217"/>
      <c r="M187" s="229"/>
      <c r="N187" s="172"/>
    </row>
    <row r="188" spans="1:14" x14ac:dyDescent="0.25">
      <c r="A188" s="220">
        <f>'Analitika nastave'!A188</f>
        <v>91</v>
      </c>
      <c r="B188" s="218" t="str">
        <f>'Analitika nastave'!B188</f>
        <v xml:space="preserve"> </v>
      </c>
      <c r="C188" s="220">
        <f>'Analitika nastave'!C188:C189</f>
        <v>0</v>
      </c>
      <c r="D188" s="61" t="str">
        <f>'Analitika nastave'!D188</f>
        <v>B</v>
      </c>
      <c r="E188" s="87">
        <f>IF('Analitika nastave'!J188="DA",'Analitika nastave'!E188+'Analitika nastave'!F188+'Analitika nastave'!G188+'Analitika nastave'!H188,0)</f>
        <v>0</v>
      </c>
      <c r="F188" s="216" t="str">
        <f>IF(OR('Analitika nastave'!J188:J189="DA",AND(E189&gt;=(E$7/2),E$7&gt;0)),"DA","NE")</f>
        <v>NE</v>
      </c>
      <c r="G188" s="87">
        <f>IF('Analitika nastave'!P188="DA",'Analitika nastave'!K188+'Analitika nastave'!L188+'Analitika nastave'!M188+'Analitika nastave'!N188,0)</f>
        <v>0</v>
      </c>
      <c r="H188" s="216" t="str">
        <f>IF(OR('Analitika nastave'!P188:P189="DA",AND(G189&gt;=(G$7/2),G$7&gt;0)),"DA","NE")</f>
        <v>NE</v>
      </c>
      <c r="I188" s="87">
        <f>IF('Analitika nastave'!V188="DA",'Analitika nastave'!Q188+'Analitika nastave'!R188+'Analitika nastave'!S188+'Analitika nastave'!T188,0)</f>
        <v>0</v>
      </c>
      <c r="J188" s="216" t="str">
        <f>IF(OR('Analitika nastave'!V188:V189="DA",AND(I189&gt;=(I$7/2),I$7&gt;0)),"DA","NE")</f>
        <v>NE</v>
      </c>
      <c r="K188" s="87">
        <f>IF('Analitika nastave'!AB188="DA",'Analitika nastave'!W188+'Analitika nastave'!X188+'Analitika nastave'!Y188+'Analitika nastave'!Z188,0)</f>
        <v>0</v>
      </c>
      <c r="L188" s="216" t="str">
        <f>IF(OR('Analitika nastave'!AB188:AB189="DA",AND(K189&gt;=(K$7/2),K$7&gt;0)),"DA","NE")</f>
        <v>NE</v>
      </c>
      <c r="M188" s="230">
        <f t="shared" ref="M188" si="178">IF(AND(L188="DA",J188="DA",H188="DA",F188="DA"),E189+G189+I189+K189,0)</f>
        <v>0</v>
      </c>
      <c r="N188" s="171" t="str">
        <f t="shared" ref="N188" si="179">IF(M188&lt;50, "NE",IF(M188&lt;60,2,IF(M188&lt;75,3,IF(M188&lt;90,4,5))))</f>
        <v>NE</v>
      </c>
    </row>
    <row r="189" spans="1:14" ht="15.75" thickBot="1" x14ac:dyDescent="0.3">
      <c r="A189" s="221"/>
      <c r="B189" s="219"/>
      <c r="C189" s="221"/>
      <c r="D189" s="58" t="str">
        <f>'Analitika nastave'!D189</f>
        <v>P</v>
      </c>
      <c r="E189" s="59" t="str">
        <f>IF('Analitika nastave'!J188="DA",'Analitika nastave'!E189+'Analitika nastave'!F189+'Analitika nastave'!G189+'Analitika nastave'!H189,IF(E$7&gt;0,E$7/E$6*E188,""))</f>
        <v/>
      </c>
      <c r="F189" s="217"/>
      <c r="G189" s="66" t="str">
        <f>IF('Analitika nastave'!P188="DA",'Analitika nastave'!K189+'Analitika nastave'!L189+'Analitika nastave'!M189+'Analitika nastave'!N189,IF(G$7&gt;0,G$7/G$6*G188,""))</f>
        <v/>
      </c>
      <c r="H189" s="217"/>
      <c r="I189" s="66" t="str">
        <f>IF('Analitika nastave'!V188="DA",'Analitika nastave'!Q189+'Analitika nastave'!R189+'Analitika nastave'!S189+'Analitika nastave'!T189,IF(I$7&gt;0,I$7/I$6*I188,""))</f>
        <v/>
      </c>
      <c r="J189" s="217"/>
      <c r="K189" s="66" t="str">
        <f>IF('Analitika nastave'!AB188="DA",'Analitika nastave'!W189+'Analitika nastave'!X189+'Analitika nastave'!Y189+'Analitika nastave'!Z189,IF(K$7&gt;0,K$7/K$6*K188,""))</f>
        <v/>
      </c>
      <c r="L189" s="217"/>
      <c r="M189" s="229"/>
      <c r="N189" s="172"/>
    </row>
    <row r="190" spans="1:14" x14ac:dyDescent="0.25">
      <c r="A190" s="220">
        <f>'Analitika nastave'!A190</f>
        <v>92</v>
      </c>
      <c r="B190" s="218" t="str">
        <f>'Analitika nastave'!B190</f>
        <v xml:space="preserve"> </v>
      </c>
      <c r="C190" s="220">
        <f>'Analitika nastave'!C190:C191</f>
        <v>0</v>
      </c>
      <c r="D190" s="61" t="str">
        <f>'Analitika nastave'!D190</f>
        <v>B</v>
      </c>
      <c r="E190" s="87">
        <f>IF('Analitika nastave'!J190="DA",'Analitika nastave'!E190+'Analitika nastave'!F190+'Analitika nastave'!G190+'Analitika nastave'!H190,0)</f>
        <v>0</v>
      </c>
      <c r="F190" s="216" t="str">
        <f>IF(OR('Analitika nastave'!J190:J191="DA",AND(E191&gt;=(E$7/2),E$7&gt;0)),"DA","NE")</f>
        <v>NE</v>
      </c>
      <c r="G190" s="87">
        <f>IF('Analitika nastave'!P190="DA",'Analitika nastave'!K190+'Analitika nastave'!L190+'Analitika nastave'!M190+'Analitika nastave'!N190,0)</f>
        <v>0</v>
      </c>
      <c r="H190" s="216" t="str">
        <f>IF(OR('Analitika nastave'!P190:P191="DA",AND(G191&gt;=(G$7/2),G$7&gt;0)),"DA","NE")</f>
        <v>NE</v>
      </c>
      <c r="I190" s="87">
        <f>IF('Analitika nastave'!V190="DA",'Analitika nastave'!Q190+'Analitika nastave'!R190+'Analitika nastave'!S190+'Analitika nastave'!T190,0)</f>
        <v>0</v>
      </c>
      <c r="J190" s="216" t="str">
        <f>IF(OR('Analitika nastave'!V190:V191="DA",AND(I191&gt;=(I$7/2),I$7&gt;0)),"DA","NE")</f>
        <v>NE</v>
      </c>
      <c r="K190" s="87">
        <f>IF('Analitika nastave'!AB190="DA",'Analitika nastave'!W190+'Analitika nastave'!X190+'Analitika nastave'!Y190+'Analitika nastave'!Z190,0)</f>
        <v>0</v>
      </c>
      <c r="L190" s="216" t="str">
        <f>IF(OR('Analitika nastave'!AB190:AB191="DA",AND(K191&gt;=(K$7/2),K$7&gt;0)),"DA","NE")</f>
        <v>NE</v>
      </c>
      <c r="M190" s="230">
        <f t="shared" ref="M190" si="180">IF(AND(L190="DA",J190="DA",H190="DA",F190="DA"),E191+G191+I191+K191,0)</f>
        <v>0</v>
      </c>
      <c r="N190" s="171" t="str">
        <f t="shared" ref="N190" si="181">IF(M190&lt;50, "NE",IF(M190&lt;60,2,IF(M190&lt;75,3,IF(M190&lt;90,4,5))))</f>
        <v>NE</v>
      </c>
    </row>
    <row r="191" spans="1:14" ht="15.75" thickBot="1" x14ac:dyDescent="0.3">
      <c r="A191" s="221"/>
      <c r="B191" s="219"/>
      <c r="C191" s="221"/>
      <c r="D191" s="58" t="str">
        <f>'Analitika nastave'!D191</f>
        <v>P</v>
      </c>
      <c r="E191" s="59" t="str">
        <f>IF('Analitika nastave'!J190="DA",'Analitika nastave'!E191+'Analitika nastave'!F191+'Analitika nastave'!G191+'Analitika nastave'!H191,IF(E$7&gt;0,E$7/E$6*E190,""))</f>
        <v/>
      </c>
      <c r="F191" s="217"/>
      <c r="G191" s="66" t="str">
        <f>IF('Analitika nastave'!P190="DA",'Analitika nastave'!K191+'Analitika nastave'!L191+'Analitika nastave'!M191+'Analitika nastave'!N191,IF(G$7&gt;0,G$7/G$6*G190,""))</f>
        <v/>
      </c>
      <c r="H191" s="217"/>
      <c r="I191" s="66" t="str">
        <f>IF('Analitika nastave'!V190="DA",'Analitika nastave'!Q191+'Analitika nastave'!R191+'Analitika nastave'!S191+'Analitika nastave'!T191,IF(I$7&gt;0,I$7/I$6*I190,""))</f>
        <v/>
      </c>
      <c r="J191" s="217"/>
      <c r="K191" s="66" t="str">
        <f>IF('Analitika nastave'!AB190="DA",'Analitika nastave'!W191+'Analitika nastave'!X191+'Analitika nastave'!Y191+'Analitika nastave'!Z191,IF(K$7&gt;0,K$7/K$6*K190,""))</f>
        <v/>
      </c>
      <c r="L191" s="217"/>
      <c r="M191" s="229"/>
      <c r="N191" s="172"/>
    </row>
    <row r="192" spans="1:14" x14ac:dyDescent="0.25">
      <c r="A192" s="220">
        <f>'Analitika nastave'!A192</f>
        <v>93</v>
      </c>
      <c r="B192" s="218" t="str">
        <f>'Analitika nastave'!B192</f>
        <v xml:space="preserve"> </v>
      </c>
      <c r="C192" s="220">
        <f>'Analitika nastave'!C192:C193</f>
        <v>0</v>
      </c>
      <c r="D192" s="61" t="str">
        <f>'Analitika nastave'!D192</f>
        <v>B</v>
      </c>
      <c r="E192" s="87">
        <f>IF('Analitika nastave'!J192="DA",'Analitika nastave'!E192+'Analitika nastave'!F192+'Analitika nastave'!G192+'Analitika nastave'!H192,0)</f>
        <v>0</v>
      </c>
      <c r="F192" s="216" t="str">
        <f>IF(OR('Analitika nastave'!J192:J193="DA",AND(E193&gt;=(E$7/2),E$7&gt;0)),"DA","NE")</f>
        <v>NE</v>
      </c>
      <c r="G192" s="87">
        <f>IF('Analitika nastave'!P192="DA",'Analitika nastave'!K192+'Analitika nastave'!L192+'Analitika nastave'!M192+'Analitika nastave'!N192,0)</f>
        <v>0</v>
      </c>
      <c r="H192" s="216" t="str">
        <f>IF(OR('Analitika nastave'!P192:P193="DA",AND(G193&gt;=(G$7/2),G$7&gt;0)),"DA","NE")</f>
        <v>NE</v>
      </c>
      <c r="I192" s="87">
        <f>IF('Analitika nastave'!V192="DA",'Analitika nastave'!Q192+'Analitika nastave'!R192+'Analitika nastave'!S192+'Analitika nastave'!T192,0)</f>
        <v>0</v>
      </c>
      <c r="J192" s="216" t="str">
        <f>IF(OR('Analitika nastave'!V192:V193="DA",AND(I193&gt;=(I$7/2),I$7&gt;0)),"DA","NE")</f>
        <v>NE</v>
      </c>
      <c r="K192" s="87">
        <f>IF('Analitika nastave'!AB192="DA",'Analitika nastave'!W192+'Analitika nastave'!X192+'Analitika nastave'!Y192+'Analitika nastave'!Z192,0)</f>
        <v>0</v>
      </c>
      <c r="L192" s="216" t="str">
        <f>IF(OR('Analitika nastave'!AB192:AB193="DA",AND(K193&gt;=(K$7/2),K$7&gt;0)),"DA","NE")</f>
        <v>NE</v>
      </c>
      <c r="M192" s="230">
        <f t="shared" ref="M192" si="182">IF(AND(L192="DA",J192="DA",H192="DA",F192="DA"),E193+G193+I193+K193,0)</f>
        <v>0</v>
      </c>
      <c r="N192" s="171" t="str">
        <f t="shared" ref="N192" si="183">IF(M192&lt;50, "NE",IF(M192&lt;60,2,IF(M192&lt;75,3,IF(M192&lt;90,4,5))))</f>
        <v>NE</v>
      </c>
    </row>
    <row r="193" spans="1:14" ht="15.75" thickBot="1" x14ac:dyDescent="0.3">
      <c r="A193" s="221"/>
      <c r="B193" s="219"/>
      <c r="C193" s="221"/>
      <c r="D193" s="58" t="str">
        <f>'Analitika nastave'!D193</f>
        <v>P</v>
      </c>
      <c r="E193" s="59" t="str">
        <f>IF('Analitika nastave'!J192="DA",'Analitika nastave'!E193+'Analitika nastave'!F193+'Analitika nastave'!G193+'Analitika nastave'!H193,IF(E$7&gt;0,E$7/E$6*E192,""))</f>
        <v/>
      </c>
      <c r="F193" s="217"/>
      <c r="G193" s="66" t="str">
        <f>IF('Analitika nastave'!P192="DA",'Analitika nastave'!K193+'Analitika nastave'!L193+'Analitika nastave'!M193+'Analitika nastave'!N193,IF(G$7&gt;0,G$7/G$6*G192,""))</f>
        <v/>
      </c>
      <c r="H193" s="217"/>
      <c r="I193" s="66" t="str">
        <f>IF('Analitika nastave'!V192="DA",'Analitika nastave'!Q193+'Analitika nastave'!R193+'Analitika nastave'!S193+'Analitika nastave'!T193,IF(I$7&gt;0,I$7/I$6*I192,""))</f>
        <v/>
      </c>
      <c r="J193" s="217"/>
      <c r="K193" s="66" t="str">
        <f>IF('Analitika nastave'!AB192="DA",'Analitika nastave'!W193+'Analitika nastave'!X193+'Analitika nastave'!Y193+'Analitika nastave'!Z193,IF(K$7&gt;0,K$7/K$6*K192,""))</f>
        <v/>
      </c>
      <c r="L193" s="217"/>
      <c r="M193" s="229"/>
      <c r="N193" s="172"/>
    </row>
    <row r="194" spans="1:14" x14ac:dyDescent="0.25">
      <c r="A194" s="220">
        <f>'Analitika nastave'!A194</f>
        <v>94</v>
      </c>
      <c r="B194" s="218" t="str">
        <f>'Analitika nastave'!B194</f>
        <v xml:space="preserve"> </v>
      </c>
      <c r="C194" s="220">
        <f>'Analitika nastave'!C194:C195</f>
        <v>0</v>
      </c>
      <c r="D194" s="61" t="str">
        <f>'Analitika nastave'!D194</f>
        <v>B</v>
      </c>
      <c r="E194" s="87">
        <f>IF('Analitika nastave'!J194="DA",'Analitika nastave'!E194+'Analitika nastave'!F194+'Analitika nastave'!G194+'Analitika nastave'!H194,0)</f>
        <v>0</v>
      </c>
      <c r="F194" s="216" t="str">
        <f>IF(OR('Analitika nastave'!J194:J195="DA",AND(E195&gt;=(E$7/2),E$7&gt;0)),"DA","NE")</f>
        <v>NE</v>
      </c>
      <c r="G194" s="87">
        <f>IF('Analitika nastave'!P194="DA",'Analitika nastave'!K194+'Analitika nastave'!L194+'Analitika nastave'!M194+'Analitika nastave'!N194,0)</f>
        <v>0</v>
      </c>
      <c r="H194" s="216" t="str">
        <f>IF(OR('Analitika nastave'!P194:P195="DA",AND(G195&gt;=(G$7/2),G$7&gt;0)),"DA","NE")</f>
        <v>NE</v>
      </c>
      <c r="I194" s="87">
        <f>IF('Analitika nastave'!V194="DA",'Analitika nastave'!Q194+'Analitika nastave'!R194+'Analitika nastave'!S194+'Analitika nastave'!T194,0)</f>
        <v>0</v>
      </c>
      <c r="J194" s="216" t="str">
        <f>IF(OR('Analitika nastave'!V194:V195="DA",AND(I195&gt;=(I$7/2),I$7&gt;0)),"DA","NE")</f>
        <v>NE</v>
      </c>
      <c r="K194" s="87">
        <f>IF('Analitika nastave'!AB194="DA",'Analitika nastave'!W194+'Analitika nastave'!X194+'Analitika nastave'!Y194+'Analitika nastave'!Z194,0)</f>
        <v>0</v>
      </c>
      <c r="L194" s="216" t="str">
        <f>IF(OR('Analitika nastave'!AB194:AB195="DA",AND(K195&gt;=(K$7/2),K$7&gt;0)),"DA","NE")</f>
        <v>NE</v>
      </c>
      <c r="M194" s="230">
        <f t="shared" ref="M194" si="184">IF(AND(L194="DA",J194="DA",H194="DA",F194="DA"),E195+G195+I195+K195,0)</f>
        <v>0</v>
      </c>
      <c r="N194" s="171" t="str">
        <f t="shared" ref="N194" si="185">IF(M194&lt;50, "NE",IF(M194&lt;60,2,IF(M194&lt;75,3,IF(M194&lt;90,4,5))))</f>
        <v>NE</v>
      </c>
    </row>
    <row r="195" spans="1:14" ht="15.75" thickBot="1" x14ac:dyDescent="0.3">
      <c r="A195" s="221"/>
      <c r="B195" s="219"/>
      <c r="C195" s="221"/>
      <c r="D195" s="58" t="str">
        <f>'Analitika nastave'!D195</f>
        <v>P</v>
      </c>
      <c r="E195" s="59" t="str">
        <f>IF('Analitika nastave'!J194="DA",'Analitika nastave'!E195+'Analitika nastave'!F195+'Analitika nastave'!G195+'Analitika nastave'!H195,IF(E$7&gt;0,E$7/E$6*E194,""))</f>
        <v/>
      </c>
      <c r="F195" s="217"/>
      <c r="G195" s="66" t="str">
        <f>IF('Analitika nastave'!P194="DA",'Analitika nastave'!K195+'Analitika nastave'!L195+'Analitika nastave'!M195+'Analitika nastave'!N195,IF(G$7&gt;0,G$7/G$6*G194,""))</f>
        <v/>
      </c>
      <c r="H195" s="217"/>
      <c r="I195" s="66" t="str">
        <f>IF('Analitika nastave'!V194="DA",'Analitika nastave'!Q195+'Analitika nastave'!R195+'Analitika nastave'!S195+'Analitika nastave'!T195,IF(I$7&gt;0,I$7/I$6*I194,""))</f>
        <v/>
      </c>
      <c r="J195" s="217"/>
      <c r="K195" s="66" t="str">
        <f>IF('Analitika nastave'!AB194="DA",'Analitika nastave'!W195+'Analitika nastave'!X195+'Analitika nastave'!Y195+'Analitika nastave'!Z195,IF(K$7&gt;0,K$7/K$6*K194,""))</f>
        <v/>
      </c>
      <c r="L195" s="217"/>
      <c r="M195" s="229"/>
      <c r="N195" s="172"/>
    </row>
    <row r="196" spans="1:14" x14ac:dyDescent="0.25">
      <c r="A196" s="220">
        <f>'Analitika nastave'!A196</f>
        <v>95</v>
      </c>
      <c r="B196" s="218" t="str">
        <f>'Analitika nastave'!B196</f>
        <v xml:space="preserve"> </v>
      </c>
      <c r="C196" s="220">
        <f>'Analitika nastave'!C196:C197</f>
        <v>0</v>
      </c>
      <c r="D196" s="61" t="str">
        <f>'Analitika nastave'!D196</f>
        <v>B</v>
      </c>
      <c r="E196" s="87">
        <f>IF('Analitika nastave'!J196="DA",'Analitika nastave'!E196+'Analitika nastave'!F196+'Analitika nastave'!G196+'Analitika nastave'!H196,0)</f>
        <v>0</v>
      </c>
      <c r="F196" s="216" t="str">
        <f>IF(OR('Analitika nastave'!J196:J197="DA",AND(E197&gt;=(E$7/2),E$7&gt;0)),"DA","NE")</f>
        <v>NE</v>
      </c>
      <c r="G196" s="87">
        <f>IF('Analitika nastave'!P196="DA",'Analitika nastave'!K196+'Analitika nastave'!L196+'Analitika nastave'!M196+'Analitika nastave'!N196,0)</f>
        <v>0</v>
      </c>
      <c r="H196" s="216" t="str">
        <f>IF(OR('Analitika nastave'!P196:P197="DA",AND(G197&gt;=(G$7/2),G$7&gt;0)),"DA","NE")</f>
        <v>NE</v>
      </c>
      <c r="I196" s="87">
        <f>IF('Analitika nastave'!V196="DA",'Analitika nastave'!Q196+'Analitika nastave'!R196+'Analitika nastave'!S196+'Analitika nastave'!T196,0)</f>
        <v>0</v>
      </c>
      <c r="J196" s="216" t="str">
        <f>IF(OR('Analitika nastave'!V196:V197="DA",AND(I197&gt;=(I$7/2),I$7&gt;0)),"DA","NE")</f>
        <v>NE</v>
      </c>
      <c r="K196" s="87">
        <f>IF('Analitika nastave'!AB196="DA",'Analitika nastave'!W196+'Analitika nastave'!X196+'Analitika nastave'!Y196+'Analitika nastave'!Z196,0)</f>
        <v>0</v>
      </c>
      <c r="L196" s="216" t="str">
        <f>IF(OR('Analitika nastave'!AB196:AB197="DA",AND(K197&gt;=(K$7/2),K$7&gt;0)),"DA","NE")</f>
        <v>NE</v>
      </c>
      <c r="M196" s="230">
        <f t="shared" ref="M196" si="186">IF(AND(L196="DA",J196="DA",H196="DA",F196="DA"),E197+G197+I197+K197,0)</f>
        <v>0</v>
      </c>
      <c r="N196" s="171" t="str">
        <f t="shared" ref="N196" si="187">IF(M196&lt;50, "NE",IF(M196&lt;60,2,IF(M196&lt;75,3,IF(M196&lt;90,4,5))))</f>
        <v>NE</v>
      </c>
    </row>
    <row r="197" spans="1:14" ht="15.75" thickBot="1" x14ac:dyDescent="0.3">
      <c r="A197" s="221"/>
      <c r="B197" s="219"/>
      <c r="C197" s="221"/>
      <c r="D197" s="58" t="str">
        <f>'Analitika nastave'!D197</f>
        <v>P</v>
      </c>
      <c r="E197" s="59" t="str">
        <f>IF('Analitika nastave'!J196="DA",'Analitika nastave'!E197+'Analitika nastave'!F197+'Analitika nastave'!G197+'Analitika nastave'!H197,IF(E$7&gt;0,E$7/E$6*E196,""))</f>
        <v/>
      </c>
      <c r="F197" s="217"/>
      <c r="G197" s="66" t="str">
        <f>IF('Analitika nastave'!P196="DA",'Analitika nastave'!K197+'Analitika nastave'!L197+'Analitika nastave'!M197+'Analitika nastave'!N197,IF(G$7&gt;0,G$7/G$6*G196,""))</f>
        <v/>
      </c>
      <c r="H197" s="217"/>
      <c r="I197" s="66" t="str">
        <f>IF('Analitika nastave'!V196="DA",'Analitika nastave'!Q197+'Analitika nastave'!R197+'Analitika nastave'!S197+'Analitika nastave'!T197,IF(I$7&gt;0,I$7/I$6*I196,""))</f>
        <v/>
      </c>
      <c r="J197" s="217"/>
      <c r="K197" s="66" t="str">
        <f>IF('Analitika nastave'!AB196="DA",'Analitika nastave'!W197+'Analitika nastave'!X197+'Analitika nastave'!Y197+'Analitika nastave'!Z197,IF(K$7&gt;0,K$7/K$6*K196,""))</f>
        <v/>
      </c>
      <c r="L197" s="217"/>
      <c r="M197" s="229"/>
      <c r="N197" s="172"/>
    </row>
    <row r="198" spans="1:14" x14ac:dyDescent="0.25">
      <c r="A198" s="220">
        <f>'Analitika nastave'!A198</f>
        <v>96</v>
      </c>
      <c r="B198" s="218" t="str">
        <f>'Analitika nastave'!B198</f>
        <v xml:space="preserve"> </v>
      </c>
      <c r="C198" s="220">
        <f>'Analitika nastave'!C198:C199</f>
        <v>0</v>
      </c>
      <c r="D198" s="61" t="str">
        <f>'Analitika nastave'!D198</f>
        <v>B</v>
      </c>
      <c r="E198" s="87">
        <f>IF('Analitika nastave'!J198="DA",'Analitika nastave'!E198+'Analitika nastave'!F198+'Analitika nastave'!G198+'Analitika nastave'!H198,0)</f>
        <v>0</v>
      </c>
      <c r="F198" s="216" t="str">
        <f>IF(OR('Analitika nastave'!J198:J199="DA",AND(E199&gt;=(E$7/2),E$7&gt;0)),"DA","NE")</f>
        <v>NE</v>
      </c>
      <c r="G198" s="87">
        <f>IF('Analitika nastave'!P198="DA",'Analitika nastave'!K198+'Analitika nastave'!L198+'Analitika nastave'!M198+'Analitika nastave'!N198,0)</f>
        <v>0</v>
      </c>
      <c r="H198" s="216" t="str">
        <f>IF(OR('Analitika nastave'!P198:P199="DA",AND(G199&gt;=(G$7/2),G$7&gt;0)),"DA","NE")</f>
        <v>NE</v>
      </c>
      <c r="I198" s="87">
        <f>IF('Analitika nastave'!V198="DA",'Analitika nastave'!Q198+'Analitika nastave'!R198+'Analitika nastave'!S198+'Analitika nastave'!T198,0)</f>
        <v>0</v>
      </c>
      <c r="J198" s="216" t="str">
        <f>IF(OR('Analitika nastave'!V198:V199="DA",AND(I199&gt;=(I$7/2),I$7&gt;0)),"DA","NE")</f>
        <v>NE</v>
      </c>
      <c r="K198" s="87">
        <f>IF('Analitika nastave'!AB198="DA",'Analitika nastave'!W198+'Analitika nastave'!X198+'Analitika nastave'!Y198+'Analitika nastave'!Z198,0)</f>
        <v>0</v>
      </c>
      <c r="L198" s="216" t="str">
        <f>IF(OR('Analitika nastave'!AB198:AB199="DA",AND(K199&gt;=(K$7/2),K$7&gt;0)),"DA","NE")</f>
        <v>NE</v>
      </c>
      <c r="M198" s="230">
        <f t="shared" ref="M198" si="188">IF(AND(L198="DA",J198="DA",H198="DA",F198="DA"),E199+G199+I199+K199,0)</f>
        <v>0</v>
      </c>
      <c r="N198" s="171" t="str">
        <f t="shared" ref="N198" si="189">IF(M198&lt;50, "NE",IF(M198&lt;60,2,IF(M198&lt;75,3,IF(M198&lt;90,4,5))))</f>
        <v>NE</v>
      </c>
    </row>
    <row r="199" spans="1:14" ht="15.75" thickBot="1" x14ac:dyDescent="0.3">
      <c r="A199" s="221"/>
      <c r="B199" s="219"/>
      <c r="C199" s="221"/>
      <c r="D199" s="58" t="str">
        <f>'Analitika nastave'!D199</f>
        <v>P</v>
      </c>
      <c r="E199" s="59" t="str">
        <f>IF('Analitika nastave'!J198="DA",'Analitika nastave'!E199+'Analitika nastave'!F199+'Analitika nastave'!G199+'Analitika nastave'!H199,IF(E$7&gt;0,E$7/E$6*E198,""))</f>
        <v/>
      </c>
      <c r="F199" s="217"/>
      <c r="G199" s="66" t="str">
        <f>IF('Analitika nastave'!P198="DA",'Analitika nastave'!K199+'Analitika nastave'!L199+'Analitika nastave'!M199+'Analitika nastave'!N199,IF(G$7&gt;0,G$7/G$6*G198,""))</f>
        <v/>
      </c>
      <c r="H199" s="217"/>
      <c r="I199" s="66" t="str">
        <f>IF('Analitika nastave'!V198="DA",'Analitika nastave'!Q199+'Analitika nastave'!R199+'Analitika nastave'!S199+'Analitika nastave'!T199,IF(I$7&gt;0,I$7/I$6*I198,""))</f>
        <v/>
      </c>
      <c r="J199" s="217"/>
      <c r="K199" s="66" t="str">
        <f>IF('Analitika nastave'!AB198="DA",'Analitika nastave'!W199+'Analitika nastave'!X199+'Analitika nastave'!Y199+'Analitika nastave'!Z199,IF(K$7&gt;0,K$7/K$6*K198,""))</f>
        <v/>
      </c>
      <c r="L199" s="217"/>
      <c r="M199" s="229"/>
      <c r="N199" s="172"/>
    </row>
    <row r="200" spans="1:14" x14ac:dyDescent="0.25">
      <c r="A200" s="220">
        <f>'Analitika nastave'!A200</f>
        <v>97</v>
      </c>
      <c r="B200" s="218" t="str">
        <f>'Analitika nastave'!B200</f>
        <v xml:space="preserve"> </v>
      </c>
      <c r="C200" s="220">
        <f>'Analitika nastave'!C200:C201</f>
        <v>0</v>
      </c>
      <c r="D200" s="61" t="str">
        <f>'Analitika nastave'!D200</f>
        <v>B</v>
      </c>
      <c r="E200" s="87">
        <f>IF('Analitika nastave'!J200="DA",'Analitika nastave'!E200+'Analitika nastave'!F200+'Analitika nastave'!G200+'Analitika nastave'!H200,0)</f>
        <v>0</v>
      </c>
      <c r="F200" s="216" t="str">
        <f>IF(OR('Analitika nastave'!J200:J201="DA",AND(E201&gt;=(E$7/2),E$7&gt;0)),"DA","NE")</f>
        <v>NE</v>
      </c>
      <c r="G200" s="87">
        <f>IF('Analitika nastave'!P200="DA",'Analitika nastave'!K200+'Analitika nastave'!L200+'Analitika nastave'!M200+'Analitika nastave'!N200,0)</f>
        <v>0</v>
      </c>
      <c r="H200" s="216" t="str">
        <f>IF(OR('Analitika nastave'!P200:P201="DA",AND(G201&gt;=(G$7/2),G$7&gt;0)),"DA","NE")</f>
        <v>NE</v>
      </c>
      <c r="I200" s="87">
        <f>IF('Analitika nastave'!V200="DA",'Analitika nastave'!Q200+'Analitika nastave'!R200+'Analitika nastave'!S200+'Analitika nastave'!T200,0)</f>
        <v>0</v>
      </c>
      <c r="J200" s="216" t="str">
        <f>IF(OR('Analitika nastave'!V200:V201="DA",AND(I201&gt;=(I$7/2),I$7&gt;0)),"DA","NE")</f>
        <v>NE</v>
      </c>
      <c r="K200" s="87">
        <f>IF('Analitika nastave'!AB200="DA",'Analitika nastave'!W200+'Analitika nastave'!X200+'Analitika nastave'!Y200+'Analitika nastave'!Z200,0)</f>
        <v>0</v>
      </c>
      <c r="L200" s="216" t="str">
        <f>IF(OR('Analitika nastave'!AB200:AB201="DA",AND(K201&gt;=(K$7/2),K$7&gt;0)),"DA","NE")</f>
        <v>NE</v>
      </c>
      <c r="M200" s="230">
        <f t="shared" ref="M200" si="190">IF(AND(L200="DA",J200="DA",H200="DA",F200="DA"),E201+G201+I201+K201,0)</f>
        <v>0</v>
      </c>
      <c r="N200" s="171" t="str">
        <f t="shared" ref="N200" si="191">IF(M200&lt;50, "NE",IF(M200&lt;60,2,IF(M200&lt;75,3,IF(M200&lt;90,4,5))))</f>
        <v>NE</v>
      </c>
    </row>
    <row r="201" spans="1:14" ht="15.75" thickBot="1" x14ac:dyDescent="0.3">
      <c r="A201" s="221"/>
      <c r="B201" s="219"/>
      <c r="C201" s="221"/>
      <c r="D201" s="58" t="str">
        <f>'Analitika nastave'!D201</f>
        <v>P</v>
      </c>
      <c r="E201" s="59" t="str">
        <f>IF('Analitika nastave'!J200="DA",'Analitika nastave'!E201+'Analitika nastave'!F201+'Analitika nastave'!G201+'Analitika nastave'!H201,IF(E$7&gt;0,E$7/E$6*E200,""))</f>
        <v/>
      </c>
      <c r="F201" s="217"/>
      <c r="G201" s="66" t="str">
        <f>IF('Analitika nastave'!P200="DA",'Analitika nastave'!K201+'Analitika nastave'!L201+'Analitika nastave'!M201+'Analitika nastave'!N201,IF(G$7&gt;0,G$7/G$6*G200,""))</f>
        <v/>
      </c>
      <c r="H201" s="217"/>
      <c r="I201" s="66" t="str">
        <f>IF('Analitika nastave'!V200="DA",'Analitika nastave'!Q201+'Analitika nastave'!R201+'Analitika nastave'!S201+'Analitika nastave'!T201,IF(I$7&gt;0,I$7/I$6*I200,""))</f>
        <v/>
      </c>
      <c r="J201" s="217"/>
      <c r="K201" s="66" t="str">
        <f>IF('Analitika nastave'!AB200="DA",'Analitika nastave'!W201+'Analitika nastave'!X201+'Analitika nastave'!Y201+'Analitika nastave'!Z201,IF(K$7&gt;0,K$7/K$6*K200,""))</f>
        <v/>
      </c>
      <c r="L201" s="217"/>
      <c r="M201" s="229"/>
      <c r="N201" s="172"/>
    </row>
    <row r="202" spans="1:14" x14ac:dyDescent="0.25">
      <c r="A202" s="220">
        <f>'Analitika nastave'!A202</f>
        <v>98</v>
      </c>
      <c r="B202" s="218" t="str">
        <f>'Analitika nastave'!B202</f>
        <v xml:space="preserve"> </v>
      </c>
      <c r="C202" s="220">
        <f>'Analitika nastave'!C202:C203</f>
        <v>0</v>
      </c>
      <c r="D202" s="61" t="str">
        <f>'Analitika nastave'!D202</f>
        <v>B</v>
      </c>
      <c r="E202" s="87">
        <f>IF('Analitika nastave'!J202="DA",'Analitika nastave'!E202+'Analitika nastave'!F202+'Analitika nastave'!G202+'Analitika nastave'!H202,0)</f>
        <v>0</v>
      </c>
      <c r="F202" s="216" t="str">
        <f>IF(OR('Analitika nastave'!J202:J203="DA",AND(E203&gt;=(E$7/2),E$7&gt;0)),"DA","NE")</f>
        <v>NE</v>
      </c>
      <c r="G202" s="87">
        <f>IF('Analitika nastave'!P202="DA",'Analitika nastave'!K202+'Analitika nastave'!L202+'Analitika nastave'!M202+'Analitika nastave'!N202,0)</f>
        <v>0</v>
      </c>
      <c r="H202" s="216" t="str">
        <f>IF(OR('Analitika nastave'!P202:P203="DA",AND(G203&gt;=(G$7/2),G$7&gt;0)),"DA","NE")</f>
        <v>NE</v>
      </c>
      <c r="I202" s="87">
        <f>IF('Analitika nastave'!V202="DA",'Analitika nastave'!Q202+'Analitika nastave'!R202+'Analitika nastave'!S202+'Analitika nastave'!T202,0)</f>
        <v>0</v>
      </c>
      <c r="J202" s="216" t="str">
        <f>IF(OR('Analitika nastave'!V202:V203="DA",AND(I203&gt;=(I$7/2),I$7&gt;0)),"DA","NE")</f>
        <v>NE</v>
      </c>
      <c r="K202" s="87">
        <f>IF('Analitika nastave'!AB202="DA",'Analitika nastave'!W202+'Analitika nastave'!X202+'Analitika nastave'!Y202+'Analitika nastave'!Z202,0)</f>
        <v>0</v>
      </c>
      <c r="L202" s="216" t="str">
        <f>IF(OR('Analitika nastave'!AB202:AB203="DA",AND(K203&gt;=(K$7/2),K$7&gt;0)),"DA","NE")</f>
        <v>NE</v>
      </c>
      <c r="M202" s="230">
        <f t="shared" ref="M202" si="192">IF(AND(L202="DA",J202="DA",H202="DA",F202="DA"),E203+G203+I203+K203,0)</f>
        <v>0</v>
      </c>
      <c r="N202" s="171" t="str">
        <f t="shared" ref="N202" si="193">IF(M202&lt;50, "NE",IF(M202&lt;60,2,IF(M202&lt;75,3,IF(M202&lt;90,4,5))))</f>
        <v>NE</v>
      </c>
    </row>
    <row r="203" spans="1:14" ht="15.75" thickBot="1" x14ac:dyDescent="0.3">
      <c r="A203" s="221"/>
      <c r="B203" s="219"/>
      <c r="C203" s="221"/>
      <c r="D203" s="58" t="str">
        <f>'Analitika nastave'!D203</f>
        <v>P</v>
      </c>
      <c r="E203" s="59" t="str">
        <f>IF('Analitika nastave'!J202="DA",'Analitika nastave'!E203+'Analitika nastave'!F203+'Analitika nastave'!G203+'Analitika nastave'!H203,IF(E$7&gt;0,E$7/E$6*E202,""))</f>
        <v/>
      </c>
      <c r="F203" s="217"/>
      <c r="G203" s="66" t="str">
        <f>IF('Analitika nastave'!P202="DA",'Analitika nastave'!K203+'Analitika nastave'!L203+'Analitika nastave'!M203+'Analitika nastave'!N203,IF(G$7&gt;0,G$7/G$6*G202,""))</f>
        <v/>
      </c>
      <c r="H203" s="217"/>
      <c r="I203" s="66" t="str">
        <f>IF('Analitika nastave'!V202="DA",'Analitika nastave'!Q203+'Analitika nastave'!R203+'Analitika nastave'!S203+'Analitika nastave'!T203,IF(I$7&gt;0,I$7/I$6*I202,""))</f>
        <v/>
      </c>
      <c r="J203" s="217"/>
      <c r="K203" s="66" t="str">
        <f>IF('Analitika nastave'!AB202="DA",'Analitika nastave'!W203+'Analitika nastave'!X203+'Analitika nastave'!Y203+'Analitika nastave'!Z203,IF(K$7&gt;0,K$7/K$6*K202,""))</f>
        <v/>
      </c>
      <c r="L203" s="217"/>
      <c r="M203" s="229"/>
      <c r="N203" s="172"/>
    </row>
    <row r="204" spans="1:14" x14ac:dyDescent="0.25">
      <c r="A204" s="220">
        <f>'Analitika nastave'!A204</f>
        <v>99</v>
      </c>
      <c r="B204" s="218" t="str">
        <f>'Analitika nastave'!B204</f>
        <v xml:space="preserve"> </v>
      </c>
      <c r="C204" s="220">
        <f>'Analitika nastave'!C204:C205</f>
        <v>0</v>
      </c>
      <c r="D204" s="61" t="str">
        <f>'Analitika nastave'!D204</f>
        <v>B</v>
      </c>
      <c r="E204" s="87">
        <f>IF('Analitika nastave'!J204="DA",'Analitika nastave'!E204+'Analitika nastave'!F204+'Analitika nastave'!G204+'Analitika nastave'!H204,0)</f>
        <v>0</v>
      </c>
      <c r="F204" s="216" t="str">
        <f>IF(OR('Analitika nastave'!J204:J205="DA",AND(E205&gt;=(E$7/2),E$7&gt;0)),"DA","NE")</f>
        <v>NE</v>
      </c>
      <c r="G204" s="87">
        <f>IF('Analitika nastave'!P204="DA",'Analitika nastave'!K204+'Analitika nastave'!L204+'Analitika nastave'!M204+'Analitika nastave'!N204,0)</f>
        <v>0</v>
      </c>
      <c r="H204" s="216" t="str">
        <f>IF(OR('Analitika nastave'!P204:P205="DA",AND(G205&gt;=(G$7/2),G$7&gt;0)),"DA","NE")</f>
        <v>NE</v>
      </c>
      <c r="I204" s="87">
        <f>IF('Analitika nastave'!V204="DA",'Analitika nastave'!Q204+'Analitika nastave'!R204+'Analitika nastave'!S204+'Analitika nastave'!T204,0)</f>
        <v>0</v>
      </c>
      <c r="J204" s="216" t="str">
        <f>IF(OR('Analitika nastave'!V204:V205="DA",AND(I205&gt;=(I$7/2),I$7&gt;0)),"DA","NE")</f>
        <v>NE</v>
      </c>
      <c r="K204" s="87">
        <f>IF('Analitika nastave'!AB204="DA",'Analitika nastave'!W204+'Analitika nastave'!X204+'Analitika nastave'!Y204+'Analitika nastave'!Z204,0)</f>
        <v>0</v>
      </c>
      <c r="L204" s="216" t="str">
        <f>IF(OR('Analitika nastave'!AB204:AB205="DA",AND(K205&gt;=(K$7/2),K$7&gt;0)),"DA","NE")</f>
        <v>NE</v>
      </c>
      <c r="M204" s="230">
        <f t="shared" ref="M204" si="194">IF(AND(L204="DA",J204="DA",H204="DA",F204="DA"),E205+G205+I205+K205,0)</f>
        <v>0</v>
      </c>
      <c r="N204" s="171" t="str">
        <f t="shared" ref="N204" si="195">IF(M204&lt;50, "NE",IF(M204&lt;60,2,IF(M204&lt;75,3,IF(M204&lt;90,4,5))))</f>
        <v>NE</v>
      </c>
    </row>
    <row r="205" spans="1:14" ht="15.75" thickBot="1" x14ac:dyDescent="0.3">
      <c r="A205" s="221"/>
      <c r="B205" s="219"/>
      <c r="C205" s="221"/>
      <c r="D205" s="58" t="str">
        <f>'Analitika nastave'!D205</f>
        <v>P</v>
      </c>
      <c r="E205" s="59" t="str">
        <f>IF('Analitika nastave'!J204="DA",'Analitika nastave'!E205+'Analitika nastave'!F205+'Analitika nastave'!G205+'Analitika nastave'!H205,IF(E$7&gt;0,E$7/E$6*E204,""))</f>
        <v/>
      </c>
      <c r="F205" s="217"/>
      <c r="G205" s="66" t="str">
        <f>IF('Analitika nastave'!P204="DA",'Analitika nastave'!K205+'Analitika nastave'!L205+'Analitika nastave'!M205+'Analitika nastave'!N205,IF(G$7&gt;0,G$7/G$6*G204,""))</f>
        <v/>
      </c>
      <c r="H205" s="217"/>
      <c r="I205" s="66" t="str">
        <f>IF('Analitika nastave'!V204="DA",'Analitika nastave'!Q205+'Analitika nastave'!R205+'Analitika nastave'!S205+'Analitika nastave'!T205,IF(I$7&gt;0,I$7/I$6*I204,""))</f>
        <v/>
      </c>
      <c r="J205" s="217"/>
      <c r="K205" s="66" t="str">
        <f>IF('Analitika nastave'!AB204="DA",'Analitika nastave'!W205+'Analitika nastave'!X205+'Analitika nastave'!Y205+'Analitika nastave'!Z205,IF(K$7&gt;0,K$7/K$6*K204,""))</f>
        <v/>
      </c>
      <c r="L205" s="217"/>
      <c r="M205" s="229"/>
      <c r="N205" s="172"/>
    </row>
    <row r="206" spans="1:14" x14ac:dyDescent="0.25">
      <c r="A206" s="220">
        <f>'Analitika nastave'!A206</f>
        <v>100</v>
      </c>
      <c r="B206" s="218" t="str">
        <f>'Analitika nastave'!B206</f>
        <v xml:space="preserve"> </v>
      </c>
      <c r="C206" s="220">
        <f>'Analitika nastave'!C206:C207</f>
        <v>0</v>
      </c>
      <c r="D206" s="61" t="str">
        <f>'Analitika nastave'!D206</f>
        <v>B</v>
      </c>
      <c r="E206" s="87">
        <f>IF('Analitika nastave'!J206="DA",'Analitika nastave'!E206+'Analitika nastave'!F206+'Analitika nastave'!G206+'Analitika nastave'!H206,0)</f>
        <v>0</v>
      </c>
      <c r="F206" s="216" t="str">
        <f>IF(OR('Analitika nastave'!J206:J207="DA",AND(E207&gt;=(E$7/2),E$7&gt;0)),"DA","NE")</f>
        <v>NE</v>
      </c>
      <c r="G206" s="87">
        <f>IF('Analitika nastave'!P206="DA",'Analitika nastave'!K206+'Analitika nastave'!L206+'Analitika nastave'!M206+'Analitika nastave'!N206,0)</f>
        <v>0</v>
      </c>
      <c r="H206" s="216" t="str">
        <f>IF(OR('Analitika nastave'!P206:P207="DA",AND(G207&gt;=(G$7/2),G$7&gt;0)),"DA","NE")</f>
        <v>NE</v>
      </c>
      <c r="I206" s="87">
        <f>IF('Analitika nastave'!V206="DA",'Analitika nastave'!Q206+'Analitika nastave'!R206+'Analitika nastave'!S206+'Analitika nastave'!T206,0)</f>
        <v>0</v>
      </c>
      <c r="J206" s="216" t="str">
        <f>IF(OR('Analitika nastave'!V206:V207="DA",AND(I207&gt;=(I$7/2),I$7&gt;0)),"DA","NE")</f>
        <v>NE</v>
      </c>
      <c r="K206" s="87">
        <f>IF('Analitika nastave'!AB206="DA",'Analitika nastave'!W206+'Analitika nastave'!X206+'Analitika nastave'!Y206+'Analitika nastave'!Z206,0)</f>
        <v>0</v>
      </c>
      <c r="L206" s="216" t="str">
        <f>IF(OR('Analitika nastave'!AB206:AB207="DA",AND(K207&gt;=(K$7/2),K$7&gt;0)),"DA","NE")</f>
        <v>NE</v>
      </c>
      <c r="M206" s="230">
        <f t="shared" ref="M206" si="196">IF(AND(L206="DA",J206="DA",H206="DA",F206="DA"),E207+G207+I207+K207,0)</f>
        <v>0</v>
      </c>
      <c r="N206" s="171" t="str">
        <f t="shared" ref="N206" si="197">IF(M206&lt;50, "NE",IF(M206&lt;60,2,IF(M206&lt;75,3,IF(M206&lt;90,4,5))))</f>
        <v>NE</v>
      </c>
    </row>
    <row r="207" spans="1:14" ht="15.75" thickBot="1" x14ac:dyDescent="0.3">
      <c r="A207" s="221"/>
      <c r="B207" s="219"/>
      <c r="C207" s="221"/>
      <c r="D207" s="58" t="str">
        <f>'Analitika nastave'!D207</f>
        <v>P</v>
      </c>
      <c r="E207" s="59" t="str">
        <f>IF('Analitika nastave'!J206="DA",'Analitika nastave'!E207+'Analitika nastave'!F207+'Analitika nastave'!G207+'Analitika nastave'!H207,IF(E$7&gt;0,E$7/E$6*E206,""))</f>
        <v/>
      </c>
      <c r="F207" s="217"/>
      <c r="G207" s="66" t="str">
        <f>IF('Analitika nastave'!P206="DA",'Analitika nastave'!K207+'Analitika nastave'!L207+'Analitika nastave'!M207+'Analitika nastave'!N207,IF(G$7&gt;0,G$7/G$6*G206,""))</f>
        <v/>
      </c>
      <c r="H207" s="217"/>
      <c r="I207" s="66" t="str">
        <f>IF('Analitika nastave'!V206="DA",'Analitika nastave'!Q207+'Analitika nastave'!R207+'Analitika nastave'!S207+'Analitika nastave'!T207,IF(I$7&gt;0,I$7/I$6*I206,""))</f>
        <v/>
      </c>
      <c r="J207" s="217"/>
      <c r="K207" s="66" t="str">
        <f>IF('Analitika nastave'!AB206="DA",'Analitika nastave'!W207+'Analitika nastave'!X207+'Analitika nastave'!Y207+'Analitika nastave'!Z207,IF(K$7&gt;0,K$7/K$6*K206,""))</f>
        <v/>
      </c>
      <c r="L207" s="217"/>
      <c r="M207" s="229"/>
      <c r="N207" s="172"/>
    </row>
    <row r="208" spans="1:14" ht="15.75" hidden="1" thickBot="1" x14ac:dyDescent="0.3">
      <c r="M208" s="89">
        <f>COUNTIF(M8:M207,"&gt;0")</f>
        <v>0</v>
      </c>
      <c r="N208" s="84" t="e">
        <f>AVERAGEIF(N8:N207,"&gt;=2")</f>
        <v>#DIV/0!</v>
      </c>
    </row>
    <row r="209" spans="13:13" hidden="1" x14ac:dyDescent="0.25">
      <c r="M209" s="88" t="e">
        <f>AVERAGEIF(M8:M207,"&gt;0")</f>
        <v>#DIV/0!</v>
      </c>
    </row>
  </sheetData>
  <sheetProtection algorithmName="SHA-512" hashValue="MqeVGExSx3pvp7AqcdLZmpGQw71YXugCjuAs30Yf6GthOWCpQpvRgGxuCjUIVzpUz+4qtYbG8YpKNvWRTwxgYQ==" saltValue="X6REWCxO+svE3lqAa00DdQ==" spinCount="100000" sheet="1" objects="1" scenarios="1"/>
  <mergeCells count="921">
    <mergeCell ref="F204:F205"/>
    <mergeCell ref="F206:F207"/>
    <mergeCell ref="H204:H205"/>
    <mergeCell ref="H206:H207"/>
    <mergeCell ref="L182:L183"/>
    <mergeCell ref="B200:B201"/>
    <mergeCell ref="C200:C201"/>
    <mergeCell ref="B202:B203"/>
    <mergeCell ref="M206:M207"/>
    <mergeCell ref="M192:M193"/>
    <mergeCell ref="M194:M195"/>
    <mergeCell ref="M196:M197"/>
    <mergeCell ref="M198:M199"/>
    <mergeCell ref="M200:M201"/>
    <mergeCell ref="M202:M203"/>
    <mergeCell ref="B204:B205"/>
    <mergeCell ref="C204:C205"/>
    <mergeCell ref="M204:M205"/>
    <mergeCell ref="B206:B207"/>
    <mergeCell ref="C206:C207"/>
    <mergeCell ref="F202:F203"/>
    <mergeCell ref="C202:C203"/>
    <mergeCell ref="B192:B193"/>
    <mergeCell ref="C192:C193"/>
    <mergeCell ref="B178:B179"/>
    <mergeCell ref="C178:C179"/>
    <mergeCell ref="M178:M179"/>
    <mergeCell ref="M180:M181"/>
    <mergeCell ref="M182:M183"/>
    <mergeCell ref="M184:M185"/>
    <mergeCell ref="M186:M187"/>
    <mergeCell ref="M188:M189"/>
    <mergeCell ref="M190:M191"/>
    <mergeCell ref="F186:F187"/>
    <mergeCell ref="F188:F189"/>
    <mergeCell ref="B180:B181"/>
    <mergeCell ref="C180:C181"/>
    <mergeCell ref="B182:B183"/>
    <mergeCell ref="C182:C183"/>
    <mergeCell ref="B184:B185"/>
    <mergeCell ref="C184:C185"/>
    <mergeCell ref="J178:J179"/>
    <mergeCell ref="J180:J181"/>
    <mergeCell ref="M168:M169"/>
    <mergeCell ref="B170:B171"/>
    <mergeCell ref="C170:C171"/>
    <mergeCell ref="M170:M171"/>
    <mergeCell ref="B172:B173"/>
    <mergeCell ref="C172:C173"/>
    <mergeCell ref="M172:M173"/>
    <mergeCell ref="M174:M175"/>
    <mergeCell ref="C176:C177"/>
    <mergeCell ref="M176:M177"/>
    <mergeCell ref="F168:F169"/>
    <mergeCell ref="F170:F171"/>
    <mergeCell ref="F172:F173"/>
    <mergeCell ref="F174:F175"/>
    <mergeCell ref="F176:F177"/>
    <mergeCell ref="L172:L173"/>
    <mergeCell ref="L174:L175"/>
    <mergeCell ref="L168:L169"/>
    <mergeCell ref="L170:L171"/>
    <mergeCell ref="J168:J169"/>
    <mergeCell ref="M156:M157"/>
    <mergeCell ref="M158:M159"/>
    <mergeCell ref="M160:M161"/>
    <mergeCell ref="M162:M163"/>
    <mergeCell ref="M164:M165"/>
    <mergeCell ref="B166:B167"/>
    <mergeCell ref="C166:C167"/>
    <mergeCell ref="M166:M167"/>
    <mergeCell ref="L164:L165"/>
    <mergeCell ref="B164:B165"/>
    <mergeCell ref="C164:C165"/>
    <mergeCell ref="F166:F167"/>
    <mergeCell ref="J158:J159"/>
    <mergeCell ref="J160:J161"/>
    <mergeCell ref="J162:J163"/>
    <mergeCell ref="J164:J165"/>
    <mergeCell ref="J166:J167"/>
    <mergeCell ref="L160:L161"/>
    <mergeCell ref="L162:L163"/>
    <mergeCell ref="M138:M139"/>
    <mergeCell ref="M140:M141"/>
    <mergeCell ref="M142:M143"/>
    <mergeCell ref="M144:M145"/>
    <mergeCell ref="M146:M147"/>
    <mergeCell ref="M148:M149"/>
    <mergeCell ref="M150:M151"/>
    <mergeCell ref="M152:M153"/>
    <mergeCell ref="M154:M155"/>
    <mergeCell ref="J112:J113"/>
    <mergeCell ref="J114:J115"/>
    <mergeCell ref="L150:L151"/>
    <mergeCell ref="L154:L155"/>
    <mergeCell ref="L166:L167"/>
    <mergeCell ref="B162:B163"/>
    <mergeCell ref="C162:C163"/>
    <mergeCell ref="B138:B139"/>
    <mergeCell ref="C138:C139"/>
    <mergeCell ref="B140:B141"/>
    <mergeCell ref="C140:C141"/>
    <mergeCell ref="B142:B143"/>
    <mergeCell ref="C142:C143"/>
    <mergeCell ref="B156:B157"/>
    <mergeCell ref="C156:C157"/>
    <mergeCell ref="B158:B159"/>
    <mergeCell ref="C158:C159"/>
    <mergeCell ref="B160:B161"/>
    <mergeCell ref="C160:C161"/>
    <mergeCell ref="B150:B151"/>
    <mergeCell ref="C150:C151"/>
    <mergeCell ref="L134:L135"/>
    <mergeCell ref="L148:L149"/>
    <mergeCell ref="C124:C125"/>
    <mergeCell ref="B102:B103"/>
    <mergeCell ref="C102:C103"/>
    <mergeCell ref="B104:B105"/>
    <mergeCell ref="C104:C105"/>
    <mergeCell ref="B106:B107"/>
    <mergeCell ref="C106:C107"/>
    <mergeCell ref="B96:B97"/>
    <mergeCell ref="C96:C97"/>
    <mergeCell ref="B98:B99"/>
    <mergeCell ref="C98:C99"/>
    <mergeCell ref="B100:B101"/>
    <mergeCell ref="C100:C101"/>
    <mergeCell ref="M122:M123"/>
    <mergeCell ref="M124:M125"/>
    <mergeCell ref="M126:M127"/>
    <mergeCell ref="M128:M129"/>
    <mergeCell ref="M130:M131"/>
    <mergeCell ref="M132:M133"/>
    <mergeCell ref="B134:B135"/>
    <mergeCell ref="C134:C135"/>
    <mergeCell ref="B136:B137"/>
    <mergeCell ref="C136:C137"/>
    <mergeCell ref="F134:F135"/>
    <mergeCell ref="J122:J123"/>
    <mergeCell ref="J124:J125"/>
    <mergeCell ref="J126:J127"/>
    <mergeCell ref="J128:J129"/>
    <mergeCell ref="J130:J131"/>
    <mergeCell ref="B128:B129"/>
    <mergeCell ref="C128:C129"/>
    <mergeCell ref="B130:B131"/>
    <mergeCell ref="C130:C131"/>
    <mergeCell ref="F136:F137"/>
    <mergeCell ref="J132:J133"/>
    <mergeCell ref="M134:M135"/>
    <mergeCell ref="M136:M137"/>
    <mergeCell ref="M104:M105"/>
    <mergeCell ref="M106:M107"/>
    <mergeCell ref="M108:M109"/>
    <mergeCell ref="M110:M111"/>
    <mergeCell ref="M112:M113"/>
    <mergeCell ref="M114:M115"/>
    <mergeCell ref="M116:M117"/>
    <mergeCell ref="M118:M119"/>
    <mergeCell ref="M120:M121"/>
    <mergeCell ref="M80:M81"/>
    <mergeCell ref="M82:M83"/>
    <mergeCell ref="M84:M85"/>
    <mergeCell ref="M86:M87"/>
    <mergeCell ref="M88:M89"/>
    <mergeCell ref="M90:M91"/>
    <mergeCell ref="M92:M93"/>
    <mergeCell ref="M94:M95"/>
    <mergeCell ref="L102:L103"/>
    <mergeCell ref="M96:M97"/>
    <mergeCell ref="M98:M99"/>
    <mergeCell ref="M100:M101"/>
    <mergeCell ref="M102:M103"/>
    <mergeCell ref="L92:L93"/>
    <mergeCell ref="L94:L95"/>
    <mergeCell ref="L88:L89"/>
    <mergeCell ref="L90:L91"/>
    <mergeCell ref="L84:L85"/>
    <mergeCell ref="L86:L87"/>
    <mergeCell ref="L80:L81"/>
    <mergeCell ref="L82:L83"/>
    <mergeCell ref="M62:M63"/>
    <mergeCell ref="M64:M65"/>
    <mergeCell ref="M66:M67"/>
    <mergeCell ref="M68:M69"/>
    <mergeCell ref="M70:M71"/>
    <mergeCell ref="M72:M73"/>
    <mergeCell ref="M74:M75"/>
    <mergeCell ref="M76:M77"/>
    <mergeCell ref="M78:M79"/>
    <mergeCell ref="A52:A53"/>
    <mergeCell ref="M52:M53"/>
    <mergeCell ref="A54:A55"/>
    <mergeCell ref="M54:M55"/>
    <mergeCell ref="M56:M57"/>
    <mergeCell ref="M58:M59"/>
    <mergeCell ref="M60:M61"/>
    <mergeCell ref="J54:J55"/>
    <mergeCell ref="J56:J57"/>
    <mergeCell ref="J58:J59"/>
    <mergeCell ref="J60:J61"/>
    <mergeCell ref="L60:L61"/>
    <mergeCell ref="A58:A59"/>
    <mergeCell ref="A60:A61"/>
    <mergeCell ref="F60:F61"/>
    <mergeCell ref="H54:H55"/>
    <mergeCell ref="H56:H57"/>
    <mergeCell ref="H58:H59"/>
    <mergeCell ref="L58:L59"/>
    <mergeCell ref="A42:A43"/>
    <mergeCell ref="M42:M43"/>
    <mergeCell ref="A44:A45"/>
    <mergeCell ref="M44:M45"/>
    <mergeCell ref="A46:A47"/>
    <mergeCell ref="M46:M47"/>
    <mergeCell ref="A48:A49"/>
    <mergeCell ref="M48:M49"/>
    <mergeCell ref="A50:A51"/>
    <mergeCell ref="M50:M51"/>
    <mergeCell ref="L44:L45"/>
    <mergeCell ref="L46:L47"/>
    <mergeCell ref="A34:A35"/>
    <mergeCell ref="M34:M35"/>
    <mergeCell ref="A36:A37"/>
    <mergeCell ref="M36:M37"/>
    <mergeCell ref="A38:A39"/>
    <mergeCell ref="M38:M39"/>
    <mergeCell ref="A40:A41"/>
    <mergeCell ref="M40:M41"/>
    <mergeCell ref="C24:C25"/>
    <mergeCell ref="B26:B27"/>
    <mergeCell ref="C26:C27"/>
    <mergeCell ref="B28:B29"/>
    <mergeCell ref="C28:C29"/>
    <mergeCell ref="B30:B31"/>
    <mergeCell ref="C30:C31"/>
    <mergeCell ref="F26:F27"/>
    <mergeCell ref="F28:F29"/>
    <mergeCell ref="F30:F31"/>
    <mergeCell ref="F32:F33"/>
    <mergeCell ref="H30:H31"/>
    <mergeCell ref="H32:H33"/>
    <mergeCell ref="H34:H35"/>
    <mergeCell ref="A24:A25"/>
    <mergeCell ref="M24:M25"/>
    <mergeCell ref="A26:A27"/>
    <mergeCell ref="M26:M27"/>
    <mergeCell ref="A28:A29"/>
    <mergeCell ref="M28:M29"/>
    <mergeCell ref="A30:A31"/>
    <mergeCell ref="M30:M31"/>
    <mergeCell ref="A32:A33"/>
    <mergeCell ref="M32:M33"/>
    <mergeCell ref="B18:B19"/>
    <mergeCell ref="C18:C19"/>
    <mergeCell ref="B20:B21"/>
    <mergeCell ref="C20:C21"/>
    <mergeCell ref="B22:B23"/>
    <mergeCell ref="C22:C23"/>
    <mergeCell ref="C8:C9"/>
    <mergeCell ref="B10:B11"/>
    <mergeCell ref="C10:C11"/>
    <mergeCell ref="B12:B13"/>
    <mergeCell ref="C12:C13"/>
    <mergeCell ref="B14:B15"/>
    <mergeCell ref="C14:C15"/>
    <mergeCell ref="B8:B9"/>
    <mergeCell ref="A56:A57"/>
    <mergeCell ref="C48:C49"/>
    <mergeCell ref="B50:B51"/>
    <mergeCell ref="C50:C51"/>
    <mergeCell ref="B52:B53"/>
    <mergeCell ref="C52:C53"/>
    <mergeCell ref="C40:C41"/>
    <mergeCell ref="B42:B43"/>
    <mergeCell ref="C42:C43"/>
    <mergeCell ref="B44:B45"/>
    <mergeCell ref="C44:C45"/>
    <mergeCell ref="B46:B47"/>
    <mergeCell ref="C46:C47"/>
    <mergeCell ref="C32:C33"/>
    <mergeCell ref="B34:B35"/>
    <mergeCell ref="C34:C35"/>
    <mergeCell ref="A62:A63"/>
    <mergeCell ref="A64:A65"/>
    <mergeCell ref="A66:A67"/>
    <mergeCell ref="M5:M7"/>
    <mergeCell ref="M8:M9"/>
    <mergeCell ref="A10:A11"/>
    <mergeCell ref="M10:M11"/>
    <mergeCell ref="A12:A13"/>
    <mergeCell ref="M12:M13"/>
    <mergeCell ref="A14:A15"/>
    <mergeCell ref="M14:M15"/>
    <mergeCell ref="A16:A17"/>
    <mergeCell ref="M16:M17"/>
    <mergeCell ref="A18:A19"/>
    <mergeCell ref="M18:M19"/>
    <mergeCell ref="A20:A21"/>
    <mergeCell ref="M20:M21"/>
    <mergeCell ref="A22:A23"/>
    <mergeCell ref="M22:M23"/>
    <mergeCell ref="A8:A9"/>
    <mergeCell ref="C16:C17"/>
    <mergeCell ref="B16:B17"/>
    <mergeCell ref="B24:B25"/>
    <mergeCell ref="B48:B49"/>
    <mergeCell ref="A80:A81"/>
    <mergeCell ref="A82:A83"/>
    <mergeCell ref="A84:A85"/>
    <mergeCell ref="A86:A87"/>
    <mergeCell ref="A88:A89"/>
    <mergeCell ref="A90:A91"/>
    <mergeCell ref="A68:A69"/>
    <mergeCell ref="A70:A71"/>
    <mergeCell ref="A72:A73"/>
    <mergeCell ref="A74:A75"/>
    <mergeCell ref="A76:A77"/>
    <mergeCell ref="A78:A79"/>
    <mergeCell ref="A104:A105"/>
    <mergeCell ref="A106:A107"/>
    <mergeCell ref="A108:A109"/>
    <mergeCell ref="A110:A111"/>
    <mergeCell ref="A112:A113"/>
    <mergeCell ref="A114:A115"/>
    <mergeCell ref="A92:A93"/>
    <mergeCell ref="A94:A95"/>
    <mergeCell ref="A96:A97"/>
    <mergeCell ref="A98:A99"/>
    <mergeCell ref="A100:A101"/>
    <mergeCell ref="A102:A103"/>
    <mergeCell ref="A128:A129"/>
    <mergeCell ref="A130:A131"/>
    <mergeCell ref="A132:A133"/>
    <mergeCell ref="A134:A135"/>
    <mergeCell ref="A136:A137"/>
    <mergeCell ref="A138:A139"/>
    <mergeCell ref="A116:A117"/>
    <mergeCell ref="A118:A119"/>
    <mergeCell ref="A120:A121"/>
    <mergeCell ref="A122:A123"/>
    <mergeCell ref="A124:A125"/>
    <mergeCell ref="A126:A127"/>
    <mergeCell ref="A152:A153"/>
    <mergeCell ref="A154:A155"/>
    <mergeCell ref="A156:A157"/>
    <mergeCell ref="A158:A159"/>
    <mergeCell ref="A160:A161"/>
    <mergeCell ref="A162:A163"/>
    <mergeCell ref="A140:A141"/>
    <mergeCell ref="A142:A143"/>
    <mergeCell ref="A144:A145"/>
    <mergeCell ref="A146:A147"/>
    <mergeCell ref="A148:A149"/>
    <mergeCell ref="A150:A151"/>
    <mergeCell ref="A176:A177"/>
    <mergeCell ref="A178:A179"/>
    <mergeCell ref="A180:A181"/>
    <mergeCell ref="A182:A183"/>
    <mergeCell ref="A184:A185"/>
    <mergeCell ref="A186:A187"/>
    <mergeCell ref="A164:A165"/>
    <mergeCell ref="A166:A167"/>
    <mergeCell ref="A168:A169"/>
    <mergeCell ref="A170:A171"/>
    <mergeCell ref="A172:A173"/>
    <mergeCell ref="A174:A175"/>
    <mergeCell ref="A200:A201"/>
    <mergeCell ref="A202:A203"/>
    <mergeCell ref="A204:A205"/>
    <mergeCell ref="A206:A207"/>
    <mergeCell ref="A188:A189"/>
    <mergeCell ref="A190:A191"/>
    <mergeCell ref="A192:A193"/>
    <mergeCell ref="A194:A195"/>
    <mergeCell ref="A196:A197"/>
    <mergeCell ref="A198:A199"/>
    <mergeCell ref="B36:B37"/>
    <mergeCell ref="C36:C37"/>
    <mergeCell ref="B38:B39"/>
    <mergeCell ref="C38:C39"/>
    <mergeCell ref="B32:B33"/>
    <mergeCell ref="B40:B41"/>
    <mergeCell ref="B60:B61"/>
    <mergeCell ref="C60:C61"/>
    <mergeCell ref="B62:B63"/>
    <mergeCell ref="C62:C63"/>
    <mergeCell ref="B64:B65"/>
    <mergeCell ref="C64:C65"/>
    <mergeCell ref="B54:B55"/>
    <mergeCell ref="C54:C55"/>
    <mergeCell ref="B56:B57"/>
    <mergeCell ref="C56:C57"/>
    <mergeCell ref="B58:B59"/>
    <mergeCell ref="C58:C59"/>
    <mergeCell ref="B72:B73"/>
    <mergeCell ref="C72:C73"/>
    <mergeCell ref="B74:B75"/>
    <mergeCell ref="C74:C75"/>
    <mergeCell ref="B76:B77"/>
    <mergeCell ref="C76:C77"/>
    <mergeCell ref="B66:B67"/>
    <mergeCell ref="C66:C67"/>
    <mergeCell ref="B68:B69"/>
    <mergeCell ref="C68:C69"/>
    <mergeCell ref="B70:B71"/>
    <mergeCell ref="C70:C71"/>
    <mergeCell ref="B84:B85"/>
    <mergeCell ref="C84:C85"/>
    <mergeCell ref="B86:B87"/>
    <mergeCell ref="C86:C87"/>
    <mergeCell ref="B88:B89"/>
    <mergeCell ref="C88:C89"/>
    <mergeCell ref="B78:B79"/>
    <mergeCell ref="C78:C79"/>
    <mergeCell ref="B80:B81"/>
    <mergeCell ref="C80:C81"/>
    <mergeCell ref="B82:B83"/>
    <mergeCell ref="C82:C83"/>
    <mergeCell ref="B114:B115"/>
    <mergeCell ref="C114:C115"/>
    <mergeCell ref="B116:B117"/>
    <mergeCell ref="C116:C117"/>
    <mergeCell ref="B118:B119"/>
    <mergeCell ref="C118:C119"/>
    <mergeCell ref="B108:B109"/>
    <mergeCell ref="C108:C109"/>
    <mergeCell ref="B110:B111"/>
    <mergeCell ref="C110:C111"/>
    <mergeCell ref="B112:B113"/>
    <mergeCell ref="C112:C113"/>
    <mergeCell ref="B144:B145"/>
    <mergeCell ref="C144:C145"/>
    <mergeCell ref="B146:B147"/>
    <mergeCell ref="C146:C147"/>
    <mergeCell ref="B148:B149"/>
    <mergeCell ref="C148:C149"/>
    <mergeCell ref="B132:B133"/>
    <mergeCell ref="C132:C133"/>
    <mergeCell ref="A5:A7"/>
    <mergeCell ref="B5:B7"/>
    <mergeCell ref="C5:C7"/>
    <mergeCell ref="B126:B127"/>
    <mergeCell ref="C126:C127"/>
    <mergeCell ref="B90:B91"/>
    <mergeCell ref="C90:C91"/>
    <mergeCell ref="B92:B93"/>
    <mergeCell ref="C92:C93"/>
    <mergeCell ref="B94:B95"/>
    <mergeCell ref="C94:C95"/>
    <mergeCell ref="B120:B121"/>
    <mergeCell ref="C120:C121"/>
    <mergeCell ref="B122:B123"/>
    <mergeCell ref="C122:C123"/>
    <mergeCell ref="B124:B125"/>
    <mergeCell ref="B152:B153"/>
    <mergeCell ref="C152:C153"/>
    <mergeCell ref="B154:B155"/>
    <mergeCell ref="C154:C155"/>
    <mergeCell ref="B174:B175"/>
    <mergeCell ref="C174:C175"/>
    <mergeCell ref="B176:B177"/>
    <mergeCell ref="B168:B169"/>
    <mergeCell ref="C168:C169"/>
    <mergeCell ref="B194:B195"/>
    <mergeCell ref="C194:C195"/>
    <mergeCell ref="B196:B197"/>
    <mergeCell ref="C196:C197"/>
    <mergeCell ref="B186:B187"/>
    <mergeCell ref="C186:C187"/>
    <mergeCell ref="B188:B189"/>
    <mergeCell ref="C188:C189"/>
    <mergeCell ref="B190:B191"/>
    <mergeCell ref="C190:C191"/>
    <mergeCell ref="B198:B199"/>
    <mergeCell ref="C198:C199"/>
    <mergeCell ref="F6:F7"/>
    <mergeCell ref="H6:H7"/>
    <mergeCell ref="J6:J7"/>
    <mergeCell ref="L6:L7"/>
    <mergeCell ref="E5:F5"/>
    <mergeCell ref="G5:H5"/>
    <mergeCell ref="I5:J5"/>
    <mergeCell ref="K5:L5"/>
    <mergeCell ref="F22:F23"/>
    <mergeCell ref="F10:F11"/>
    <mergeCell ref="F12:F13"/>
    <mergeCell ref="F14:F15"/>
    <mergeCell ref="F16:F17"/>
    <mergeCell ref="F18:F19"/>
    <mergeCell ref="F20:F21"/>
    <mergeCell ref="F8:F9"/>
    <mergeCell ref="H8:H9"/>
    <mergeCell ref="J8:J9"/>
    <mergeCell ref="L8:L9"/>
    <mergeCell ref="L14:L15"/>
    <mergeCell ref="L16:L17"/>
    <mergeCell ref="F58:F59"/>
    <mergeCell ref="F62:F63"/>
    <mergeCell ref="F64:F65"/>
    <mergeCell ref="F66:F67"/>
    <mergeCell ref="F68:F69"/>
    <mergeCell ref="F46:F47"/>
    <mergeCell ref="F48:F49"/>
    <mergeCell ref="F50:F51"/>
    <mergeCell ref="F52:F53"/>
    <mergeCell ref="F54:F55"/>
    <mergeCell ref="F56:F57"/>
    <mergeCell ref="F34:F35"/>
    <mergeCell ref="F36:F37"/>
    <mergeCell ref="F38:F39"/>
    <mergeCell ref="F40:F41"/>
    <mergeCell ref="F42:F43"/>
    <mergeCell ref="F44:F45"/>
    <mergeCell ref="H24:H25"/>
    <mergeCell ref="H26:H27"/>
    <mergeCell ref="H28:H29"/>
    <mergeCell ref="F24:F25"/>
    <mergeCell ref="F82:F83"/>
    <mergeCell ref="F84:F85"/>
    <mergeCell ref="F86:F87"/>
    <mergeCell ref="F88:F89"/>
    <mergeCell ref="F90:F91"/>
    <mergeCell ref="F92:F93"/>
    <mergeCell ref="F70:F71"/>
    <mergeCell ref="F72:F73"/>
    <mergeCell ref="F74:F75"/>
    <mergeCell ref="F76:F77"/>
    <mergeCell ref="F78:F79"/>
    <mergeCell ref="F80:F81"/>
    <mergeCell ref="F154:F155"/>
    <mergeCell ref="F156:F157"/>
    <mergeCell ref="F130:F131"/>
    <mergeCell ref="F132:F133"/>
    <mergeCell ref="F94:F95"/>
    <mergeCell ref="F96:F97"/>
    <mergeCell ref="F98:F99"/>
    <mergeCell ref="F100:F101"/>
    <mergeCell ref="F102:F103"/>
    <mergeCell ref="F104:F105"/>
    <mergeCell ref="F138:F139"/>
    <mergeCell ref="F140:F141"/>
    <mergeCell ref="F118:F119"/>
    <mergeCell ref="F120:F121"/>
    <mergeCell ref="F122:F123"/>
    <mergeCell ref="F124:F125"/>
    <mergeCell ref="F126:F127"/>
    <mergeCell ref="F128:F129"/>
    <mergeCell ref="F106:F107"/>
    <mergeCell ref="F108:F109"/>
    <mergeCell ref="F110:F111"/>
    <mergeCell ref="F112:F113"/>
    <mergeCell ref="F114:F115"/>
    <mergeCell ref="F116:F117"/>
    <mergeCell ref="H108:H109"/>
    <mergeCell ref="H110:H111"/>
    <mergeCell ref="H112:H113"/>
    <mergeCell ref="H114:H115"/>
    <mergeCell ref="H116:H117"/>
    <mergeCell ref="H118:H119"/>
    <mergeCell ref="H96:H97"/>
    <mergeCell ref="H98:H99"/>
    <mergeCell ref="H100:H101"/>
    <mergeCell ref="H102:H103"/>
    <mergeCell ref="H104:H105"/>
    <mergeCell ref="H106:H107"/>
    <mergeCell ref="H84:H85"/>
    <mergeCell ref="F194:F195"/>
    <mergeCell ref="F196:F197"/>
    <mergeCell ref="F198:F199"/>
    <mergeCell ref="F200:F201"/>
    <mergeCell ref="F178:F179"/>
    <mergeCell ref="F180:F181"/>
    <mergeCell ref="F182:F183"/>
    <mergeCell ref="F184:F185"/>
    <mergeCell ref="F164:F165"/>
    <mergeCell ref="H164:H165"/>
    <mergeCell ref="H166:H167"/>
    <mergeCell ref="H134:H135"/>
    <mergeCell ref="H136:H137"/>
    <mergeCell ref="H138:H139"/>
    <mergeCell ref="H140:H141"/>
    <mergeCell ref="H142:H143"/>
    <mergeCell ref="H120:H121"/>
    <mergeCell ref="H122:H123"/>
    <mergeCell ref="H124:H125"/>
    <mergeCell ref="H126:H127"/>
    <mergeCell ref="H128:H129"/>
    <mergeCell ref="H130:H131"/>
    <mergeCell ref="H194:H195"/>
    <mergeCell ref="H72:H73"/>
    <mergeCell ref="H74:H75"/>
    <mergeCell ref="H76:H77"/>
    <mergeCell ref="H78:H79"/>
    <mergeCell ref="H80:H81"/>
    <mergeCell ref="H82:H83"/>
    <mergeCell ref="F158:F159"/>
    <mergeCell ref="F160:F161"/>
    <mergeCell ref="F162:F163"/>
    <mergeCell ref="F142:F143"/>
    <mergeCell ref="F144:F145"/>
    <mergeCell ref="F146:F147"/>
    <mergeCell ref="F148:F149"/>
    <mergeCell ref="F150:F151"/>
    <mergeCell ref="F152:F153"/>
    <mergeCell ref="H92:H93"/>
    <mergeCell ref="H94:H95"/>
    <mergeCell ref="H144:H145"/>
    <mergeCell ref="H146:H147"/>
    <mergeCell ref="H148:H149"/>
    <mergeCell ref="H150:H151"/>
    <mergeCell ref="H152:H153"/>
    <mergeCell ref="H154:H155"/>
    <mergeCell ref="H132:H133"/>
    <mergeCell ref="H10:H11"/>
    <mergeCell ref="H12:H13"/>
    <mergeCell ref="H14:H15"/>
    <mergeCell ref="H16:H17"/>
    <mergeCell ref="H18:H19"/>
    <mergeCell ref="H20:H21"/>
    <mergeCell ref="H22:H23"/>
    <mergeCell ref="F190:F191"/>
    <mergeCell ref="F192:F193"/>
    <mergeCell ref="H60:H61"/>
    <mergeCell ref="H62:H63"/>
    <mergeCell ref="H64:H65"/>
    <mergeCell ref="H66:H67"/>
    <mergeCell ref="H68:H69"/>
    <mergeCell ref="H70:H71"/>
    <mergeCell ref="H48:H49"/>
    <mergeCell ref="H50:H51"/>
    <mergeCell ref="H52:H53"/>
    <mergeCell ref="H36:H37"/>
    <mergeCell ref="H38:H39"/>
    <mergeCell ref="H40:H41"/>
    <mergeCell ref="H42:H43"/>
    <mergeCell ref="H44:H45"/>
    <mergeCell ref="H46:H47"/>
    <mergeCell ref="H196:H197"/>
    <mergeCell ref="H198:H199"/>
    <mergeCell ref="H200:H201"/>
    <mergeCell ref="H202:H203"/>
    <mergeCell ref="H180:H181"/>
    <mergeCell ref="H182:H183"/>
    <mergeCell ref="H184:H185"/>
    <mergeCell ref="H186:H187"/>
    <mergeCell ref="H188:H189"/>
    <mergeCell ref="H190:H191"/>
    <mergeCell ref="J10:J11"/>
    <mergeCell ref="J12:J13"/>
    <mergeCell ref="J14:J15"/>
    <mergeCell ref="J16:J17"/>
    <mergeCell ref="J18:J19"/>
    <mergeCell ref="J20:J21"/>
    <mergeCell ref="J22:J23"/>
    <mergeCell ref="J24:J25"/>
    <mergeCell ref="H192:H193"/>
    <mergeCell ref="H168:H169"/>
    <mergeCell ref="H170:H171"/>
    <mergeCell ref="H172:H173"/>
    <mergeCell ref="H174:H175"/>
    <mergeCell ref="H176:H177"/>
    <mergeCell ref="H178:H179"/>
    <mergeCell ref="H156:H157"/>
    <mergeCell ref="H158:H159"/>
    <mergeCell ref="H160:H161"/>
    <mergeCell ref="H162:H163"/>
    <mergeCell ref="J50:J51"/>
    <mergeCell ref="J52:J53"/>
    <mergeCell ref="H86:H87"/>
    <mergeCell ref="H88:H89"/>
    <mergeCell ref="H90:H91"/>
    <mergeCell ref="J134:J135"/>
    <mergeCell ref="J136:J137"/>
    <mergeCell ref="J138:J139"/>
    <mergeCell ref="J140:J141"/>
    <mergeCell ref="J142:J143"/>
    <mergeCell ref="J144:J145"/>
    <mergeCell ref="J38:J39"/>
    <mergeCell ref="J40:J41"/>
    <mergeCell ref="J42:J43"/>
    <mergeCell ref="J44:J45"/>
    <mergeCell ref="J46:J47"/>
    <mergeCell ref="J48:J49"/>
    <mergeCell ref="J86:J87"/>
    <mergeCell ref="J88:J89"/>
    <mergeCell ref="J90:J91"/>
    <mergeCell ref="J92:J93"/>
    <mergeCell ref="J94:J95"/>
    <mergeCell ref="J74:J75"/>
    <mergeCell ref="J76:J77"/>
    <mergeCell ref="J78:J79"/>
    <mergeCell ref="J80:J81"/>
    <mergeCell ref="J82:J83"/>
    <mergeCell ref="J84:J85"/>
    <mergeCell ref="J62:J63"/>
    <mergeCell ref="J146:J147"/>
    <mergeCell ref="J148:J149"/>
    <mergeCell ref="J150:J151"/>
    <mergeCell ref="J152:J153"/>
    <mergeCell ref="J154:J155"/>
    <mergeCell ref="J156:J157"/>
    <mergeCell ref="L20:L21"/>
    <mergeCell ref="L22:L23"/>
    <mergeCell ref="J116:J117"/>
    <mergeCell ref="J118:J119"/>
    <mergeCell ref="J120:J121"/>
    <mergeCell ref="J98:J99"/>
    <mergeCell ref="J100:J101"/>
    <mergeCell ref="J102:J103"/>
    <mergeCell ref="J104:J105"/>
    <mergeCell ref="J106:J107"/>
    <mergeCell ref="J108:J109"/>
    <mergeCell ref="J26:J27"/>
    <mergeCell ref="J28:J29"/>
    <mergeCell ref="J30:J31"/>
    <mergeCell ref="J32:J33"/>
    <mergeCell ref="J34:J35"/>
    <mergeCell ref="J36:J37"/>
    <mergeCell ref="J64:J65"/>
    <mergeCell ref="J66:J67"/>
    <mergeCell ref="J68:J69"/>
    <mergeCell ref="J70:J71"/>
    <mergeCell ref="J72:J73"/>
    <mergeCell ref="J96:J97"/>
    <mergeCell ref="J110:J111"/>
    <mergeCell ref="L18:L19"/>
    <mergeCell ref="L28:L29"/>
    <mergeCell ref="L30:L31"/>
    <mergeCell ref="L24:L25"/>
    <mergeCell ref="L26:L27"/>
    <mergeCell ref="L50:L51"/>
    <mergeCell ref="L36:L37"/>
    <mergeCell ref="L38:L39"/>
    <mergeCell ref="L32:L33"/>
    <mergeCell ref="L34:L35"/>
    <mergeCell ref="L72:L73"/>
    <mergeCell ref="L74:L75"/>
    <mergeCell ref="L68:L69"/>
    <mergeCell ref="L70:L71"/>
    <mergeCell ref="L64:L65"/>
    <mergeCell ref="L66:L67"/>
    <mergeCell ref="L62:L63"/>
    <mergeCell ref="L56:L57"/>
    <mergeCell ref="J206:J207"/>
    <mergeCell ref="L10:L11"/>
    <mergeCell ref="L12:L13"/>
    <mergeCell ref="J194:J195"/>
    <mergeCell ref="J196:J197"/>
    <mergeCell ref="J198:J199"/>
    <mergeCell ref="J200:J201"/>
    <mergeCell ref="J202:J203"/>
    <mergeCell ref="J204:J205"/>
    <mergeCell ref="J182:J183"/>
    <mergeCell ref="J184:J185"/>
    <mergeCell ref="J186:J187"/>
    <mergeCell ref="J188:J189"/>
    <mergeCell ref="J190:J191"/>
    <mergeCell ref="J192:J193"/>
    <mergeCell ref="J170:J171"/>
    <mergeCell ref="J172:J173"/>
    <mergeCell ref="J174:J175"/>
    <mergeCell ref="J176:J177"/>
    <mergeCell ref="L40:L41"/>
    <mergeCell ref="L42:L43"/>
    <mergeCell ref="L52:L53"/>
    <mergeCell ref="L54:L55"/>
    <mergeCell ref="L48:L49"/>
    <mergeCell ref="L76:L77"/>
    <mergeCell ref="L78:L79"/>
    <mergeCell ref="L124:L125"/>
    <mergeCell ref="L126:L127"/>
    <mergeCell ref="L120:L121"/>
    <mergeCell ref="L122:L123"/>
    <mergeCell ref="L116:L117"/>
    <mergeCell ref="L118:L119"/>
    <mergeCell ref="L112:L113"/>
    <mergeCell ref="L114:L115"/>
    <mergeCell ref="L96:L97"/>
    <mergeCell ref="L98:L99"/>
    <mergeCell ref="L108:L109"/>
    <mergeCell ref="L110:L111"/>
    <mergeCell ref="L104:L105"/>
    <mergeCell ref="L106:L107"/>
    <mergeCell ref="L100:L101"/>
    <mergeCell ref="L144:L145"/>
    <mergeCell ref="L146:L147"/>
    <mergeCell ref="L156:L157"/>
    <mergeCell ref="L152:L153"/>
    <mergeCell ref="L128:L129"/>
    <mergeCell ref="L130:L131"/>
    <mergeCell ref="L140:L141"/>
    <mergeCell ref="L142:L143"/>
    <mergeCell ref="L136:L137"/>
    <mergeCell ref="L138:L139"/>
    <mergeCell ref="L132:L133"/>
    <mergeCell ref="N24:N25"/>
    <mergeCell ref="N26:N27"/>
    <mergeCell ref="N28:N29"/>
    <mergeCell ref="N30:N31"/>
    <mergeCell ref="N32:N33"/>
    <mergeCell ref="N34:N35"/>
    <mergeCell ref="N36:N37"/>
    <mergeCell ref="N38:N39"/>
    <mergeCell ref="L206:L207"/>
    <mergeCell ref="L200:L201"/>
    <mergeCell ref="L202:L203"/>
    <mergeCell ref="L198:L199"/>
    <mergeCell ref="L188:L189"/>
    <mergeCell ref="L204:L205"/>
    <mergeCell ref="L190:L191"/>
    <mergeCell ref="L196:L197"/>
    <mergeCell ref="L184:L185"/>
    <mergeCell ref="L186:L187"/>
    <mergeCell ref="L180:L181"/>
    <mergeCell ref="L192:L193"/>
    <mergeCell ref="L194:L195"/>
    <mergeCell ref="L176:L177"/>
    <mergeCell ref="L158:L159"/>
    <mergeCell ref="L178:L179"/>
    <mergeCell ref="N5:N7"/>
    <mergeCell ref="N8:N9"/>
    <mergeCell ref="N10:N11"/>
    <mergeCell ref="N12:N13"/>
    <mergeCell ref="N14:N15"/>
    <mergeCell ref="N16:N17"/>
    <mergeCell ref="N18:N19"/>
    <mergeCell ref="N20:N21"/>
    <mergeCell ref="N22:N23"/>
    <mergeCell ref="N194:N195"/>
    <mergeCell ref="N104:N105"/>
    <mergeCell ref="N106:N107"/>
    <mergeCell ref="N40:N41"/>
    <mergeCell ref="N42:N43"/>
    <mergeCell ref="N44:N45"/>
    <mergeCell ref="N46:N47"/>
    <mergeCell ref="N48:N49"/>
    <mergeCell ref="N50:N51"/>
    <mergeCell ref="N52:N53"/>
    <mergeCell ref="N54:N55"/>
    <mergeCell ref="N56:N57"/>
    <mergeCell ref="N58:N59"/>
    <mergeCell ref="N60:N61"/>
    <mergeCell ref="N62:N63"/>
    <mergeCell ref="N64:N65"/>
    <mergeCell ref="N66:N67"/>
    <mergeCell ref="N68:N69"/>
    <mergeCell ref="N70:N71"/>
    <mergeCell ref="N72:N73"/>
    <mergeCell ref="N178:N179"/>
    <mergeCell ref="N180:N181"/>
    <mergeCell ref="N182:N183"/>
    <mergeCell ref="N184:N185"/>
    <mergeCell ref="N196:N197"/>
    <mergeCell ref="N138:N139"/>
    <mergeCell ref="N140:N141"/>
    <mergeCell ref="N198:N199"/>
    <mergeCell ref="N200:N201"/>
    <mergeCell ref="N202:N203"/>
    <mergeCell ref="N204:N205"/>
    <mergeCell ref="N206:N207"/>
    <mergeCell ref="N142:N143"/>
    <mergeCell ref="N144:N145"/>
    <mergeCell ref="N146:N147"/>
    <mergeCell ref="N148:N149"/>
    <mergeCell ref="N150:N151"/>
    <mergeCell ref="N152:N153"/>
    <mergeCell ref="N154:N155"/>
    <mergeCell ref="N156:N157"/>
    <mergeCell ref="N158:N159"/>
    <mergeCell ref="N160:N161"/>
    <mergeCell ref="N162:N163"/>
    <mergeCell ref="N164:N165"/>
    <mergeCell ref="N166:N167"/>
    <mergeCell ref="N168:N169"/>
    <mergeCell ref="N170:N171"/>
    <mergeCell ref="N172:N173"/>
    <mergeCell ref="N186:N187"/>
    <mergeCell ref="N188:N189"/>
    <mergeCell ref="N190:N191"/>
    <mergeCell ref="N192:N193"/>
    <mergeCell ref="N74:N75"/>
    <mergeCell ref="N76:N77"/>
    <mergeCell ref="N78:N79"/>
    <mergeCell ref="N80:N81"/>
    <mergeCell ref="N82:N83"/>
    <mergeCell ref="N84:N85"/>
    <mergeCell ref="N86:N87"/>
    <mergeCell ref="N88:N89"/>
    <mergeCell ref="N90:N91"/>
    <mergeCell ref="N92:N93"/>
    <mergeCell ref="N94:N95"/>
    <mergeCell ref="N96:N97"/>
    <mergeCell ref="N98:N99"/>
    <mergeCell ref="N100:N101"/>
    <mergeCell ref="N102:N103"/>
    <mergeCell ref="N108:N109"/>
    <mergeCell ref="K4:L4"/>
    <mergeCell ref="A2:C2"/>
    <mergeCell ref="D2:D3"/>
    <mergeCell ref="D4:E4"/>
    <mergeCell ref="F4:I4"/>
    <mergeCell ref="E2:G3"/>
    <mergeCell ref="I2:I3"/>
    <mergeCell ref="J2:J3"/>
    <mergeCell ref="N176:N177"/>
    <mergeCell ref="N110:N111"/>
    <mergeCell ref="N112:N113"/>
    <mergeCell ref="N114:N115"/>
    <mergeCell ref="N116:N117"/>
    <mergeCell ref="N118:N119"/>
    <mergeCell ref="N120:N121"/>
    <mergeCell ref="N122:N123"/>
    <mergeCell ref="N124:N125"/>
    <mergeCell ref="N126:N127"/>
    <mergeCell ref="N128:N129"/>
    <mergeCell ref="N130:N131"/>
    <mergeCell ref="N132:N133"/>
    <mergeCell ref="N134:N135"/>
    <mergeCell ref="N136:N137"/>
    <mergeCell ref="N174:N175"/>
  </mergeCells>
  <conditionalFormatting sqref="F8:F207 H8:H207 J8:J207 L8:L207">
    <cfRule type="cellIs" dxfId="8" priority="22" operator="equal">
      <formula>"da"</formula>
    </cfRule>
    <cfRule type="cellIs" dxfId="7" priority="23" operator="equal">
      <formula>"ne"</formula>
    </cfRule>
  </conditionalFormatting>
  <conditionalFormatting sqref="M8:M207">
    <cfRule type="cellIs" dxfId="6" priority="19" operator="greaterThan">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3B463-E208-4184-B96A-AEEA640839BF}">
  <dimension ref="A1:N206"/>
  <sheetViews>
    <sheetView zoomScale="50" zoomScaleNormal="50" workbookViewId="0">
      <selection activeCell="M8" sqref="M8"/>
    </sheetView>
  </sheetViews>
  <sheetFormatPr defaultRowHeight="15" x14ac:dyDescent="0.25"/>
  <cols>
    <col min="1" max="1" width="17" customWidth="1"/>
    <col min="2" max="2" width="18.28515625" customWidth="1"/>
    <col min="12" max="12" width="11.7109375" customWidth="1"/>
    <col min="13" max="13" width="9.7109375" customWidth="1"/>
  </cols>
  <sheetData>
    <row r="1" spans="1:14" ht="30.75" thickBot="1" x14ac:dyDescent="0.3">
      <c r="A1" s="91" t="str">
        <f>'Parcijalni_cjeloviti ispit'!D4</f>
        <v>Ime i prezime nastavnika:</v>
      </c>
      <c r="B1" s="91">
        <f>'Parcijalni_cjeloviti ispit'!$F$4</f>
        <v>0</v>
      </c>
      <c r="C1" s="235" t="str">
        <f>'Parcijalni_cjeloviti ispit'!J4</f>
        <v>Potpis</v>
      </c>
      <c r="D1" s="235" t="e">
        <f>'Parcijalni_cjeloviti ispit'!#REF!</f>
        <v>#REF!</v>
      </c>
      <c r="E1" s="235"/>
      <c r="F1" s="235" t="e">
        <f>'Parcijalni_cjeloviti ispit'!#REF!</f>
        <v>#REF!</v>
      </c>
      <c r="G1" s="235" t="str">
        <f>'Parcijalni_cjeloviti ispit'!K4</f>
        <v>________________</v>
      </c>
      <c r="H1" s="29" t="str">
        <f>'Parcijalni_cjeloviti ispit'!D2</f>
        <v>Kolegij/ Studij:</v>
      </c>
      <c r="I1" s="235">
        <f>'Parcijalni_cjeloviti ispit'!$E$2</f>
        <v>0</v>
      </c>
      <c r="J1" s="235"/>
      <c r="K1" s="88" t="s">
        <v>160</v>
      </c>
      <c r="L1" s="92">
        <f ca="1">'Parcijalni_cjeloviti ispit'!$L$2</f>
        <v>45595</v>
      </c>
      <c r="M1" s="29" t="str">
        <f>'Parcijalni_cjeloviti ispit'!I2</f>
        <v>Status studenta:</v>
      </c>
      <c r="N1" s="29">
        <f>'Parcijalni_cjeloviti ispit'!$J$2</f>
        <v>0</v>
      </c>
    </row>
    <row r="2" spans="1:14" ht="15.75" hidden="1" thickBot="1" x14ac:dyDescent="0.3">
      <c r="A2" s="88">
        <f>'Parcijalni_cjeloviti ispit'!C2</f>
        <v>0</v>
      </c>
      <c r="B2" s="88" t="e">
        <f>'Parcijalni_cjeloviti ispit'!#REF!</f>
        <v>#REF!</v>
      </c>
      <c r="C2" s="88" t="e">
        <f>'Parcijalni_cjeloviti ispit'!#REF!</f>
        <v>#REF!</v>
      </c>
      <c r="D2" s="88" t="e">
        <f>'Parcijalni_cjeloviti ispit'!#REF!</f>
        <v>#REF!</v>
      </c>
      <c r="E2" s="88" t="e">
        <f>'Parcijalni_cjeloviti ispit'!#REF!</f>
        <v>#REF!</v>
      </c>
      <c r="F2" s="88" t="e">
        <f>'Parcijalni_cjeloviti ispit'!#REF!</f>
        <v>#REF!</v>
      </c>
      <c r="G2" s="88" t="e">
        <f>'Parcijalni_cjeloviti ispit'!#REF!</f>
        <v>#REF!</v>
      </c>
      <c r="H2" s="88">
        <f>'Parcijalni_cjeloviti ispit'!J2</f>
        <v>0</v>
      </c>
      <c r="I2" s="88">
        <f>'Parcijalni_cjeloviti ispit'!K2</f>
        <v>0</v>
      </c>
      <c r="J2" s="88" t="e">
        <f>'Parcijalni_cjeloviti ispit'!#REF!</f>
        <v>#REF!</v>
      </c>
      <c r="K2" s="88">
        <f>'Parcijalni_cjeloviti ispit'!M2</f>
        <v>0</v>
      </c>
      <c r="L2" s="88">
        <f>'Parcijalni_cjeloviti ispit'!N2</f>
        <v>0</v>
      </c>
    </row>
    <row r="3" spans="1:14" ht="15.75" hidden="1" thickBot="1" x14ac:dyDescent="0.3">
      <c r="A3" s="88">
        <f>'Parcijalni_cjeloviti ispit'!C4</f>
        <v>0</v>
      </c>
      <c r="B3" s="88" t="e">
        <f>'Parcijalni_cjeloviti ispit'!#REF!</f>
        <v>#REF!</v>
      </c>
      <c r="C3" s="88" t="e">
        <f>'Parcijalni_cjeloviti ispit'!#REF!</f>
        <v>#REF!</v>
      </c>
      <c r="D3" s="88" t="e">
        <f>'Parcijalni_cjeloviti ispit'!#REF!</f>
        <v>#REF!</v>
      </c>
      <c r="E3" s="88" t="e">
        <f>'Parcijalni_cjeloviti ispit'!#REF!</f>
        <v>#REF!</v>
      </c>
      <c r="F3" s="88" t="e">
        <f>'Parcijalni_cjeloviti ispit'!#REF!</f>
        <v>#REF!</v>
      </c>
      <c r="G3" s="88" t="e">
        <f>'Parcijalni_cjeloviti ispit'!#REF!</f>
        <v>#REF!</v>
      </c>
      <c r="H3" s="88" t="e">
        <f>'Parcijalni_cjeloviti ispit'!#REF!</f>
        <v>#REF!</v>
      </c>
      <c r="I3" s="88" t="e">
        <f>'Parcijalni_cjeloviti ispit'!#REF!</f>
        <v>#REF!</v>
      </c>
      <c r="J3" s="88" t="e">
        <f>'Parcijalni_cjeloviti ispit'!#REF!</f>
        <v>#REF!</v>
      </c>
      <c r="K3" s="88">
        <f>'Parcijalni_cjeloviti ispit'!M4</f>
        <v>0</v>
      </c>
      <c r="L3" s="88">
        <f>'Parcijalni_cjeloviti ispit'!N4</f>
        <v>0</v>
      </c>
    </row>
    <row r="4" spans="1:14" x14ac:dyDescent="0.25">
      <c r="A4" s="202" t="str">
        <f>'Parcijalni_cjeloviti ispit'!C5</f>
        <v>JMBAG</v>
      </c>
      <c r="B4" s="80" t="str">
        <f>'Parcijalni_cjeloviti ispit'!D5</f>
        <v>Način vrednovanja</v>
      </c>
      <c r="C4" s="236" t="str">
        <f>'Parcijalni_cjeloviti ispit'!E5</f>
        <v>ISHOD 1</v>
      </c>
      <c r="D4" s="237">
        <f>'Parcijalni_cjeloviti ispit'!F5</f>
        <v>0</v>
      </c>
      <c r="E4" s="236" t="str">
        <f>'Parcijalni_cjeloviti ispit'!G5</f>
        <v>ISHOD 2</v>
      </c>
      <c r="F4" s="237">
        <f>'Parcijalni_cjeloviti ispit'!H5</f>
        <v>0</v>
      </c>
      <c r="G4" s="236" t="str">
        <f>'Parcijalni_cjeloviti ispit'!I5</f>
        <v>ISHOD 3</v>
      </c>
      <c r="H4" s="237">
        <f>'Parcijalni_cjeloviti ispit'!J5</f>
        <v>0</v>
      </c>
      <c r="I4" s="236" t="str">
        <f>'Parcijalni_cjeloviti ispit'!K5</f>
        <v>ISHOD 4</v>
      </c>
      <c r="J4" s="237">
        <f>'Parcijalni_cjeloviti ispit'!L5</f>
        <v>0</v>
      </c>
      <c r="K4" s="155" t="str">
        <f>'Parcijalni_cjeloviti ispit'!M5</f>
        <v>ISPIT POLOŽEN</v>
      </c>
      <c r="L4" s="230" t="str">
        <f>'Parcijalni_cjeloviti ispit'!N5</f>
        <v>OCJENA</v>
      </c>
    </row>
    <row r="5" spans="1:14" x14ac:dyDescent="0.25">
      <c r="A5" s="203">
        <f>'Parcijalni_cjeloviti ispit'!C6</f>
        <v>0</v>
      </c>
      <c r="B5" s="93" t="str">
        <f>'Parcijalni_cjeloviti ispit'!D6</f>
        <v>MAX B</v>
      </c>
      <c r="C5" s="94">
        <f>'Parcijalni_cjeloviti ispit'!E6</f>
        <v>0</v>
      </c>
      <c r="D5" s="233" t="str">
        <f>'Parcijalni_cjeloviti ispit'!F6</f>
        <v>Ishod položen</v>
      </c>
      <c r="E5" s="94">
        <f>'Parcijalni_cjeloviti ispit'!G6</f>
        <v>0</v>
      </c>
      <c r="F5" s="233" t="str">
        <f>'Parcijalni_cjeloviti ispit'!H6</f>
        <v>Ishod položen</v>
      </c>
      <c r="G5" s="94">
        <f>'Parcijalni_cjeloviti ispit'!I6</f>
        <v>0</v>
      </c>
      <c r="H5" s="231" t="str">
        <f>'Parcijalni_cjeloviti ispit'!J6</f>
        <v>Ishod položen</v>
      </c>
      <c r="I5" s="94">
        <f>'Parcijalni_cjeloviti ispit'!K6</f>
        <v>0</v>
      </c>
      <c r="J5" s="233" t="str">
        <f>'Parcijalni_cjeloviti ispit'!L6</f>
        <v>Ishod položen</v>
      </c>
      <c r="K5" s="228">
        <f>'Parcijalni_cjeloviti ispit'!M6</f>
        <v>0</v>
      </c>
      <c r="L5" s="228">
        <f>'Parcijalni_cjeloviti ispit'!N6</f>
        <v>0</v>
      </c>
    </row>
    <row r="6" spans="1:14" ht="15.75" thickBot="1" x14ac:dyDescent="0.3">
      <c r="A6" s="204">
        <f>'Parcijalni_cjeloviti ispit'!C7</f>
        <v>0</v>
      </c>
      <c r="B6" s="95" t="str">
        <f>'Parcijalni_cjeloviti ispit'!D7</f>
        <v>MAX P</v>
      </c>
      <c r="C6" s="96">
        <f>'Parcijalni_cjeloviti ispit'!E7</f>
        <v>0</v>
      </c>
      <c r="D6" s="234">
        <f>'Parcijalni_cjeloviti ispit'!F7</f>
        <v>0</v>
      </c>
      <c r="E6" s="96">
        <f>'Parcijalni_cjeloviti ispit'!G7</f>
        <v>0</v>
      </c>
      <c r="F6" s="234">
        <f>'Parcijalni_cjeloviti ispit'!H7</f>
        <v>0</v>
      </c>
      <c r="G6" s="96">
        <f>'Parcijalni_cjeloviti ispit'!I7</f>
        <v>0</v>
      </c>
      <c r="H6" s="232">
        <f>'Parcijalni_cjeloviti ispit'!J7</f>
        <v>0</v>
      </c>
      <c r="I6" s="96">
        <f>'Parcijalni_cjeloviti ispit'!K7</f>
        <v>0</v>
      </c>
      <c r="J6" s="234">
        <f>'Parcijalni_cjeloviti ispit'!L7</f>
        <v>0</v>
      </c>
      <c r="K6" s="229">
        <f>'Parcijalni_cjeloviti ispit'!M7</f>
        <v>0</v>
      </c>
      <c r="L6" s="229">
        <f>'Parcijalni_cjeloviti ispit'!N7</f>
        <v>0</v>
      </c>
    </row>
    <row r="7" spans="1:14" x14ac:dyDescent="0.25">
      <c r="A7" s="238">
        <f>'Parcijalni_cjeloviti ispit'!C8</f>
        <v>0</v>
      </c>
      <c r="B7" s="97" t="str">
        <f>'Parcijalni_cjeloviti ispit'!D8</f>
        <v>B</v>
      </c>
      <c r="C7" s="98">
        <f>'Parcijalni_cjeloviti ispit'!E8</f>
        <v>0</v>
      </c>
      <c r="D7" s="240" t="str">
        <f>'Parcijalni_cjeloviti ispit'!F8</f>
        <v>NE</v>
      </c>
      <c r="E7" s="98">
        <f>'Parcijalni_cjeloviti ispit'!G8</f>
        <v>0</v>
      </c>
      <c r="F7" s="240" t="str">
        <f>'Parcijalni_cjeloviti ispit'!H8</f>
        <v>NE</v>
      </c>
      <c r="G7" s="98">
        <f>'Parcijalni_cjeloviti ispit'!I8</f>
        <v>0</v>
      </c>
      <c r="H7" s="240" t="str">
        <f>'Parcijalni_cjeloviti ispit'!J8</f>
        <v>NE</v>
      </c>
      <c r="I7" s="98">
        <f>'Parcijalni_cjeloviti ispit'!K8</f>
        <v>0</v>
      </c>
      <c r="J7" s="240" t="str">
        <f>'Parcijalni_cjeloviti ispit'!L8</f>
        <v>NE</v>
      </c>
      <c r="K7" s="230">
        <f>'Parcijalni_cjeloviti ispit'!M8</f>
        <v>0</v>
      </c>
      <c r="L7" s="230" t="str">
        <f>'Parcijalni_cjeloviti ispit'!N8</f>
        <v>NE</v>
      </c>
    </row>
    <row r="8" spans="1:14" ht="15.75" thickBot="1" x14ac:dyDescent="0.3">
      <c r="A8" s="239">
        <f>'Parcijalni_cjeloviti ispit'!C9</f>
        <v>0</v>
      </c>
      <c r="B8" s="99" t="str">
        <f>'Parcijalni_cjeloviti ispit'!D9</f>
        <v>P</v>
      </c>
      <c r="C8" s="100" t="str">
        <f>'Parcijalni_cjeloviti ispit'!E9</f>
        <v/>
      </c>
      <c r="D8" s="241">
        <f>'Parcijalni_cjeloviti ispit'!F9</f>
        <v>0</v>
      </c>
      <c r="E8" s="101" t="str">
        <f>'Parcijalni_cjeloviti ispit'!G9</f>
        <v/>
      </c>
      <c r="F8" s="241">
        <f>'Parcijalni_cjeloviti ispit'!H9</f>
        <v>0</v>
      </c>
      <c r="G8" s="101" t="str">
        <f>'Parcijalni_cjeloviti ispit'!I9</f>
        <v/>
      </c>
      <c r="H8" s="241">
        <f>'Parcijalni_cjeloviti ispit'!J9</f>
        <v>0</v>
      </c>
      <c r="I8" s="101" t="str">
        <f>'Parcijalni_cjeloviti ispit'!K9</f>
        <v/>
      </c>
      <c r="J8" s="241">
        <f>'Parcijalni_cjeloviti ispit'!L9</f>
        <v>0</v>
      </c>
      <c r="K8" s="229">
        <f>'Parcijalni_cjeloviti ispit'!M9</f>
        <v>0</v>
      </c>
      <c r="L8" s="229">
        <f>'Parcijalni_cjeloviti ispit'!N9</f>
        <v>0</v>
      </c>
    </row>
    <row r="9" spans="1:14" x14ac:dyDescent="0.25">
      <c r="A9" s="238">
        <f>'Parcijalni_cjeloviti ispit'!C10</f>
        <v>0</v>
      </c>
      <c r="B9" s="97" t="str">
        <f>'Parcijalni_cjeloviti ispit'!D10</f>
        <v>B</v>
      </c>
      <c r="C9" s="98">
        <f>'Parcijalni_cjeloviti ispit'!E10</f>
        <v>0</v>
      </c>
      <c r="D9" s="240" t="str">
        <f>'Parcijalni_cjeloviti ispit'!F10</f>
        <v>NE</v>
      </c>
      <c r="E9" s="98">
        <f>'Parcijalni_cjeloviti ispit'!G10</f>
        <v>0</v>
      </c>
      <c r="F9" s="240" t="str">
        <f>'Parcijalni_cjeloviti ispit'!H10</f>
        <v>NE</v>
      </c>
      <c r="G9" s="98">
        <f>'Parcijalni_cjeloviti ispit'!I10</f>
        <v>0</v>
      </c>
      <c r="H9" s="240" t="str">
        <f>'Parcijalni_cjeloviti ispit'!J10</f>
        <v>NE</v>
      </c>
      <c r="I9" s="98">
        <f>'Parcijalni_cjeloviti ispit'!K10</f>
        <v>0</v>
      </c>
      <c r="J9" s="240" t="str">
        <f>'Parcijalni_cjeloviti ispit'!L10</f>
        <v>NE</v>
      </c>
      <c r="K9" s="230">
        <f>'Parcijalni_cjeloviti ispit'!M10</f>
        <v>0</v>
      </c>
      <c r="L9" s="230" t="str">
        <f>'Parcijalni_cjeloviti ispit'!N10</f>
        <v>NE</v>
      </c>
    </row>
    <row r="10" spans="1:14" ht="15.75" thickBot="1" x14ac:dyDescent="0.3">
      <c r="A10" s="239">
        <f>'Parcijalni_cjeloviti ispit'!C11</f>
        <v>0</v>
      </c>
      <c r="B10" s="99" t="str">
        <f>'Parcijalni_cjeloviti ispit'!D11</f>
        <v>P</v>
      </c>
      <c r="C10" s="100" t="str">
        <f>'Parcijalni_cjeloviti ispit'!E11</f>
        <v/>
      </c>
      <c r="D10" s="241">
        <f>'Parcijalni_cjeloviti ispit'!F11</f>
        <v>0</v>
      </c>
      <c r="E10" s="101" t="str">
        <f>'Parcijalni_cjeloviti ispit'!G11</f>
        <v/>
      </c>
      <c r="F10" s="241">
        <f>'Parcijalni_cjeloviti ispit'!H11</f>
        <v>0</v>
      </c>
      <c r="G10" s="101" t="str">
        <f>'Parcijalni_cjeloviti ispit'!I11</f>
        <v/>
      </c>
      <c r="H10" s="241">
        <f>'Parcijalni_cjeloviti ispit'!J11</f>
        <v>0</v>
      </c>
      <c r="I10" s="101" t="str">
        <f>'Parcijalni_cjeloviti ispit'!K11</f>
        <v/>
      </c>
      <c r="J10" s="241">
        <f>'Parcijalni_cjeloviti ispit'!L11</f>
        <v>0</v>
      </c>
      <c r="K10" s="229">
        <f>'Parcijalni_cjeloviti ispit'!M11</f>
        <v>0</v>
      </c>
      <c r="L10" s="229">
        <f>'Parcijalni_cjeloviti ispit'!N11</f>
        <v>0</v>
      </c>
    </row>
    <row r="11" spans="1:14" x14ac:dyDescent="0.25">
      <c r="A11" s="238">
        <f>'Parcijalni_cjeloviti ispit'!C12</f>
        <v>0</v>
      </c>
      <c r="B11" s="97" t="str">
        <f>'Parcijalni_cjeloviti ispit'!D12</f>
        <v>B</v>
      </c>
      <c r="C11" s="98">
        <f>'Parcijalni_cjeloviti ispit'!E12</f>
        <v>0</v>
      </c>
      <c r="D11" s="240" t="str">
        <f>'Parcijalni_cjeloviti ispit'!F12</f>
        <v>NE</v>
      </c>
      <c r="E11" s="98">
        <f>'Parcijalni_cjeloviti ispit'!G12</f>
        <v>0</v>
      </c>
      <c r="F11" s="240" t="str">
        <f>'Parcijalni_cjeloviti ispit'!H12</f>
        <v>NE</v>
      </c>
      <c r="G11" s="98">
        <f>'Parcijalni_cjeloviti ispit'!I12</f>
        <v>0</v>
      </c>
      <c r="H11" s="240" t="str">
        <f>'Parcijalni_cjeloviti ispit'!J12</f>
        <v>NE</v>
      </c>
      <c r="I11" s="98">
        <f>'Parcijalni_cjeloviti ispit'!K12</f>
        <v>0</v>
      </c>
      <c r="J11" s="240" t="str">
        <f>'Parcijalni_cjeloviti ispit'!L12</f>
        <v>NE</v>
      </c>
      <c r="K11" s="230">
        <f>'Parcijalni_cjeloviti ispit'!M12</f>
        <v>0</v>
      </c>
      <c r="L11" s="230" t="str">
        <f>'Parcijalni_cjeloviti ispit'!N12</f>
        <v>NE</v>
      </c>
    </row>
    <row r="12" spans="1:14" ht="15.75" thickBot="1" x14ac:dyDescent="0.3">
      <c r="A12" s="239">
        <f>'Parcijalni_cjeloviti ispit'!C13</f>
        <v>0</v>
      </c>
      <c r="B12" s="99" t="str">
        <f>'Parcijalni_cjeloviti ispit'!D13</f>
        <v>P</v>
      </c>
      <c r="C12" s="100" t="str">
        <f>'Parcijalni_cjeloviti ispit'!E13</f>
        <v/>
      </c>
      <c r="D12" s="241">
        <f>'Parcijalni_cjeloviti ispit'!F13</f>
        <v>0</v>
      </c>
      <c r="E12" s="101" t="str">
        <f>'Parcijalni_cjeloviti ispit'!G13</f>
        <v/>
      </c>
      <c r="F12" s="241">
        <f>'Parcijalni_cjeloviti ispit'!H13</f>
        <v>0</v>
      </c>
      <c r="G12" s="101" t="str">
        <f>'Parcijalni_cjeloviti ispit'!I13</f>
        <v/>
      </c>
      <c r="H12" s="241">
        <f>'Parcijalni_cjeloviti ispit'!J13</f>
        <v>0</v>
      </c>
      <c r="I12" s="101" t="str">
        <f>'Parcijalni_cjeloviti ispit'!K13</f>
        <v/>
      </c>
      <c r="J12" s="241">
        <f>'Parcijalni_cjeloviti ispit'!L13</f>
        <v>0</v>
      </c>
      <c r="K12" s="229">
        <f>'Parcijalni_cjeloviti ispit'!M13</f>
        <v>0</v>
      </c>
      <c r="L12" s="229">
        <f>'Parcijalni_cjeloviti ispit'!N13</f>
        <v>0</v>
      </c>
    </row>
    <row r="13" spans="1:14" x14ac:dyDescent="0.25">
      <c r="A13" s="238">
        <f>'Parcijalni_cjeloviti ispit'!C14</f>
        <v>0</v>
      </c>
      <c r="B13" s="97" t="str">
        <f>'Parcijalni_cjeloviti ispit'!D14</f>
        <v>B</v>
      </c>
      <c r="C13" s="98">
        <f>'Parcijalni_cjeloviti ispit'!E14</f>
        <v>0</v>
      </c>
      <c r="D13" s="240" t="str">
        <f>'Parcijalni_cjeloviti ispit'!F14</f>
        <v>NE</v>
      </c>
      <c r="E13" s="98">
        <f>'Parcijalni_cjeloviti ispit'!G14</f>
        <v>0</v>
      </c>
      <c r="F13" s="240" t="str">
        <f>'Parcijalni_cjeloviti ispit'!H14</f>
        <v>NE</v>
      </c>
      <c r="G13" s="98">
        <f>'Parcijalni_cjeloviti ispit'!I14</f>
        <v>0</v>
      </c>
      <c r="H13" s="240" t="str">
        <f>'Parcijalni_cjeloviti ispit'!J14</f>
        <v>NE</v>
      </c>
      <c r="I13" s="98">
        <f>'Parcijalni_cjeloviti ispit'!K14</f>
        <v>0</v>
      </c>
      <c r="J13" s="240" t="str">
        <f>'Parcijalni_cjeloviti ispit'!L14</f>
        <v>NE</v>
      </c>
      <c r="K13" s="230">
        <f>'Parcijalni_cjeloviti ispit'!M14</f>
        <v>0</v>
      </c>
      <c r="L13" s="230" t="str">
        <f>'Parcijalni_cjeloviti ispit'!N14</f>
        <v>NE</v>
      </c>
    </row>
    <row r="14" spans="1:14" ht="15.75" thickBot="1" x14ac:dyDescent="0.3">
      <c r="A14" s="239">
        <f>'Parcijalni_cjeloviti ispit'!C15</f>
        <v>0</v>
      </c>
      <c r="B14" s="99" t="str">
        <f>'Parcijalni_cjeloviti ispit'!D15</f>
        <v>P</v>
      </c>
      <c r="C14" s="100" t="str">
        <f>'Parcijalni_cjeloviti ispit'!E15</f>
        <v/>
      </c>
      <c r="D14" s="241">
        <f>'Parcijalni_cjeloviti ispit'!F15</f>
        <v>0</v>
      </c>
      <c r="E14" s="101" t="str">
        <f>'Parcijalni_cjeloviti ispit'!G15</f>
        <v/>
      </c>
      <c r="F14" s="241">
        <f>'Parcijalni_cjeloviti ispit'!H15</f>
        <v>0</v>
      </c>
      <c r="G14" s="101" t="str">
        <f>'Parcijalni_cjeloviti ispit'!I15</f>
        <v/>
      </c>
      <c r="H14" s="241">
        <f>'Parcijalni_cjeloviti ispit'!J15</f>
        <v>0</v>
      </c>
      <c r="I14" s="101" t="str">
        <f>'Parcijalni_cjeloviti ispit'!K15</f>
        <v/>
      </c>
      <c r="J14" s="241">
        <f>'Parcijalni_cjeloviti ispit'!L15</f>
        <v>0</v>
      </c>
      <c r="K14" s="229">
        <f>'Parcijalni_cjeloviti ispit'!M15</f>
        <v>0</v>
      </c>
      <c r="L14" s="229">
        <f>'Parcijalni_cjeloviti ispit'!N15</f>
        <v>0</v>
      </c>
    </row>
    <row r="15" spans="1:14" x14ac:dyDescent="0.25">
      <c r="A15" s="238">
        <f>'Parcijalni_cjeloviti ispit'!C16</f>
        <v>0</v>
      </c>
      <c r="B15" s="97" t="str">
        <f>'Parcijalni_cjeloviti ispit'!D16</f>
        <v>B</v>
      </c>
      <c r="C15" s="98">
        <f>'Parcijalni_cjeloviti ispit'!E16</f>
        <v>0</v>
      </c>
      <c r="D15" s="240" t="str">
        <f>'Parcijalni_cjeloviti ispit'!F16</f>
        <v>NE</v>
      </c>
      <c r="E15" s="98">
        <f>'Parcijalni_cjeloviti ispit'!G16</f>
        <v>0</v>
      </c>
      <c r="F15" s="240" t="str">
        <f>'Parcijalni_cjeloviti ispit'!H16</f>
        <v>NE</v>
      </c>
      <c r="G15" s="98">
        <f>'Parcijalni_cjeloviti ispit'!I16</f>
        <v>0</v>
      </c>
      <c r="H15" s="240" t="str">
        <f>'Parcijalni_cjeloviti ispit'!J16</f>
        <v>NE</v>
      </c>
      <c r="I15" s="98">
        <f>'Parcijalni_cjeloviti ispit'!K16</f>
        <v>0</v>
      </c>
      <c r="J15" s="240" t="str">
        <f>'Parcijalni_cjeloviti ispit'!L16</f>
        <v>NE</v>
      </c>
      <c r="K15" s="230">
        <f>'Parcijalni_cjeloviti ispit'!M16</f>
        <v>0</v>
      </c>
      <c r="L15" s="230" t="str">
        <f>'Parcijalni_cjeloviti ispit'!N16</f>
        <v>NE</v>
      </c>
    </row>
    <row r="16" spans="1:14" ht="15.75" thickBot="1" x14ac:dyDescent="0.3">
      <c r="A16" s="239">
        <f>'Parcijalni_cjeloviti ispit'!C17</f>
        <v>0</v>
      </c>
      <c r="B16" s="99" t="str">
        <f>'Parcijalni_cjeloviti ispit'!D17</f>
        <v>P</v>
      </c>
      <c r="C16" s="100" t="str">
        <f>'Parcijalni_cjeloviti ispit'!E17</f>
        <v/>
      </c>
      <c r="D16" s="241">
        <f>'Parcijalni_cjeloviti ispit'!F17</f>
        <v>0</v>
      </c>
      <c r="E16" s="101" t="str">
        <f>'Parcijalni_cjeloviti ispit'!G17</f>
        <v/>
      </c>
      <c r="F16" s="241">
        <f>'Parcijalni_cjeloviti ispit'!H17</f>
        <v>0</v>
      </c>
      <c r="G16" s="101" t="str">
        <f>'Parcijalni_cjeloviti ispit'!I17</f>
        <v/>
      </c>
      <c r="H16" s="241">
        <f>'Parcijalni_cjeloviti ispit'!J17</f>
        <v>0</v>
      </c>
      <c r="I16" s="101" t="str">
        <f>'Parcijalni_cjeloviti ispit'!K17</f>
        <v/>
      </c>
      <c r="J16" s="241">
        <f>'Parcijalni_cjeloviti ispit'!L17</f>
        <v>0</v>
      </c>
      <c r="K16" s="229">
        <f>'Parcijalni_cjeloviti ispit'!M17</f>
        <v>0</v>
      </c>
      <c r="L16" s="229">
        <f>'Parcijalni_cjeloviti ispit'!N17</f>
        <v>0</v>
      </c>
    </row>
    <row r="17" spans="1:12" x14ac:dyDescent="0.25">
      <c r="A17" s="238">
        <f>'Parcijalni_cjeloviti ispit'!C18</f>
        <v>0</v>
      </c>
      <c r="B17" s="97" t="str">
        <f>'Parcijalni_cjeloviti ispit'!D18</f>
        <v>B</v>
      </c>
      <c r="C17" s="98">
        <f>'Parcijalni_cjeloviti ispit'!E18</f>
        <v>0</v>
      </c>
      <c r="D17" s="240" t="str">
        <f>'Parcijalni_cjeloviti ispit'!F18</f>
        <v>NE</v>
      </c>
      <c r="E17" s="98">
        <f>'Parcijalni_cjeloviti ispit'!G18</f>
        <v>0</v>
      </c>
      <c r="F17" s="240" t="str">
        <f>'Parcijalni_cjeloviti ispit'!H18</f>
        <v>NE</v>
      </c>
      <c r="G17" s="98">
        <f>'Parcijalni_cjeloviti ispit'!I18</f>
        <v>0</v>
      </c>
      <c r="H17" s="240" t="str">
        <f>'Parcijalni_cjeloviti ispit'!J18</f>
        <v>NE</v>
      </c>
      <c r="I17" s="98">
        <f>'Parcijalni_cjeloviti ispit'!K18</f>
        <v>0</v>
      </c>
      <c r="J17" s="240" t="str">
        <f>'Parcijalni_cjeloviti ispit'!L18</f>
        <v>NE</v>
      </c>
      <c r="K17" s="230">
        <f>'Parcijalni_cjeloviti ispit'!M18</f>
        <v>0</v>
      </c>
      <c r="L17" s="230" t="str">
        <f>'Parcijalni_cjeloviti ispit'!N18</f>
        <v>NE</v>
      </c>
    </row>
    <row r="18" spans="1:12" ht="15.75" thickBot="1" x14ac:dyDescent="0.3">
      <c r="A18" s="239">
        <f>'Parcijalni_cjeloviti ispit'!C19</f>
        <v>0</v>
      </c>
      <c r="B18" s="99" t="str">
        <f>'Parcijalni_cjeloviti ispit'!D19</f>
        <v>P</v>
      </c>
      <c r="C18" s="100" t="str">
        <f>'Parcijalni_cjeloviti ispit'!E19</f>
        <v/>
      </c>
      <c r="D18" s="241">
        <f>'Parcijalni_cjeloviti ispit'!F19</f>
        <v>0</v>
      </c>
      <c r="E18" s="101" t="str">
        <f>'Parcijalni_cjeloviti ispit'!G19</f>
        <v/>
      </c>
      <c r="F18" s="241">
        <f>'Parcijalni_cjeloviti ispit'!H19</f>
        <v>0</v>
      </c>
      <c r="G18" s="101" t="str">
        <f>'Parcijalni_cjeloviti ispit'!I19</f>
        <v/>
      </c>
      <c r="H18" s="241">
        <f>'Parcijalni_cjeloviti ispit'!J19</f>
        <v>0</v>
      </c>
      <c r="I18" s="101" t="str">
        <f>'Parcijalni_cjeloviti ispit'!K19</f>
        <v/>
      </c>
      <c r="J18" s="241">
        <f>'Parcijalni_cjeloviti ispit'!L19</f>
        <v>0</v>
      </c>
      <c r="K18" s="229">
        <f>'Parcijalni_cjeloviti ispit'!M19</f>
        <v>0</v>
      </c>
      <c r="L18" s="229">
        <f>'Parcijalni_cjeloviti ispit'!N19</f>
        <v>0</v>
      </c>
    </row>
    <row r="19" spans="1:12" x14ac:dyDescent="0.25">
      <c r="A19" s="238">
        <f>'Parcijalni_cjeloviti ispit'!C20</f>
        <v>0</v>
      </c>
      <c r="B19" s="97" t="str">
        <f>'Parcijalni_cjeloviti ispit'!D20</f>
        <v>B</v>
      </c>
      <c r="C19" s="98">
        <f>'Parcijalni_cjeloviti ispit'!E20</f>
        <v>0</v>
      </c>
      <c r="D19" s="240" t="str">
        <f>'Parcijalni_cjeloviti ispit'!F20</f>
        <v>NE</v>
      </c>
      <c r="E19" s="98">
        <f>'Parcijalni_cjeloviti ispit'!G20</f>
        <v>0</v>
      </c>
      <c r="F19" s="240" t="str">
        <f>'Parcijalni_cjeloviti ispit'!H20</f>
        <v>NE</v>
      </c>
      <c r="G19" s="98">
        <f>'Parcijalni_cjeloviti ispit'!I20</f>
        <v>0</v>
      </c>
      <c r="H19" s="240" t="str">
        <f>'Parcijalni_cjeloviti ispit'!J20</f>
        <v>NE</v>
      </c>
      <c r="I19" s="98">
        <f>'Parcijalni_cjeloviti ispit'!K20</f>
        <v>0</v>
      </c>
      <c r="J19" s="240" t="str">
        <f>'Parcijalni_cjeloviti ispit'!L20</f>
        <v>NE</v>
      </c>
      <c r="K19" s="230">
        <f>'Parcijalni_cjeloviti ispit'!M20</f>
        <v>0</v>
      </c>
      <c r="L19" s="230" t="str">
        <f>'Parcijalni_cjeloviti ispit'!N20</f>
        <v>NE</v>
      </c>
    </row>
    <row r="20" spans="1:12" ht="15.75" thickBot="1" x14ac:dyDescent="0.3">
      <c r="A20" s="239">
        <f>'Parcijalni_cjeloviti ispit'!C21</f>
        <v>0</v>
      </c>
      <c r="B20" s="99" t="str">
        <f>'Parcijalni_cjeloviti ispit'!D21</f>
        <v>P</v>
      </c>
      <c r="C20" s="100" t="str">
        <f>'Parcijalni_cjeloviti ispit'!E21</f>
        <v/>
      </c>
      <c r="D20" s="241">
        <f>'Parcijalni_cjeloviti ispit'!F21</f>
        <v>0</v>
      </c>
      <c r="E20" s="101" t="str">
        <f>'Parcijalni_cjeloviti ispit'!G21</f>
        <v/>
      </c>
      <c r="F20" s="241">
        <f>'Parcijalni_cjeloviti ispit'!H21</f>
        <v>0</v>
      </c>
      <c r="G20" s="101" t="str">
        <f>'Parcijalni_cjeloviti ispit'!I21</f>
        <v/>
      </c>
      <c r="H20" s="241">
        <f>'Parcijalni_cjeloviti ispit'!J21</f>
        <v>0</v>
      </c>
      <c r="I20" s="101" t="str">
        <f>'Parcijalni_cjeloviti ispit'!K21</f>
        <v/>
      </c>
      <c r="J20" s="241">
        <f>'Parcijalni_cjeloviti ispit'!L21</f>
        <v>0</v>
      </c>
      <c r="K20" s="229">
        <f>'Parcijalni_cjeloviti ispit'!M21</f>
        <v>0</v>
      </c>
      <c r="L20" s="229">
        <f>'Parcijalni_cjeloviti ispit'!N21</f>
        <v>0</v>
      </c>
    </row>
    <row r="21" spans="1:12" x14ac:dyDescent="0.25">
      <c r="A21" s="238">
        <f>'Parcijalni_cjeloviti ispit'!C22</f>
        <v>0</v>
      </c>
      <c r="B21" s="97" t="str">
        <f>'Parcijalni_cjeloviti ispit'!D22</f>
        <v>B</v>
      </c>
      <c r="C21" s="98">
        <f>'Parcijalni_cjeloviti ispit'!E22</f>
        <v>0</v>
      </c>
      <c r="D21" s="240" t="str">
        <f>'Parcijalni_cjeloviti ispit'!F22</f>
        <v>NE</v>
      </c>
      <c r="E21" s="98">
        <f>'Parcijalni_cjeloviti ispit'!G22</f>
        <v>0</v>
      </c>
      <c r="F21" s="240" t="str">
        <f>'Parcijalni_cjeloviti ispit'!H22</f>
        <v>NE</v>
      </c>
      <c r="G21" s="98">
        <f>'Parcijalni_cjeloviti ispit'!I22</f>
        <v>0</v>
      </c>
      <c r="H21" s="240" t="str">
        <f>'Parcijalni_cjeloviti ispit'!J22</f>
        <v>NE</v>
      </c>
      <c r="I21" s="98">
        <f>'Parcijalni_cjeloviti ispit'!K22</f>
        <v>0</v>
      </c>
      <c r="J21" s="240" t="str">
        <f>'Parcijalni_cjeloviti ispit'!L22</f>
        <v>NE</v>
      </c>
      <c r="K21" s="230">
        <f>'Parcijalni_cjeloviti ispit'!M22</f>
        <v>0</v>
      </c>
      <c r="L21" s="230" t="str">
        <f>'Parcijalni_cjeloviti ispit'!N22</f>
        <v>NE</v>
      </c>
    </row>
    <row r="22" spans="1:12" ht="15.75" thickBot="1" x14ac:dyDescent="0.3">
      <c r="A22" s="239">
        <f>'Parcijalni_cjeloviti ispit'!C23</f>
        <v>0</v>
      </c>
      <c r="B22" s="99" t="str">
        <f>'Parcijalni_cjeloviti ispit'!D23</f>
        <v>P</v>
      </c>
      <c r="C22" s="100" t="str">
        <f>'Parcijalni_cjeloviti ispit'!E23</f>
        <v/>
      </c>
      <c r="D22" s="241">
        <f>'Parcijalni_cjeloviti ispit'!F23</f>
        <v>0</v>
      </c>
      <c r="E22" s="101" t="str">
        <f>'Parcijalni_cjeloviti ispit'!G23</f>
        <v/>
      </c>
      <c r="F22" s="241">
        <f>'Parcijalni_cjeloviti ispit'!H23</f>
        <v>0</v>
      </c>
      <c r="G22" s="101" t="str">
        <f>'Parcijalni_cjeloviti ispit'!I23</f>
        <v/>
      </c>
      <c r="H22" s="241">
        <f>'Parcijalni_cjeloviti ispit'!J23</f>
        <v>0</v>
      </c>
      <c r="I22" s="101" t="str">
        <f>'Parcijalni_cjeloviti ispit'!K23</f>
        <v/>
      </c>
      <c r="J22" s="241">
        <f>'Parcijalni_cjeloviti ispit'!L23</f>
        <v>0</v>
      </c>
      <c r="K22" s="229">
        <f>'Parcijalni_cjeloviti ispit'!M23</f>
        <v>0</v>
      </c>
      <c r="L22" s="229">
        <f>'Parcijalni_cjeloviti ispit'!N23</f>
        <v>0</v>
      </c>
    </row>
    <row r="23" spans="1:12" x14ac:dyDescent="0.25">
      <c r="A23" s="238">
        <f>'Parcijalni_cjeloviti ispit'!C24</f>
        <v>0</v>
      </c>
      <c r="B23" s="97" t="str">
        <f>'Parcijalni_cjeloviti ispit'!D24</f>
        <v>B</v>
      </c>
      <c r="C23" s="98">
        <f>'Parcijalni_cjeloviti ispit'!E24</f>
        <v>0</v>
      </c>
      <c r="D23" s="240" t="str">
        <f>'Parcijalni_cjeloviti ispit'!F24</f>
        <v>NE</v>
      </c>
      <c r="E23" s="98">
        <f>'Parcijalni_cjeloviti ispit'!G24</f>
        <v>0</v>
      </c>
      <c r="F23" s="240" t="str">
        <f>'Parcijalni_cjeloviti ispit'!H24</f>
        <v>NE</v>
      </c>
      <c r="G23" s="98">
        <f>'Parcijalni_cjeloviti ispit'!I24</f>
        <v>0</v>
      </c>
      <c r="H23" s="240" t="str">
        <f>'Parcijalni_cjeloviti ispit'!J24</f>
        <v>NE</v>
      </c>
      <c r="I23" s="98">
        <f>'Parcijalni_cjeloviti ispit'!K24</f>
        <v>0</v>
      </c>
      <c r="J23" s="240" t="str">
        <f>'Parcijalni_cjeloviti ispit'!L24</f>
        <v>NE</v>
      </c>
      <c r="K23" s="230">
        <f>'Parcijalni_cjeloviti ispit'!M24</f>
        <v>0</v>
      </c>
      <c r="L23" s="230" t="str">
        <f>'Parcijalni_cjeloviti ispit'!N24</f>
        <v>NE</v>
      </c>
    </row>
    <row r="24" spans="1:12" ht="15.75" thickBot="1" x14ac:dyDescent="0.3">
      <c r="A24" s="239">
        <f>'Parcijalni_cjeloviti ispit'!C25</f>
        <v>0</v>
      </c>
      <c r="B24" s="99" t="str">
        <f>'Parcijalni_cjeloviti ispit'!D25</f>
        <v>P</v>
      </c>
      <c r="C24" s="100" t="str">
        <f>'Parcijalni_cjeloviti ispit'!E25</f>
        <v/>
      </c>
      <c r="D24" s="241">
        <f>'Parcijalni_cjeloviti ispit'!F25</f>
        <v>0</v>
      </c>
      <c r="E24" s="101" t="str">
        <f>'Parcijalni_cjeloviti ispit'!G25</f>
        <v/>
      </c>
      <c r="F24" s="241">
        <f>'Parcijalni_cjeloviti ispit'!H25</f>
        <v>0</v>
      </c>
      <c r="G24" s="101" t="str">
        <f>'Parcijalni_cjeloviti ispit'!I25</f>
        <v/>
      </c>
      <c r="H24" s="241">
        <f>'Parcijalni_cjeloviti ispit'!J25</f>
        <v>0</v>
      </c>
      <c r="I24" s="101" t="str">
        <f>'Parcijalni_cjeloviti ispit'!K25</f>
        <v/>
      </c>
      <c r="J24" s="241">
        <f>'Parcijalni_cjeloviti ispit'!L25</f>
        <v>0</v>
      </c>
      <c r="K24" s="229">
        <f>'Parcijalni_cjeloviti ispit'!M25</f>
        <v>0</v>
      </c>
      <c r="L24" s="229">
        <f>'Parcijalni_cjeloviti ispit'!N25</f>
        <v>0</v>
      </c>
    </row>
    <row r="25" spans="1:12" x14ac:dyDescent="0.25">
      <c r="A25" s="238">
        <f>'Parcijalni_cjeloviti ispit'!C26</f>
        <v>0</v>
      </c>
      <c r="B25" s="97" t="str">
        <f>'Parcijalni_cjeloviti ispit'!D26</f>
        <v>B</v>
      </c>
      <c r="C25" s="98">
        <f>'Parcijalni_cjeloviti ispit'!E26</f>
        <v>0</v>
      </c>
      <c r="D25" s="240" t="str">
        <f>'Parcijalni_cjeloviti ispit'!F26</f>
        <v>NE</v>
      </c>
      <c r="E25" s="98">
        <f>'Parcijalni_cjeloviti ispit'!G26</f>
        <v>0</v>
      </c>
      <c r="F25" s="240" t="str">
        <f>'Parcijalni_cjeloviti ispit'!H26</f>
        <v>NE</v>
      </c>
      <c r="G25" s="98">
        <f>'Parcijalni_cjeloviti ispit'!I26</f>
        <v>0</v>
      </c>
      <c r="H25" s="240" t="str">
        <f>'Parcijalni_cjeloviti ispit'!J26</f>
        <v>NE</v>
      </c>
      <c r="I25" s="98">
        <f>'Parcijalni_cjeloviti ispit'!K26</f>
        <v>0</v>
      </c>
      <c r="J25" s="240" t="str">
        <f>'Parcijalni_cjeloviti ispit'!L26</f>
        <v>NE</v>
      </c>
      <c r="K25" s="230">
        <f>'Parcijalni_cjeloviti ispit'!M26</f>
        <v>0</v>
      </c>
      <c r="L25" s="230" t="str">
        <f>'Parcijalni_cjeloviti ispit'!N26</f>
        <v>NE</v>
      </c>
    </row>
    <row r="26" spans="1:12" ht="15.75" thickBot="1" x14ac:dyDescent="0.3">
      <c r="A26" s="239">
        <f>'Parcijalni_cjeloviti ispit'!C27</f>
        <v>0</v>
      </c>
      <c r="B26" s="99" t="str">
        <f>'Parcijalni_cjeloviti ispit'!D27</f>
        <v>P</v>
      </c>
      <c r="C26" s="100" t="str">
        <f>'Parcijalni_cjeloviti ispit'!E27</f>
        <v/>
      </c>
      <c r="D26" s="241">
        <f>'Parcijalni_cjeloviti ispit'!F27</f>
        <v>0</v>
      </c>
      <c r="E26" s="101" t="str">
        <f>'Parcijalni_cjeloviti ispit'!G27</f>
        <v/>
      </c>
      <c r="F26" s="241">
        <f>'Parcijalni_cjeloviti ispit'!H27</f>
        <v>0</v>
      </c>
      <c r="G26" s="101" t="str">
        <f>'Parcijalni_cjeloviti ispit'!I27</f>
        <v/>
      </c>
      <c r="H26" s="241">
        <f>'Parcijalni_cjeloviti ispit'!J27</f>
        <v>0</v>
      </c>
      <c r="I26" s="101" t="str">
        <f>'Parcijalni_cjeloviti ispit'!K27</f>
        <v/>
      </c>
      <c r="J26" s="241">
        <f>'Parcijalni_cjeloviti ispit'!L27</f>
        <v>0</v>
      </c>
      <c r="K26" s="229">
        <f>'Parcijalni_cjeloviti ispit'!M27</f>
        <v>0</v>
      </c>
      <c r="L26" s="229">
        <f>'Parcijalni_cjeloviti ispit'!N27</f>
        <v>0</v>
      </c>
    </row>
    <row r="27" spans="1:12" x14ac:dyDescent="0.25">
      <c r="A27" s="238">
        <f>'Parcijalni_cjeloviti ispit'!C28</f>
        <v>0</v>
      </c>
      <c r="B27" s="97" t="str">
        <f>'Parcijalni_cjeloviti ispit'!D28</f>
        <v>B</v>
      </c>
      <c r="C27" s="98">
        <f>'Parcijalni_cjeloviti ispit'!E28</f>
        <v>0</v>
      </c>
      <c r="D27" s="240" t="str">
        <f>'Parcijalni_cjeloviti ispit'!F28</f>
        <v>NE</v>
      </c>
      <c r="E27" s="98">
        <f>'Parcijalni_cjeloviti ispit'!G28</f>
        <v>0</v>
      </c>
      <c r="F27" s="240" t="str">
        <f>'Parcijalni_cjeloviti ispit'!H28</f>
        <v>NE</v>
      </c>
      <c r="G27" s="98">
        <f>'Parcijalni_cjeloviti ispit'!I28</f>
        <v>0</v>
      </c>
      <c r="H27" s="240" t="str">
        <f>'Parcijalni_cjeloviti ispit'!J28</f>
        <v>NE</v>
      </c>
      <c r="I27" s="98">
        <f>'Parcijalni_cjeloviti ispit'!K28</f>
        <v>0</v>
      </c>
      <c r="J27" s="240" t="str">
        <f>'Parcijalni_cjeloviti ispit'!L28</f>
        <v>NE</v>
      </c>
      <c r="K27" s="230">
        <f>'Parcijalni_cjeloviti ispit'!M28</f>
        <v>0</v>
      </c>
      <c r="L27" s="230" t="str">
        <f>'Parcijalni_cjeloviti ispit'!N28</f>
        <v>NE</v>
      </c>
    </row>
    <row r="28" spans="1:12" ht="15.75" thickBot="1" x14ac:dyDescent="0.3">
      <c r="A28" s="239">
        <f>'Parcijalni_cjeloviti ispit'!C29</f>
        <v>0</v>
      </c>
      <c r="B28" s="99" t="str">
        <f>'Parcijalni_cjeloviti ispit'!D29</f>
        <v>P</v>
      </c>
      <c r="C28" s="100" t="str">
        <f>'Parcijalni_cjeloviti ispit'!E29</f>
        <v/>
      </c>
      <c r="D28" s="241">
        <f>'Parcijalni_cjeloviti ispit'!F29</f>
        <v>0</v>
      </c>
      <c r="E28" s="101" t="str">
        <f>'Parcijalni_cjeloviti ispit'!G29</f>
        <v/>
      </c>
      <c r="F28" s="241">
        <f>'Parcijalni_cjeloviti ispit'!H29</f>
        <v>0</v>
      </c>
      <c r="G28" s="101" t="str">
        <f>'Parcijalni_cjeloviti ispit'!I29</f>
        <v/>
      </c>
      <c r="H28" s="241">
        <f>'Parcijalni_cjeloviti ispit'!J29</f>
        <v>0</v>
      </c>
      <c r="I28" s="101" t="str">
        <f>'Parcijalni_cjeloviti ispit'!K29</f>
        <v/>
      </c>
      <c r="J28" s="241">
        <f>'Parcijalni_cjeloviti ispit'!L29</f>
        <v>0</v>
      </c>
      <c r="K28" s="229">
        <f>'Parcijalni_cjeloviti ispit'!M29</f>
        <v>0</v>
      </c>
      <c r="L28" s="229">
        <f>'Parcijalni_cjeloviti ispit'!N29</f>
        <v>0</v>
      </c>
    </row>
    <row r="29" spans="1:12" x14ac:dyDescent="0.25">
      <c r="A29" s="238">
        <f>'Parcijalni_cjeloviti ispit'!C30</f>
        <v>0</v>
      </c>
      <c r="B29" s="97" t="str">
        <f>'Parcijalni_cjeloviti ispit'!D30</f>
        <v>B</v>
      </c>
      <c r="C29" s="98">
        <f>'Parcijalni_cjeloviti ispit'!E30</f>
        <v>0</v>
      </c>
      <c r="D29" s="240" t="str">
        <f>'Parcijalni_cjeloviti ispit'!F30</f>
        <v>NE</v>
      </c>
      <c r="E29" s="98">
        <f>'Parcijalni_cjeloviti ispit'!G30</f>
        <v>0</v>
      </c>
      <c r="F29" s="240" t="str">
        <f>'Parcijalni_cjeloviti ispit'!H30</f>
        <v>NE</v>
      </c>
      <c r="G29" s="98">
        <f>'Parcijalni_cjeloviti ispit'!I30</f>
        <v>0</v>
      </c>
      <c r="H29" s="240" t="str">
        <f>'Parcijalni_cjeloviti ispit'!J30</f>
        <v>NE</v>
      </c>
      <c r="I29" s="98">
        <f>'Parcijalni_cjeloviti ispit'!K30</f>
        <v>0</v>
      </c>
      <c r="J29" s="240" t="str">
        <f>'Parcijalni_cjeloviti ispit'!L30</f>
        <v>NE</v>
      </c>
      <c r="K29" s="230">
        <f>'Parcijalni_cjeloviti ispit'!M30</f>
        <v>0</v>
      </c>
      <c r="L29" s="230" t="str">
        <f>'Parcijalni_cjeloviti ispit'!N30</f>
        <v>NE</v>
      </c>
    </row>
    <row r="30" spans="1:12" ht="15.75" thickBot="1" x14ac:dyDescent="0.3">
      <c r="A30" s="239">
        <f>'Parcijalni_cjeloviti ispit'!C31</f>
        <v>0</v>
      </c>
      <c r="B30" s="99" t="str">
        <f>'Parcijalni_cjeloviti ispit'!D31</f>
        <v>P</v>
      </c>
      <c r="C30" s="100" t="str">
        <f>'Parcijalni_cjeloviti ispit'!E31</f>
        <v/>
      </c>
      <c r="D30" s="241">
        <f>'Parcijalni_cjeloviti ispit'!F31</f>
        <v>0</v>
      </c>
      <c r="E30" s="101" t="str">
        <f>'Parcijalni_cjeloviti ispit'!G31</f>
        <v/>
      </c>
      <c r="F30" s="241">
        <f>'Parcijalni_cjeloviti ispit'!H31</f>
        <v>0</v>
      </c>
      <c r="G30" s="101" t="str">
        <f>'Parcijalni_cjeloviti ispit'!I31</f>
        <v/>
      </c>
      <c r="H30" s="241">
        <f>'Parcijalni_cjeloviti ispit'!J31</f>
        <v>0</v>
      </c>
      <c r="I30" s="101" t="str">
        <f>'Parcijalni_cjeloviti ispit'!K31</f>
        <v/>
      </c>
      <c r="J30" s="241">
        <f>'Parcijalni_cjeloviti ispit'!L31</f>
        <v>0</v>
      </c>
      <c r="K30" s="229">
        <f>'Parcijalni_cjeloviti ispit'!M31</f>
        <v>0</v>
      </c>
      <c r="L30" s="229">
        <f>'Parcijalni_cjeloviti ispit'!N31</f>
        <v>0</v>
      </c>
    </row>
    <row r="31" spans="1:12" x14ac:dyDescent="0.25">
      <c r="A31" s="238">
        <f>'Parcijalni_cjeloviti ispit'!C32</f>
        <v>0</v>
      </c>
      <c r="B31" s="97" t="str">
        <f>'Parcijalni_cjeloviti ispit'!D32</f>
        <v>B</v>
      </c>
      <c r="C31" s="98">
        <f>'Parcijalni_cjeloviti ispit'!E32</f>
        <v>0</v>
      </c>
      <c r="D31" s="240" t="str">
        <f>'Parcijalni_cjeloviti ispit'!F32</f>
        <v>NE</v>
      </c>
      <c r="E31" s="98">
        <f>'Parcijalni_cjeloviti ispit'!G32</f>
        <v>0</v>
      </c>
      <c r="F31" s="240" t="str">
        <f>'Parcijalni_cjeloviti ispit'!H32</f>
        <v>NE</v>
      </c>
      <c r="G31" s="98">
        <f>'Parcijalni_cjeloviti ispit'!I32</f>
        <v>0</v>
      </c>
      <c r="H31" s="240" t="str">
        <f>'Parcijalni_cjeloviti ispit'!J32</f>
        <v>NE</v>
      </c>
      <c r="I31" s="98">
        <f>'Parcijalni_cjeloviti ispit'!K32</f>
        <v>0</v>
      </c>
      <c r="J31" s="240" t="str">
        <f>'Parcijalni_cjeloviti ispit'!L32</f>
        <v>NE</v>
      </c>
      <c r="K31" s="230">
        <f>'Parcijalni_cjeloviti ispit'!M32</f>
        <v>0</v>
      </c>
      <c r="L31" s="230" t="str">
        <f>'Parcijalni_cjeloviti ispit'!N32</f>
        <v>NE</v>
      </c>
    </row>
    <row r="32" spans="1:12" ht="15.75" thickBot="1" x14ac:dyDescent="0.3">
      <c r="A32" s="239">
        <f>'Parcijalni_cjeloviti ispit'!C33</f>
        <v>0</v>
      </c>
      <c r="B32" s="99" t="str">
        <f>'Parcijalni_cjeloviti ispit'!D33</f>
        <v>P</v>
      </c>
      <c r="C32" s="100" t="str">
        <f>'Parcijalni_cjeloviti ispit'!E33</f>
        <v/>
      </c>
      <c r="D32" s="241">
        <f>'Parcijalni_cjeloviti ispit'!F33</f>
        <v>0</v>
      </c>
      <c r="E32" s="101" t="str">
        <f>'Parcijalni_cjeloviti ispit'!G33</f>
        <v/>
      </c>
      <c r="F32" s="241">
        <f>'Parcijalni_cjeloviti ispit'!H33</f>
        <v>0</v>
      </c>
      <c r="G32" s="101" t="str">
        <f>'Parcijalni_cjeloviti ispit'!I33</f>
        <v/>
      </c>
      <c r="H32" s="241">
        <f>'Parcijalni_cjeloviti ispit'!J33</f>
        <v>0</v>
      </c>
      <c r="I32" s="101" t="str">
        <f>'Parcijalni_cjeloviti ispit'!K33</f>
        <v/>
      </c>
      <c r="J32" s="241">
        <f>'Parcijalni_cjeloviti ispit'!L33</f>
        <v>0</v>
      </c>
      <c r="K32" s="229">
        <f>'Parcijalni_cjeloviti ispit'!M33</f>
        <v>0</v>
      </c>
      <c r="L32" s="229">
        <f>'Parcijalni_cjeloviti ispit'!N33</f>
        <v>0</v>
      </c>
    </row>
    <row r="33" spans="1:12" x14ac:dyDescent="0.25">
      <c r="A33" s="238">
        <f>'Parcijalni_cjeloviti ispit'!C34</f>
        <v>0</v>
      </c>
      <c r="B33" s="97" t="str">
        <f>'Parcijalni_cjeloviti ispit'!D34</f>
        <v>B</v>
      </c>
      <c r="C33" s="98">
        <f>'Parcijalni_cjeloviti ispit'!E34</f>
        <v>0</v>
      </c>
      <c r="D33" s="240" t="str">
        <f>'Parcijalni_cjeloviti ispit'!F34</f>
        <v>NE</v>
      </c>
      <c r="E33" s="98">
        <f>'Parcijalni_cjeloviti ispit'!G34</f>
        <v>0</v>
      </c>
      <c r="F33" s="240" t="str">
        <f>'Parcijalni_cjeloviti ispit'!H34</f>
        <v>NE</v>
      </c>
      <c r="G33" s="98">
        <f>'Parcijalni_cjeloviti ispit'!I34</f>
        <v>0</v>
      </c>
      <c r="H33" s="240" t="str">
        <f>'Parcijalni_cjeloviti ispit'!J34</f>
        <v>NE</v>
      </c>
      <c r="I33" s="98">
        <f>'Parcijalni_cjeloviti ispit'!K34</f>
        <v>0</v>
      </c>
      <c r="J33" s="240" t="str">
        <f>'Parcijalni_cjeloviti ispit'!L34</f>
        <v>NE</v>
      </c>
      <c r="K33" s="230">
        <f>'Parcijalni_cjeloviti ispit'!M34</f>
        <v>0</v>
      </c>
      <c r="L33" s="230" t="str">
        <f>'Parcijalni_cjeloviti ispit'!N34</f>
        <v>NE</v>
      </c>
    </row>
    <row r="34" spans="1:12" ht="15.75" thickBot="1" x14ac:dyDescent="0.3">
      <c r="A34" s="239">
        <f>'Parcijalni_cjeloviti ispit'!C35</f>
        <v>0</v>
      </c>
      <c r="B34" s="99" t="str">
        <f>'Parcijalni_cjeloviti ispit'!D35</f>
        <v>P</v>
      </c>
      <c r="C34" s="100" t="str">
        <f>'Parcijalni_cjeloviti ispit'!E35</f>
        <v/>
      </c>
      <c r="D34" s="241">
        <f>'Parcijalni_cjeloviti ispit'!F35</f>
        <v>0</v>
      </c>
      <c r="E34" s="101" t="str">
        <f>'Parcijalni_cjeloviti ispit'!G35</f>
        <v/>
      </c>
      <c r="F34" s="241">
        <f>'Parcijalni_cjeloviti ispit'!H35</f>
        <v>0</v>
      </c>
      <c r="G34" s="101" t="str">
        <f>'Parcijalni_cjeloviti ispit'!I35</f>
        <v/>
      </c>
      <c r="H34" s="241">
        <f>'Parcijalni_cjeloviti ispit'!J35</f>
        <v>0</v>
      </c>
      <c r="I34" s="101" t="str">
        <f>'Parcijalni_cjeloviti ispit'!K35</f>
        <v/>
      </c>
      <c r="J34" s="241">
        <f>'Parcijalni_cjeloviti ispit'!L35</f>
        <v>0</v>
      </c>
      <c r="K34" s="229">
        <f>'Parcijalni_cjeloviti ispit'!M35</f>
        <v>0</v>
      </c>
      <c r="L34" s="229">
        <f>'Parcijalni_cjeloviti ispit'!N35</f>
        <v>0</v>
      </c>
    </row>
    <row r="35" spans="1:12" x14ac:dyDescent="0.25">
      <c r="A35" s="238">
        <f>'Parcijalni_cjeloviti ispit'!C36</f>
        <v>0</v>
      </c>
      <c r="B35" s="97" t="str">
        <f>'Parcijalni_cjeloviti ispit'!D36</f>
        <v>B</v>
      </c>
      <c r="C35" s="98">
        <f>'Parcijalni_cjeloviti ispit'!E36</f>
        <v>0</v>
      </c>
      <c r="D35" s="240" t="str">
        <f>'Parcijalni_cjeloviti ispit'!F36</f>
        <v>NE</v>
      </c>
      <c r="E35" s="98">
        <f>'Parcijalni_cjeloviti ispit'!G36</f>
        <v>0</v>
      </c>
      <c r="F35" s="240" t="str">
        <f>'Parcijalni_cjeloviti ispit'!H36</f>
        <v>NE</v>
      </c>
      <c r="G35" s="98">
        <f>'Parcijalni_cjeloviti ispit'!I36</f>
        <v>0</v>
      </c>
      <c r="H35" s="240" t="str">
        <f>'Parcijalni_cjeloviti ispit'!J36</f>
        <v>NE</v>
      </c>
      <c r="I35" s="98">
        <f>'Parcijalni_cjeloviti ispit'!K36</f>
        <v>0</v>
      </c>
      <c r="J35" s="240" t="str">
        <f>'Parcijalni_cjeloviti ispit'!L36</f>
        <v>NE</v>
      </c>
      <c r="K35" s="230">
        <f>'Parcijalni_cjeloviti ispit'!M36</f>
        <v>0</v>
      </c>
      <c r="L35" s="230" t="str">
        <f>'Parcijalni_cjeloviti ispit'!N36</f>
        <v>NE</v>
      </c>
    </row>
    <row r="36" spans="1:12" ht="15.75" thickBot="1" x14ac:dyDescent="0.3">
      <c r="A36" s="239">
        <f>'Parcijalni_cjeloviti ispit'!C37</f>
        <v>0</v>
      </c>
      <c r="B36" s="99" t="str">
        <f>'Parcijalni_cjeloviti ispit'!D37</f>
        <v>P</v>
      </c>
      <c r="C36" s="100" t="str">
        <f>'Parcijalni_cjeloviti ispit'!E37</f>
        <v/>
      </c>
      <c r="D36" s="241">
        <f>'Parcijalni_cjeloviti ispit'!F37</f>
        <v>0</v>
      </c>
      <c r="E36" s="101" t="str">
        <f>'Parcijalni_cjeloviti ispit'!G37</f>
        <v/>
      </c>
      <c r="F36" s="241">
        <f>'Parcijalni_cjeloviti ispit'!H37</f>
        <v>0</v>
      </c>
      <c r="G36" s="101" t="str">
        <f>'Parcijalni_cjeloviti ispit'!I37</f>
        <v/>
      </c>
      <c r="H36" s="241">
        <f>'Parcijalni_cjeloviti ispit'!J37</f>
        <v>0</v>
      </c>
      <c r="I36" s="101" t="str">
        <f>'Parcijalni_cjeloviti ispit'!K37</f>
        <v/>
      </c>
      <c r="J36" s="241">
        <f>'Parcijalni_cjeloviti ispit'!L37</f>
        <v>0</v>
      </c>
      <c r="K36" s="229">
        <f>'Parcijalni_cjeloviti ispit'!M37</f>
        <v>0</v>
      </c>
      <c r="L36" s="229">
        <f>'Parcijalni_cjeloviti ispit'!N37</f>
        <v>0</v>
      </c>
    </row>
    <row r="37" spans="1:12" x14ac:dyDescent="0.25">
      <c r="A37" s="238">
        <f>'Parcijalni_cjeloviti ispit'!C38</f>
        <v>0</v>
      </c>
      <c r="B37" s="97" t="str">
        <f>'Parcijalni_cjeloviti ispit'!D38</f>
        <v>B</v>
      </c>
      <c r="C37" s="98">
        <f>'Parcijalni_cjeloviti ispit'!E38</f>
        <v>0</v>
      </c>
      <c r="D37" s="240" t="str">
        <f>'Parcijalni_cjeloviti ispit'!F38</f>
        <v>NE</v>
      </c>
      <c r="E37" s="98">
        <f>'Parcijalni_cjeloviti ispit'!G38</f>
        <v>0</v>
      </c>
      <c r="F37" s="240" t="str">
        <f>'Parcijalni_cjeloviti ispit'!H38</f>
        <v>NE</v>
      </c>
      <c r="G37" s="98">
        <f>'Parcijalni_cjeloviti ispit'!I38</f>
        <v>0</v>
      </c>
      <c r="H37" s="240" t="str">
        <f>'Parcijalni_cjeloviti ispit'!J38</f>
        <v>NE</v>
      </c>
      <c r="I37" s="98">
        <f>'Parcijalni_cjeloviti ispit'!K38</f>
        <v>0</v>
      </c>
      <c r="J37" s="240" t="str">
        <f>'Parcijalni_cjeloviti ispit'!L38</f>
        <v>NE</v>
      </c>
      <c r="K37" s="230">
        <f>'Parcijalni_cjeloviti ispit'!M38</f>
        <v>0</v>
      </c>
      <c r="L37" s="230" t="str">
        <f>'Parcijalni_cjeloviti ispit'!N38</f>
        <v>NE</v>
      </c>
    </row>
    <row r="38" spans="1:12" ht="15.75" thickBot="1" x14ac:dyDescent="0.3">
      <c r="A38" s="239">
        <f>'Parcijalni_cjeloviti ispit'!C39</f>
        <v>0</v>
      </c>
      <c r="B38" s="99" t="str">
        <f>'Parcijalni_cjeloviti ispit'!D39</f>
        <v>P</v>
      </c>
      <c r="C38" s="100" t="str">
        <f>'Parcijalni_cjeloviti ispit'!E39</f>
        <v/>
      </c>
      <c r="D38" s="241">
        <f>'Parcijalni_cjeloviti ispit'!F39</f>
        <v>0</v>
      </c>
      <c r="E38" s="101" t="str">
        <f>'Parcijalni_cjeloviti ispit'!G39</f>
        <v/>
      </c>
      <c r="F38" s="241">
        <f>'Parcijalni_cjeloviti ispit'!H39</f>
        <v>0</v>
      </c>
      <c r="G38" s="101" t="str">
        <f>'Parcijalni_cjeloviti ispit'!I39</f>
        <v/>
      </c>
      <c r="H38" s="241">
        <f>'Parcijalni_cjeloviti ispit'!J39</f>
        <v>0</v>
      </c>
      <c r="I38" s="101" t="str">
        <f>'Parcijalni_cjeloviti ispit'!K39</f>
        <v/>
      </c>
      <c r="J38" s="241">
        <f>'Parcijalni_cjeloviti ispit'!L39</f>
        <v>0</v>
      </c>
      <c r="K38" s="229">
        <f>'Parcijalni_cjeloviti ispit'!M39</f>
        <v>0</v>
      </c>
      <c r="L38" s="229">
        <f>'Parcijalni_cjeloviti ispit'!N39</f>
        <v>0</v>
      </c>
    </row>
    <row r="39" spans="1:12" x14ac:dyDescent="0.25">
      <c r="A39" s="238">
        <f>'Parcijalni_cjeloviti ispit'!C40</f>
        <v>0</v>
      </c>
      <c r="B39" s="97" t="str">
        <f>'Parcijalni_cjeloviti ispit'!D40</f>
        <v>B</v>
      </c>
      <c r="C39" s="98">
        <f>'Parcijalni_cjeloviti ispit'!E40</f>
        <v>0</v>
      </c>
      <c r="D39" s="240" t="str">
        <f>'Parcijalni_cjeloviti ispit'!F40</f>
        <v>NE</v>
      </c>
      <c r="E39" s="98">
        <f>'Parcijalni_cjeloviti ispit'!G40</f>
        <v>0</v>
      </c>
      <c r="F39" s="240" t="str">
        <f>'Parcijalni_cjeloviti ispit'!H40</f>
        <v>NE</v>
      </c>
      <c r="G39" s="98">
        <f>'Parcijalni_cjeloviti ispit'!I40</f>
        <v>0</v>
      </c>
      <c r="H39" s="240" t="str">
        <f>'Parcijalni_cjeloviti ispit'!J40</f>
        <v>NE</v>
      </c>
      <c r="I39" s="98">
        <f>'Parcijalni_cjeloviti ispit'!K40</f>
        <v>0</v>
      </c>
      <c r="J39" s="240" t="str">
        <f>'Parcijalni_cjeloviti ispit'!L40</f>
        <v>NE</v>
      </c>
      <c r="K39" s="230">
        <f>'Parcijalni_cjeloviti ispit'!M40</f>
        <v>0</v>
      </c>
      <c r="L39" s="230" t="str">
        <f>'Parcijalni_cjeloviti ispit'!N40</f>
        <v>NE</v>
      </c>
    </row>
    <row r="40" spans="1:12" ht="15.75" thickBot="1" x14ac:dyDescent="0.3">
      <c r="A40" s="239">
        <f>'Parcijalni_cjeloviti ispit'!C41</f>
        <v>0</v>
      </c>
      <c r="B40" s="99" t="str">
        <f>'Parcijalni_cjeloviti ispit'!D41</f>
        <v>P</v>
      </c>
      <c r="C40" s="100" t="str">
        <f>'Parcijalni_cjeloviti ispit'!E41</f>
        <v/>
      </c>
      <c r="D40" s="241">
        <f>'Parcijalni_cjeloviti ispit'!F41</f>
        <v>0</v>
      </c>
      <c r="E40" s="101" t="str">
        <f>'Parcijalni_cjeloviti ispit'!G41</f>
        <v/>
      </c>
      <c r="F40" s="241">
        <f>'Parcijalni_cjeloviti ispit'!H41</f>
        <v>0</v>
      </c>
      <c r="G40" s="101" t="str">
        <f>'Parcijalni_cjeloviti ispit'!I41</f>
        <v/>
      </c>
      <c r="H40" s="241">
        <f>'Parcijalni_cjeloviti ispit'!J41</f>
        <v>0</v>
      </c>
      <c r="I40" s="101" t="str">
        <f>'Parcijalni_cjeloviti ispit'!K41</f>
        <v/>
      </c>
      <c r="J40" s="241">
        <f>'Parcijalni_cjeloviti ispit'!L41</f>
        <v>0</v>
      </c>
      <c r="K40" s="229">
        <f>'Parcijalni_cjeloviti ispit'!M41</f>
        <v>0</v>
      </c>
      <c r="L40" s="229">
        <f>'Parcijalni_cjeloviti ispit'!N41</f>
        <v>0</v>
      </c>
    </row>
    <row r="41" spans="1:12" x14ac:dyDescent="0.25">
      <c r="A41" s="238">
        <f>'Parcijalni_cjeloviti ispit'!C42</f>
        <v>0</v>
      </c>
      <c r="B41" s="97" t="str">
        <f>'Parcijalni_cjeloviti ispit'!D42</f>
        <v>B</v>
      </c>
      <c r="C41" s="98">
        <f>'Parcijalni_cjeloviti ispit'!E42</f>
        <v>0</v>
      </c>
      <c r="D41" s="240" t="str">
        <f>'Parcijalni_cjeloviti ispit'!F42</f>
        <v>NE</v>
      </c>
      <c r="E41" s="98">
        <f>'Parcijalni_cjeloviti ispit'!G42</f>
        <v>0</v>
      </c>
      <c r="F41" s="240" t="str">
        <f>'Parcijalni_cjeloviti ispit'!H42</f>
        <v>NE</v>
      </c>
      <c r="G41" s="98">
        <f>'Parcijalni_cjeloviti ispit'!I42</f>
        <v>0</v>
      </c>
      <c r="H41" s="240" t="str">
        <f>'Parcijalni_cjeloviti ispit'!J42</f>
        <v>NE</v>
      </c>
      <c r="I41" s="98">
        <f>'Parcijalni_cjeloviti ispit'!K42</f>
        <v>0</v>
      </c>
      <c r="J41" s="240" t="str">
        <f>'Parcijalni_cjeloviti ispit'!L42</f>
        <v>NE</v>
      </c>
      <c r="K41" s="230">
        <f>'Parcijalni_cjeloviti ispit'!M42</f>
        <v>0</v>
      </c>
      <c r="L41" s="230" t="str">
        <f>'Parcijalni_cjeloviti ispit'!N42</f>
        <v>NE</v>
      </c>
    </row>
    <row r="42" spans="1:12" ht="15.75" thickBot="1" x14ac:dyDescent="0.3">
      <c r="A42" s="239">
        <f>'Parcijalni_cjeloviti ispit'!C43</f>
        <v>0</v>
      </c>
      <c r="B42" s="99" t="str">
        <f>'Parcijalni_cjeloviti ispit'!D43</f>
        <v>P</v>
      </c>
      <c r="C42" s="100" t="str">
        <f>'Parcijalni_cjeloviti ispit'!E43</f>
        <v/>
      </c>
      <c r="D42" s="241">
        <f>'Parcijalni_cjeloviti ispit'!F43</f>
        <v>0</v>
      </c>
      <c r="E42" s="101" t="str">
        <f>'Parcijalni_cjeloviti ispit'!G43</f>
        <v/>
      </c>
      <c r="F42" s="241">
        <f>'Parcijalni_cjeloviti ispit'!H43</f>
        <v>0</v>
      </c>
      <c r="G42" s="101" t="str">
        <f>'Parcijalni_cjeloviti ispit'!I43</f>
        <v/>
      </c>
      <c r="H42" s="241">
        <f>'Parcijalni_cjeloviti ispit'!J43</f>
        <v>0</v>
      </c>
      <c r="I42" s="101" t="str">
        <f>'Parcijalni_cjeloviti ispit'!K43</f>
        <v/>
      </c>
      <c r="J42" s="241">
        <f>'Parcijalni_cjeloviti ispit'!L43</f>
        <v>0</v>
      </c>
      <c r="K42" s="229">
        <f>'Parcijalni_cjeloviti ispit'!M43</f>
        <v>0</v>
      </c>
      <c r="L42" s="229">
        <f>'Parcijalni_cjeloviti ispit'!N43</f>
        <v>0</v>
      </c>
    </row>
    <row r="43" spans="1:12" x14ac:dyDescent="0.25">
      <c r="A43" s="238">
        <f>'Parcijalni_cjeloviti ispit'!C44</f>
        <v>0</v>
      </c>
      <c r="B43" s="97" t="str">
        <f>'Parcijalni_cjeloviti ispit'!D44</f>
        <v>B</v>
      </c>
      <c r="C43" s="98">
        <f>'Parcijalni_cjeloviti ispit'!E44</f>
        <v>0</v>
      </c>
      <c r="D43" s="240" t="str">
        <f>'Parcijalni_cjeloviti ispit'!F44</f>
        <v>NE</v>
      </c>
      <c r="E43" s="98">
        <f>'Parcijalni_cjeloviti ispit'!G44</f>
        <v>0</v>
      </c>
      <c r="F43" s="240" t="str">
        <f>'Parcijalni_cjeloviti ispit'!H44</f>
        <v>NE</v>
      </c>
      <c r="G43" s="98">
        <f>'Parcijalni_cjeloviti ispit'!I44</f>
        <v>0</v>
      </c>
      <c r="H43" s="240" t="str">
        <f>'Parcijalni_cjeloviti ispit'!J44</f>
        <v>NE</v>
      </c>
      <c r="I43" s="98">
        <f>'Parcijalni_cjeloviti ispit'!K44</f>
        <v>0</v>
      </c>
      <c r="J43" s="240" t="str">
        <f>'Parcijalni_cjeloviti ispit'!L44</f>
        <v>NE</v>
      </c>
      <c r="K43" s="230">
        <f>'Parcijalni_cjeloviti ispit'!M44</f>
        <v>0</v>
      </c>
      <c r="L43" s="230" t="str">
        <f>'Parcijalni_cjeloviti ispit'!N44</f>
        <v>NE</v>
      </c>
    </row>
    <row r="44" spans="1:12" ht="15.75" thickBot="1" x14ac:dyDescent="0.3">
      <c r="A44" s="239">
        <f>'Parcijalni_cjeloviti ispit'!C45</f>
        <v>0</v>
      </c>
      <c r="B44" s="99" t="str">
        <f>'Parcijalni_cjeloviti ispit'!D45</f>
        <v>P</v>
      </c>
      <c r="C44" s="100" t="str">
        <f>'Parcijalni_cjeloviti ispit'!E45</f>
        <v/>
      </c>
      <c r="D44" s="241">
        <f>'Parcijalni_cjeloviti ispit'!F45</f>
        <v>0</v>
      </c>
      <c r="E44" s="101" t="str">
        <f>'Parcijalni_cjeloviti ispit'!G45</f>
        <v/>
      </c>
      <c r="F44" s="241">
        <f>'Parcijalni_cjeloviti ispit'!H45</f>
        <v>0</v>
      </c>
      <c r="G44" s="101" t="str">
        <f>'Parcijalni_cjeloviti ispit'!I45</f>
        <v/>
      </c>
      <c r="H44" s="241">
        <f>'Parcijalni_cjeloviti ispit'!J45</f>
        <v>0</v>
      </c>
      <c r="I44" s="101" t="str">
        <f>'Parcijalni_cjeloviti ispit'!K45</f>
        <v/>
      </c>
      <c r="J44" s="241">
        <f>'Parcijalni_cjeloviti ispit'!L45</f>
        <v>0</v>
      </c>
      <c r="K44" s="229">
        <f>'Parcijalni_cjeloviti ispit'!M45</f>
        <v>0</v>
      </c>
      <c r="L44" s="229">
        <f>'Parcijalni_cjeloviti ispit'!N45</f>
        <v>0</v>
      </c>
    </row>
    <row r="45" spans="1:12" x14ac:dyDescent="0.25">
      <c r="A45" s="238">
        <f>'Parcijalni_cjeloviti ispit'!C46</f>
        <v>0</v>
      </c>
      <c r="B45" s="97" t="str">
        <f>'Parcijalni_cjeloviti ispit'!D46</f>
        <v>B</v>
      </c>
      <c r="C45" s="98">
        <f>'Parcijalni_cjeloviti ispit'!E46</f>
        <v>0</v>
      </c>
      <c r="D45" s="240" t="str">
        <f>'Parcijalni_cjeloviti ispit'!F46</f>
        <v>NE</v>
      </c>
      <c r="E45" s="98">
        <f>'Parcijalni_cjeloviti ispit'!G46</f>
        <v>0</v>
      </c>
      <c r="F45" s="240" t="str">
        <f>'Parcijalni_cjeloviti ispit'!H46</f>
        <v>NE</v>
      </c>
      <c r="G45" s="98">
        <f>'Parcijalni_cjeloviti ispit'!I46</f>
        <v>0</v>
      </c>
      <c r="H45" s="240" t="str">
        <f>'Parcijalni_cjeloviti ispit'!J46</f>
        <v>NE</v>
      </c>
      <c r="I45" s="98">
        <f>'Parcijalni_cjeloviti ispit'!K46</f>
        <v>0</v>
      </c>
      <c r="J45" s="240" t="str">
        <f>'Parcijalni_cjeloviti ispit'!L46</f>
        <v>NE</v>
      </c>
      <c r="K45" s="230">
        <f>'Parcijalni_cjeloviti ispit'!M46</f>
        <v>0</v>
      </c>
      <c r="L45" s="230" t="str">
        <f>'Parcijalni_cjeloviti ispit'!N46</f>
        <v>NE</v>
      </c>
    </row>
    <row r="46" spans="1:12" ht="15.75" thickBot="1" x14ac:dyDescent="0.3">
      <c r="A46" s="239">
        <f>'Parcijalni_cjeloviti ispit'!C47</f>
        <v>0</v>
      </c>
      <c r="B46" s="99" t="str">
        <f>'Parcijalni_cjeloviti ispit'!D47</f>
        <v>P</v>
      </c>
      <c r="C46" s="100" t="str">
        <f>'Parcijalni_cjeloviti ispit'!E47</f>
        <v/>
      </c>
      <c r="D46" s="241">
        <f>'Parcijalni_cjeloviti ispit'!F47</f>
        <v>0</v>
      </c>
      <c r="E46" s="101" t="str">
        <f>'Parcijalni_cjeloviti ispit'!G47</f>
        <v/>
      </c>
      <c r="F46" s="241">
        <f>'Parcijalni_cjeloviti ispit'!H47</f>
        <v>0</v>
      </c>
      <c r="G46" s="101" t="str">
        <f>'Parcijalni_cjeloviti ispit'!I47</f>
        <v/>
      </c>
      <c r="H46" s="241">
        <f>'Parcijalni_cjeloviti ispit'!J47</f>
        <v>0</v>
      </c>
      <c r="I46" s="101" t="str">
        <f>'Parcijalni_cjeloviti ispit'!K47</f>
        <v/>
      </c>
      <c r="J46" s="241">
        <f>'Parcijalni_cjeloviti ispit'!L47</f>
        <v>0</v>
      </c>
      <c r="K46" s="229">
        <f>'Parcijalni_cjeloviti ispit'!M47</f>
        <v>0</v>
      </c>
      <c r="L46" s="229">
        <f>'Parcijalni_cjeloviti ispit'!N47</f>
        <v>0</v>
      </c>
    </row>
    <row r="47" spans="1:12" x14ac:dyDescent="0.25">
      <c r="A47" s="238">
        <f>'Parcijalni_cjeloviti ispit'!C48</f>
        <v>0</v>
      </c>
      <c r="B47" s="97" t="str">
        <f>'Parcijalni_cjeloviti ispit'!D48</f>
        <v>B</v>
      </c>
      <c r="C47" s="98">
        <f>'Parcijalni_cjeloviti ispit'!E48</f>
        <v>0</v>
      </c>
      <c r="D47" s="240" t="str">
        <f>'Parcijalni_cjeloviti ispit'!F48</f>
        <v>NE</v>
      </c>
      <c r="E47" s="98">
        <f>'Parcijalni_cjeloviti ispit'!G48</f>
        <v>0</v>
      </c>
      <c r="F47" s="240" t="str">
        <f>'Parcijalni_cjeloviti ispit'!H48</f>
        <v>NE</v>
      </c>
      <c r="G47" s="98">
        <f>'Parcijalni_cjeloviti ispit'!I48</f>
        <v>0</v>
      </c>
      <c r="H47" s="240" t="str">
        <f>'Parcijalni_cjeloviti ispit'!J48</f>
        <v>NE</v>
      </c>
      <c r="I47" s="98">
        <f>'Parcijalni_cjeloviti ispit'!K48</f>
        <v>0</v>
      </c>
      <c r="J47" s="240" t="str">
        <f>'Parcijalni_cjeloviti ispit'!L48</f>
        <v>NE</v>
      </c>
      <c r="K47" s="230">
        <f>'Parcijalni_cjeloviti ispit'!M48</f>
        <v>0</v>
      </c>
      <c r="L47" s="230" t="str">
        <f>'Parcijalni_cjeloviti ispit'!N48</f>
        <v>NE</v>
      </c>
    </row>
    <row r="48" spans="1:12" ht="15.75" thickBot="1" x14ac:dyDescent="0.3">
      <c r="A48" s="239">
        <f>'Parcijalni_cjeloviti ispit'!C49</f>
        <v>0</v>
      </c>
      <c r="B48" s="99" t="str">
        <f>'Parcijalni_cjeloviti ispit'!D49</f>
        <v>P</v>
      </c>
      <c r="C48" s="100" t="str">
        <f>'Parcijalni_cjeloviti ispit'!E49</f>
        <v/>
      </c>
      <c r="D48" s="241">
        <f>'Parcijalni_cjeloviti ispit'!F49</f>
        <v>0</v>
      </c>
      <c r="E48" s="101" t="str">
        <f>'Parcijalni_cjeloviti ispit'!G49</f>
        <v/>
      </c>
      <c r="F48" s="241">
        <f>'Parcijalni_cjeloviti ispit'!H49</f>
        <v>0</v>
      </c>
      <c r="G48" s="101" t="str">
        <f>'Parcijalni_cjeloviti ispit'!I49</f>
        <v/>
      </c>
      <c r="H48" s="241">
        <f>'Parcijalni_cjeloviti ispit'!J49</f>
        <v>0</v>
      </c>
      <c r="I48" s="101" t="str">
        <f>'Parcijalni_cjeloviti ispit'!K49</f>
        <v/>
      </c>
      <c r="J48" s="241">
        <f>'Parcijalni_cjeloviti ispit'!L49</f>
        <v>0</v>
      </c>
      <c r="K48" s="229">
        <f>'Parcijalni_cjeloviti ispit'!M49</f>
        <v>0</v>
      </c>
      <c r="L48" s="229">
        <f>'Parcijalni_cjeloviti ispit'!N49</f>
        <v>0</v>
      </c>
    </row>
    <row r="49" spans="1:12" x14ac:dyDescent="0.25">
      <c r="A49" s="238">
        <f>'Parcijalni_cjeloviti ispit'!C50</f>
        <v>0</v>
      </c>
      <c r="B49" s="97" t="str">
        <f>'Parcijalni_cjeloviti ispit'!D50</f>
        <v>B</v>
      </c>
      <c r="C49" s="98">
        <f>'Parcijalni_cjeloviti ispit'!E50</f>
        <v>0</v>
      </c>
      <c r="D49" s="240" t="str">
        <f>'Parcijalni_cjeloviti ispit'!F50</f>
        <v>NE</v>
      </c>
      <c r="E49" s="98">
        <f>'Parcijalni_cjeloviti ispit'!G50</f>
        <v>0</v>
      </c>
      <c r="F49" s="240" t="str">
        <f>'Parcijalni_cjeloviti ispit'!H50</f>
        <v>NE</v>
      </c>
      <c r="G49" s="98">
        <f>'Parcijalni_cjeloviti ispit'!I50</f>
        <v>0</v>
      </c>
      <c r="H49" s="240" t="str">
        <f>'Parcijalni_cjeloviti ispit'!J50</f>
        <v>NE</v>
      </c>
      <c r="I49" s="98">
        <f>'Parcijalni_cjeloviti ispit'!K50</f>
        <v>0</v>
      </c>
      <c r="J49" s="240" t="str">
        <f>'Parcijalni_cjeloviti ispit'!L50</f>
        <v>NE</v>
      </c>
      <c r="K49" s="230">
        <f>'Parcijalni_cjeloviti ispit'!M50</f>
        <v>0</v>
      </c>
      <c r="L49" s="230" t="str">
        <f>'Parcijalni_cjeloviti ispit'!N50</f>
        <v>NE</v>
      </c>
    </row>
    <row r="50" spans="1:12" ht="15.75" thickBot="1" x14ac:dyDescent="0.3">
      <c r="A50" s="239">
        <f>'Parcijalni_cjeloviti ispit'!C51</f>
        <v>0</v>
      </c>
      <c r="B50" s="99" t="str">
        <f>'Parcijalni_cjeloviti ispit'!D51</f>
        <v>P</v>
      </c>
      <c r="C50" s="100" t="str">
        <f>'Parcijalni_cjeloviti ispit'!E51</f>
        <v/>
      </c>
      <c r="D50" s="241">
        <f>'Parcijalni_cjeloviti ispit'!F51</f>
        <v>0</v>
      </c>
      <c r="E50" s="101" t="str">
        <f>'Parcijalni_cjeloviti ispit'!G51</f>
        <v/>
      </c>
      <c r="F50" s="241">
        <f>'Parcijalni_cjeloviti ispit'!H51</f>
        <v>0</v>
      </c>
      <c r="G50" s="101" t="str">
        <f>'Parcijalni_cjeloviti ispit'!I51</f>
        <v/>
      </c>
      <c r="H50" s="241">
        <f>'Parcijalni_cjeloviti ispit'!J51</f>
        <v>0</v>
      </c>
      <c r="I50" s="101" t="str">
        <f>'Parcijalni_cjeloviti ispit'!K51</f>
        <v/>
      </c>
      <c r="J50" s="241">
        <f>'Parcijalni_cjeloviti ispit'!L51</f>
        <v>0</v>
      </c>
      <c r="K50" s="229">
        <f>'Parcijalni_cjeloviti ispit'!M51</f>
        <v>0</v>
      </c>
      <c r="L50" s="229">
        <f>'Parcijalni_cjeloviti ispit'!N51</f>
        <v>0</v>
      </c>
    </row>
    <row r="51" spans="1:12" x14ac:dyDescent="0.25">
      <c r="A51" s="238">
        <f>'Parcijalni_cjeloviti ispit'!C52</f>
        <v>0</v>
      </c>
      <c r="B51" s="97" t="str">
        <f>'Parcijalni_cjeloviti ispit'!D52</f>
        <v>B</v>
      </c>
      <c r="C51" s="98">
        <f>'Parcijalni_cjeloviti ispit'!E52</f>
        <v>0</v>
      </c>
      <c r="D51" s="240" t="str">
        <f>'Parcijalni_cjeloviti ispit'!F52</f>
        <v>NE</v>
      </c>
      <c r="E51" s="98">
        <f>'Parcijalni_cjeloviti ispit'!G52</f>
        <v>0</v>
      </c>
      <c r="F51" s="240" t="str">
        <f>'Parcijalni_cjeloviti ispit'!H52</f>
        <v>NE</v>
      </c>
      <c r="G51" s="98">
        <f>'Parcijalni_cjeloviti ispit'!I52</f>
        <v>0</v>
      </c>
      <c r="H51" s="240" t="str">
        <f>'Parcijalni_cjeloviti ispit'!J52</f>
        <v>NE</v>
      </c>
      <c r="I51" s="98">
        <f>'Parcijalni_cjeloviti ispit'!K52</f>
        <v>0</v>
      </c>
      <c r="J51" s="240" t="str">
        <f>'Parcijalni_cjeloviti ispit'!L52</f>
        <v>NE</v>
      </c>
      <c r="K51" s="230">
        <f>'Parcijalni_cjeloviti ispit'!M52</f>
        <v>0</v>
      </c>
      <c r="L51" s="230" t="str">
        <f>'Parcijalni_cjeloviti ispit'!N52</f>
        <v>NE</v>
      </c>
    </row>
    <row r="52" spans="1:12" ht="15.75" thickBot="1" x14ac:dyDescent="0.3">
      <c r="A52" s="239">
        <f>'Parcijalni_cjeloviti ispit'!C53</f>
        <v>0</v>
      </c>
      <c r="B52" s="99" t="str">
        <f>'Parcijalni_cjeloviti ispit'!D53</f>
        <v>P</v>
      </c>
      <c r="C52" s="100" t="str">
        <f>'Parcijalni_cjeloviti ispit'!E53</f>
        <v/>
      </c>
      <c r="D52" s="241">
        <f>'Parcijalni_cjeloviti ispit'!F53</f>
        <v>0</v>
      </c>
      <c r="E52" s="101" t="str">
        <f>'Parcijalni_cjeloviti ispit'!G53</f>
        <v/>
      </c>
      <c r="F52" s="241">
        <f>'Parcijalni_cjeloviti ispit'!H53</f>
        <v>0</v>
      </c>
      <c r="G52" s="101" t="str">
        <f>'Parcijalni_cjeloviti ispit'!I53</f>
        <v/>
      </c>
      <c r="H52" s="241">
        <f>'Parcijalni_cjeloviti ispit'!J53</f>
        <v>0</v>
      </c>
      <c r="I52" s="101" t="str">
        <f>'Parcijalni_cjeloviti ispit'!K53</f>
        <v/>
      </c>
      <c r="J52" s="241">
        <f>'Parcijalni_cjeloviti ispit'!L53</f>
        <v>0</v>
      </c>
      <c r="K52" s="229">
        <f>'Parcijalni_cjeloviti ispit'!M53</f>
        <v>0</v>
      </c>
      <c r="L52" s="229">
        <f>'Parcijalni_cjeloviti ispit'!N53</f>
        <v>0</v>
      </c>
    </row>
    <row r="53" spans="1:12" x14ac:dyDescent="0.25">
      <c r="A53" s="238">
        <f>'Parcijalni_cjeloviti ispit'!C54</f>
        <v>0</v>
      </c>
      <c r="B53" s="97" t="str">
        <f>'Parcijalni_cjeloviti ispit'!D54</f>
        <v>B</v>
      </c>
      <c r="C53" s="98">
        <f>'Parcijalni_cjeloviti ispit'!E54</f>
        <v>0</v>
      </c>
      <c r="D53" s="240" t="str">
        <f>'Parcijalni_cjeloviti ispit'!F54</f>
        <v>NE</v>
      </c>
      <c r="E53" s="98">
        <f>'Parcijalni_cjeloviti ispit'!G54</f>
        <v>0</v>
      </c>
      <c r="F53" s="240" t="str">
        <f>'Parcijalni_cjeloviti ispit'!H54</f>
        <v>NE</v>
      </c>
      <c r="G53" s="98">
        <f>'Parcijalni_cjeloviti ispit'!I54</f>
        <v>0</v>
      </c>
      <c r="H53" s="240" t="str">
        <f>'Parcijalni_cjeloviti ispit'!J54</f>
        <v>NE</v>
      </c>
      <c r="I53" s="98">
        <f>'Parcijalni_cjeloviti ispit'!K54</f>
        <v>0</v>
      </c>
      <c r="J53" s="240" t="str">
        <f>'Parcijalni_cjeloviti ispit'!L54</f>
        <v>NE</v>
      </c>
      <c r="K53" s="230">
        <f>'Parcijalni_cjeloviti ispit'!M54</f>
        <v>0</v>
      </c>
      <c r="L53" s="230" t="str">
        <f>'Parcijalni_cjeloviti ispit'!N54</f>
        <v>NE</v>
      </c>
    </row>
    <row r="54" spans="1:12" ht="15.75" thickBot="1" x14ac:dyDescent="0.3">
      <c r="A54" s="239">
        <f>'Parcijalni_cjeloviti ispit'!C55</f>
        <v>0</v>
      </c>
      <c r="B54" s="99" t="str">
        <f>'Parcijalni_cjeloviti ispit'!D55</f>
        <v>P</v>
      </c>
      <c r="C54" s="100" t="str">
        <f>'Parcijalni_cjeloviti ispit'!E55</f>
        <v/>
      </c>
      <c r="D54" s="241">
        <f>'Parcijalni_cjeloviti ispit'!F55</f>
        <v>0</v>
      </c>
      <c r="E54" s="101" t="str">
        <f>'Parcijalni_cjeloviti ispit'!G55</f>
        <v/>
      </c>
      <c r="F54" s="241">
        <f>'Parcijalni_cjeloviti ispit'!H55</f>
        <v>0</v>
      </c>
      <c r="G54" s="101" t="str">
        <f>'Parcijalni_cjeloviti ispit'!I55</f>
        <v/>
      </c>
      <c r="H54" s="241">
        <f>'Parcijalni_cjeloviti ispit'!J55</f>
        <v>0</v>
      </c>
      <c r="I54" s="101" t="str">
        <f>'Parcijalni_cjeloviti ispit'!K55</f>
        <v/>
      </c>
      <c r="J54" s="241">
        <f>'Parcijalni_cjeloviti ispit'!L55</f>
        <v>0</v>
      </c>
      <c r="K54" s="229">
        <f>'Parcijalni_cjeloviti ispit'!M55</f>
        <v>0</v>
      </c>
      <c r="L54" s="229">
        <f>'Parcijalni_cjeloviti ispit'!N55</f>
        <v>0</v>
      </c>
    </row>
    <row r="55" spans="1:12" x14ac:dyDescent="0.25">
      <c r="A55" s="238">
        <f>'Parcijalni_cjeloviti ispit'!C56</f>
        <v>0</v>
      </c>
      <c r="B55" s="97" t="str">
        <f>'Parcijalni_cjeloviti ispit'!D56</f>
        <v>B</v>
      </c>
      <c r="C55" s="98">
        <f>'Parcijalni_cjeloviti ispit'!E56</f>
        <v>0</v>
      </c>
      <c r="D55" s="240" t="str">
        <f>'Parcijalni_cjeloviti ispit'!F56</f>
        <v>NE</v>
      </c>
      <c r="E55" s="98">
        <f>'Parcijalni_cjeloviti ispit'!G56</f>
        <v>0</v>
      </c>
      <c r="F55" s="240" t="str">
        <f>'Parcijalni_cjeloviti ispit'!H56</f>
        <v>NE</v>
      </c>
      <c r="G55" s="98">
        <f>'Parcijalni_cjeloviti ispit'!I56</f>
        <v>0</v>
      </c>
      <c r="H55" s="240" t="str">
        <f>'Parcijalni_cjeloviti ispit'!J56</f>
        <v>NE</v>
      </c>
      <c r="I55" s="98">
        <f>'Parcijalni_cjeloviti ispit'!K56</f>
        <v>0</v>
      </c>
      <c r="J55" s="240" t="str">
        <f>'Parcijalni_cjeloviti ispit'!L56</f>
        <v>NE</v>
      </c>
      <c r="K55" s="230">
        <f>'Parcijalni_cjeloviti ispit'!M56</f>
        <v>0</v>
      </c>
      <c r="L55" s="230" t="str">
        <f>'Parcijalni_cjeloviti ispit'!N56</f>
        <v>NE</v>
      </c>
    </row>
    <row r="56" spans="1:12" ht="15.75" thickBot="1" x14ac:dyDescent="0.3">
      <c r="A56" s="239">
        <f>'Parcijalni_cjeloviti ispit'!C57</f>
        <v>0</v>
      </c>
      <c r="B56" s="99" t="str">
        <f>'Parcijalni_cjeloviti ispit'!D57</f>
        <v>P</v>
      </c>
      <c r="C56" s="100" t="str">
        <f>'Parcijalni_cjeloviti ispit'!E57</f>
        <v/>
      </c>
      <c r="D56" s="241">
        <f>'Parcijalni_cjeloviti ispit'!F57</f>
        <v>0</v>
      </c>
      <c r="E56" s="101" t="str">
        <f>'Parcijalni_cjeloviti ispit'!G57</f>
        <v/>
      </c>
      <c r="F56" s="241">
        <f>'Parcijalni_cjeloviti ispit'!H57</f>
        <v>0</v>
      </c>
      <c r="G56" s="101" t="str">
        <f>'Parcijalni_cjeloviti ispit'!I57</f>
        <v/>
      </c>
      <c r="H56" s="241">
        <f>'Parcijalni_cjeloviti ispit'!J57</f>
        <v>0</v>
      </c>
      <c r="I56" s="101" t="str">
        <f>'Parcijalni_cjeloviti ispit'!K57</f>
        <v/>
      </c>
      <c r="J56" s="241">
        <f>'Parcijalni_cjeloviti ispit'!L57</f>
        <v>0</v>
      </c>
      <c r="K56" s="229">
        <f>'Parcijalni_cjeloviti ispit'!M57</f>
        <v>0</v>
      </c>
      <c r="L56" s="229">
        <f>'Parcijalni_cjeloviti ispit'!N57</f>
        <v>0</v>
      </c>
    </row>
    <row r="57" spans="1:12" x14ac:dyDescent="0.25">
      <c r="A57" s="238">
        <f>'Parcijalni_cjeloviti ispit'!C58</f>
        <v>0</v>
      </c>
      <c r="B57" s="97" t="str">
        <f>'Parcijalni_cjeloviti ispit'!D58</f>
        <v>B</v>
      </c>
      <c r="C57" s="98">
        <f>'Parcijalni_cjeloviti ispit'!E58</f>
        <v>0</v>
      </c>
      <c r="D57" s="240" t="str">
        <f>'Parcijalni_cjeloviti ispit'!F58</f>
        <v>NE</v>
      </c>
      <c r="E57" s="98">
        <f>'Parcijalni_cjeloviti ispit'!G58</f>
        <v>0</v>
      </c>
      <c r="F57" s="240" t="str">
        <f>'Parcijalni_cjeloviti ispit'!H58</f>
        <v>NE</v>
      </c>
      <c r="G57" s="98">
        <f>'Parcijalni_cjeloviti ispit'!I58</f>
        <v>0</v>
      </c>
      <c r="H57" s="240" t="str">
        <f>'Parcijalni_cjeloviti ispit'!J58</f>
        <v>NE</v>
      </c>
      <c r="I57" s="98">
        <f>'Parcijalni_cjeloviti ispit'!K58</f>
        <v>0</v>
      </c>
      <c r="J57" s="240" t="str">
        <f>'Parcijalni_cjeloviti ispit'!L58</f>
        <v>NE</v>
      </c>
      <c r="K57" s="230">
        <f>'Parcijalni_cjeloviti ispit'!M58</f>
        <v>0</v>
      </c>
      <c r="L57" s="230" t="str">
        <f>'Parcijalni_cjeloviti ispit'!N58</f>
        <v>NE</v>
      </c>
    </row>
    <row r="58" spans="1:12" ht="15.75" thickBot="1" x14ac:dyDescent="0.3">
      <c r="A58" s="239">
        <f>'Parcijalni_cjeloviti ispit'!C59</f>
        <v>0</v>
      </c>
      <c r="B58" s="99" t="str">
        <f>'Parcijalni_cjeloviti ispit'!D59</f>
        <v>P</v>
      </c>
      <c r="C58" s="100" t="str">
        <f>'Parcijalni_cjeloviti ispit'!E59</f>
        <v/>
      </c>
      <c r="D58" s="241">
        <f>'Parcijalni_cjeloviti ispit'!F59</f>
        <v>0</v>
      </c>
      <c r="E58" s="101" t="str">
        <f>'Parcijalni_cjeloviti ispit'!G59</f>
        <v/>
      </c>
      <c r="F58" s="241">
        <f>'Parcijalni_cjeloviti ispit'!H59</f>
        <v>0</v>
      </c>
      <c r="G58" s="101" t="str">
        <f>'Parcijalni_cjeloviti ispit'!I59</f>
        <v/>
      </c>
      <c r="H58" s="241">
        <f>'Parcijalni_cjeloviti ispit'!J59</f>
        <v>0</v>
      </c>
      <c r="I58" s="101" t="str">
        <f>'Parcijalni_cjeloviti ispit'!K59</f>
        <v/>
      </c>
      <c r="J58" s="241">
        <f>'Parcijalni_cjeloviti ispit'!L59</f>
        <v>0</v>
      </c>
      <c r="K58" s="229">
        <f>'Parcijalni_cjeloviti ispit'!M59</f>
        <v>0</v>
      </c>
      <c r="L58" s="229">
        <f>'Parcijalni_cjeloviti ispit'!N59</f>
        <v>0</v>
      </c>
    </row>
    <row r="59" spans="1:12" x14ac:dyDescent="0.25">
      <c r="A59" s="238">
        <f>'Parcijalni_cjeloviti ispit'!C60</f>
        <v>0</v>
      </c>
      <c r="B59" s="97" t="str">
        <f>'Parcijalni_cjeloviti ispit'!D60</f>
        <v>B</v>
      </c>
      <c r="C59" s="98">
        <f>'Parcijalni_cjeloviti ispit'!E60</f>
        <v>0</v>
      </c>
      <c r="D59" s="240" t="str">
        <f>'Parcijalni_cjeloviti ispit'!F60</f>
        <v>NE</v>
      </c>
      <c r="E59" s="98">
        <f>'Parcijalni_cjeloviti ispit'!G60</f>
        <v>0</v>
      </c>
      <c r="F59" s="240" t="str">
        <f>'Parcijalni_cjeloviti ispit'!H60</f>
        <v>NE</v>
      </c>
      <c r="G59" s="98">
        <f>'Parcijalni_cjeloviti ispit'!I60</f>
        <v>0</v>
      </c>
      <c r="H59" s="240" t="str">
        <f>'Parcijalni_cjeloviti ispit'!J60</f>
        <v>NE</v>
      </c>
      <c r="I59" s="98">
        <f>'Parcijalni_cjeloviti ispit'!K60</f>
        <v>0</v>
      </c>
      <c r="J59" s="240" t="str">
        <f>'Parcijalni_cjeloviti ispit'!L60</f>
        <v>NE</v>
      </c>
      <c r="K59" s="230">
        <f>'Parcijalni_cjeloviti ispit'!M60</f>
        <v>0</v>
      </c>
      <c r="L59" s="230" t="str">
        <f>'Parcijalni_cjeloviti ispit'!N60</f>
        <v>NE</v>
      </c>
    </row>
    <row r="60" spans="1:12" ht="15.75" thickBot="1" x14ac:dyDescent="0.3">
      <c r="A60" s="239">
        <f>'Parcijalni_cjeloviti ispit'!C61</f>
        <v>0</v>
      </c>
      <c r="B60" s="99" t="str">
        <f>'Parcijalni_cjeloviti ispit'!D61</f>
        <v>P</v>
      </c>
      <c r="C60" s="100" t="str">
        <f>'Parcijalni_cjeloviti ispit'!E61</f>
        <v/>
      </c>
      <c r="D60" s="241">
        <f>'Parcijalni_cjeloviti ispit'!F61</f>
        <v>0</v>
      </c>
      <c r="E60" s="101" t="str">
        <f>'Parcijalni_cjeloviti ispit'!G61</f>
        <v/>
      </c>
      <c r="F60" s="241">
        <f>'Parcijalni_cjeloviti ispit'!H61</f>
        <v>0</v>
      </c>
      <c r="G60" s="101" t="str">
        <f>'Parcijalni_cjeloviti ispit'!I61</f>
        <v/>
      </c>
      <c r="H60" s="241">
        <f>'Parcijalni_cjeloviti ispit'!J61</f>
        <v>0</v>
      </c>
      <c r="I60" s="101" t="str">
        <f>'Parcijalni_cjeloviti ispit'!K61</f>
        <v/>
      </c>
      <c r="J60" s="241">
        <f>'Parcijalni_cjeloviti ispit'!L61</f>
        <v>0</v>
      </c>
      <c r="K60" s="229">
        <f>'Parcijalni_cjeloviti ispit'!M61</f>
        <v>0</v>
      </c>
      <c r="L60" s="229">
        <f>'Parcijalni_cjeloviti ispit'!N61</f>
        <v>0</v>
      </c>
    </row>
    <row r="61" spans="1:12" x14ac:dyDescent="0.25">
      <c r="A61" s="238">
        <f>'Parcijalni_cjeloviti ispit'!C62</f>
        <v>0</v>
      </c>
      <c r="B61" s="97" t="str">
        <f>'Parcijalni_cjeloviti ispit'!D62</f>
        <v>B</v>
      </c>
      <c r="C61" s="98">
        <f>'Parcijalni_cjeloviti ispit'!E62</f>
        <v>0</v>
      </c>
      <c r="D61" s="240" t="str">
        <f>'Parcijalni_cjeloviti ispit'!F62</f>
        <v>NE</v>
      </c>
      <c r="E61" s="98">
        <f>'Parcijalni_cjeloviti ispit'!G62</f>
        <v>0</v>
      </c>
      <c r="F61" s="240" t="str">
        <f>'Parcijalni_cjeloviti ispit'!H62</f>
        <v>NE</v>
      </c>
      <c r="G61" s="98">
        <f>'Parcijalni_cjeloviti ispit'!I62</f>
        <v>0</v>
      </c>
      <c r="H61" s="240" t="str">
        <f>'Parcijalni_cjeloviti ispit'!J62</f>
        <v>NE</v>
      </c>
      <c r="I61" s="98">
        <f>'Parcijalni_cjeloviti ispit'!K62</f>
        <v>0</v>
      </c>
      <c r="J61" s="240" t="str">
        <f>'Parcijalni_cjeloviti ispit'!L62</f>
        <v>NE</v>
      </c>
      <c r="K61" s="230">
        <f>'Parcijalni_cjeloviti ispit'!M62</f>
        <v>0</v>
      </c>
      <c r="L61" s="230" t="str">
        <f>'Parcijalni_cjeloviti ispit'!N62</f>
        <v>NE</v>
      </c>
    </row>
    <row r="62" spans="1:12" ht="15.75" thickBot="1" x14ac:dyDescent="0.3">
      <c r="A62" s="239">
        <f>'Parcijalni_cjeloviti ispit'!C63</f>
        <v>0</v>
      </c>
      <c r="B62" s="99" t="str">
        <f>'Parcijalni_cjeloviti ispit'!D63</f>
        <v>P</v>
      </c>
      <c r="C62" s="100" t="str">
        <f>'Parcijalni_cjeloviti ispit'!E63</f>
        <v/>
      </c>
      <c r="D62" s="241">
        <f>'Parcijalni_cjeloviti ispit'!F63</f>
        <v>0</v>
      </c>
      <c r="E62" s="101" t="str">
        <f>'Parcijalni_cjeloviti ispit'!G63</f>
        <v/>
      </c>
      <c r="F62" s="241">
        <f>'Parcijalni_cjeloviti ispit'!H63</f>
        <v>0</v>
      </c>
      <c r="G62" s="101" t="str">
        <f>'Parcijalni_cjeloviti ispit'!I63</f>
        <v/>
      </c>
      <c r="H62" s="241">
        <f>'Parcijalni_cjeloviti ispit'!J63</f>
        <v>0</v>
      </c>
      <c r="I62" s="101" t="str">
        <f>'Parcijalni_cjeloviti ispit'!K63</f>
        <v/>
      </c>
      <c r="J62" s="241">
        <f>'Parcijalni_cjeloviti ispit'!L63</f>
        <v>0</v>
      </c>
      <c r="K62" s="229">
        <f>'Parcijalni_cjeloviti ispit'!M63</f>
        <v>0</v>
      </c>
      <c r="L62" s="229">
        <f>'Parcijalni_cjeloviti ispit'!N63</f>
        <v>0</v>
      </c>
    </row>
    <row r="63" spans="1:12" x14ac:dyDescent="0.25">
      <c r="A63" s="238">
        <f>'Parcijalni_cjeloviti ispit'!C64</f>
        <v>0</v>
      </c>
      <c r="B63" s="97" t="str">
        <f>'Parcijalni_cjeloviti ispit'!D64</f>
        <v>B</v>
      </c>
      <c r="C63" s="98">
        <f>'Parcijalni_cjeloviti ispit'!E64</f>
        <v>0</v>
      </c>
      <c r="D63" s="240" t="str">
        <f>'Parcijalni_cjeloviti ispit'!F64</f>
        <v>NE</v>
      </c>
      <c r="E63" s="98">
        <f>'Parcijalni_cjeloviti ispit'!G64</f>
        <v>0</v>
      </c>
      <c r="F63" s="240" t="str">
        <f>'Parcijalni_cjeloviti ispit'!H64</f>
        <v>NE</v>
      </c>
      <c r="G63" s="98">
        <f>'Parcijalni_cjeloviti ispit'!I64</f>
        <v>0</v>
      </c>
      <c r="H63" s="240" t="str">
        <f>'Parcijalni_cjeloviti ispit'!J64</f>
        <v>NE</v>
      </c>
      <c r="I63" s="98">
        <f>'Parcijalni_cjeloviti ispit'!K64</f>
        <v>0</v>
      </c>
      <c r="J63" s="240" t="str">
        <f>'Parcijalni_cjeloviti ispit'!L64</f>
        <v>NE</v>
      </c>
      <c r="K63" s="230">
        <f>'Parcijalni_cjeloviti ispit'!M64</f>
        <v>0</v>
      </c>
      <c r="L63" s="230" t="str">
        <f>'Parcijalni_cjeloviti ispit'!N64</f>
        <v>NE</v>
      </c>
    </row>
    <row r="64" spans="1:12" ht="15.75" thickBot="1" x14ac:dyDescent="0.3">
      <c r="A64" s="239">
        <f>'Parcijalni_cjeloviti ispit'!C65</f>
        <v>0</v>
      </c>
      <c r="B64" s="99" t="str">
        <f>'Parcijalni_cjeloviti ispit'!D65</f>
        <v>P</v>
      </c>
      <c r="C64" s="100" t="str">
        <f>'Parcijalni_cjeloviti ispit'!E65</f>
        <v/>
      </c>
      <c r="D64" s="241">
        <f>'Parcijalni_cjeloviti ispit'!F65</f>
        <v>0</v>
      </c>
      <c r="E64" s="101" t="str">
        <f>'Parcijalni_cjeloviti ispit'!G65</f>
        <v/>
      </c>
      <c r="F64" s="241">
        <f>'Parcijalni_cjeloviti ispit'!H65</f>
        <v>0</v>
      </c>
      <c r="G64" s="101" t="str">
        <f>'Parcijalni_cjeloviti ispit'!I65</f>
        <v/>
      </c>
      <c r="H64" s="241">
        <f>'Parcijalni_cjeloviti ispit'!J65</f>
        <v>0</v>
      </c>
      <c r="I64" s="101" t="str">
        <f>'Parcijalni_cjeloviti ispit'!K65</f>
        <v/>
      </c>
      <c r="J64" s="241">
        <f>'Parcijalni_cjeloviti ispit'!L65</f>
        <v>0</v>
      </c>
      <c r="K64" s="229">
        <f>'Parcijalni_cjeloviti ispit'!M65</f>
        <v>0</v>
      </c>
      <c r="L64" s="229">
        <f>'Parcijalni_cjeloviti ispit'!N65</f>
        <v>0</v>
      </c>
    </row>
    <row r="65" spans="1:12" x14ac:dyDescent="0.25">
      <c r="A65" s="238">
        <f>'Parcijalni_cjeloviti ispit'!C66</f>
        <v>0</v>
      </c>
      <c r="B65" s="97" t="str">
        <f>'Parcijalni_cjeloviti ispit'!D66</f>
        <v>B</v>
      </c>
      <c r="C65" s="98">
        <f>'Parcijalni_cjeloviti ispit'!E66</f>
        <v>0</v>
      </c>
      <c r="D65" s="240" t="str">
        <f>'Parcijalni_cjeloviti ispit'!F66</f>
        <v>NE</v>
      </c>
      <c r="E65" s="98">
        <f>'Parcijalni_cjeloviti ispit'!G66</f>
        <v>0</v>
      </c>
      <c r="F65" s="240" t="str">
        <f>'Parcijalni_cjeloviti ispit'!H66</f>
        <v>NE</v>
      </c>
      <c r="G65" s="98">
        <f>'Parcijalni_cjeloviti ispit'!I66</f>
        <v>0</v>
      </c>
      <c r="H65" s="240" t="str">
        <f>'Parcijalni_cjeloviti ispit'!J66</f>
        <v>NE</v>
      </c>
      <c r="I65" s="98">
        <f>'Parcijalni_cjeloviti ispit'!K66</f>
        <v>0</v>
      </c>
      <c r="J65" s="240" t="str">
        <f>'Parcijalni_cjeloviti ispit'!L66</f>
        <v>NE</v>
      </c>
      <c r="K65" s="230">
        <f>'Parcijalni_cjeloviti ispit'!M66</f>
        <v>0</v>
      </c>
      <c r="L65" s="230" t="str">
        <f>'Parcijalni_cjeloviti ispit'!N66</f>
        <v>NE</v>
      </c>
    </row>
    <row r="66" spans="1:12" ht="15.75" thickBot="1" x14ac:dyDescent="0.3">
      <c r="A66" s="239">
        <f>'Parcijalni_cjeloviti ispit'!C67</f>
        <v>0</v>
      </c>
      <c r="B66" s="99" t="str">
        <f>'Parcijalni_cjeloviti ispit'!D67</f>
        <v>P</v>
      </c>
      <c r="C66" s="100" t="str">
        <f>'Parcijalni_cjeloviti ispit'!E67</f>
        <v/>
      </c>
      <c r="D66" s="241">
        <f>'Parcijalni_cjeloviti ispit'!F67</f>
        <v>0</v>
      </c>
      <c r="E66" s="101" t="str">
        <f>'Parcijalni_cjeloviti ispit'!G67</f>
        <v/>
      </c>
      <c r="F66" s="241">
        <f>'Parcijalni_cjeloviti ispit'!H67</f>
        <v>0</v>
      </c>
      <c r="G66" s="101" t="str">
        <f>'Parcijalni_cjeloviti ispit'!I67</f>
        <v/>
      </c>
      <c r="H66" s="241">
        <f>'Parcijalni_cjeloviti ispit'!J67</f>
        <v>0</v>
      </c>
      <c r="I66" s="101" t="str">
        <f>'Parcijalni_cjeloviti ispit'!K67</f>
        <v/>
      </c>
      <c r="J66" s="241">
        <f>'Parcijalni_cjeloviti ispit'!L67</f>
        <v>0</v>
      </c>
      <c r="K66" s="229">
        <f>'Parcijalni_cjeloviti ispit'!M67</f>
        <v>0</v>
      </c>
      <c r="L66" s="229">
        <f>'Parcijalni_cjeloviti ispit'!N67</f>
        <v>0</v>
      </c>
    </row>
    <row r="67" spans="1:12" x14ac:dyDescent="0.25">
      <c r="A67" s="238">
        <f>'Parcijalni_cjeloviti ispit'!C68</f>
        <v>0</v>
      </c>
      <c r="B67" s="97" t="str">
        <f>'Parcijalni_cjeloviti ispit'!D68</f>
        <v>B</v>
      </c>
      <c r="C67" s="98">
        <f>'Parcijalni_cjeloviti ispit'!E68</f>
        <v>0</v>
      </c>
      <c r="D67" s="240" t="str">
        <f>'Parcijalni_cjeloviti ispit'!F68</f>
        <v>NE</v>
      </c>
      <c r="E67" s="98">
        <f>'Parcijalni_cjeloviti ispit'!G68</f>
        <v>0</v>
      </c>
      <c r="F67" s="240" t="str">
        <f>'Parcijalni_cjeloviti ispit'!H68</f>
        <v>NE</v>
      </c>
      <c r="G67" s="98">
        <f>'Parcijalni_cjeloviti ispit'!I68</f>
        <v>0</v>
      </c>
      <c r="H67" s="240" t="str">
        <f>'Parcijalni_cjeloviti ispit'!J68</f>
        <v>NE</v>
      </c>
      <c r="I67" s="98">
        <f>'Parcijalni_cjeloviti ispit'!K68</f>
        <v>0</v>
      </c>
      <c r="J67" s="240" t="str">
        <f>'Parcijalni_cjeloviti ispit'!L68</f>
        <v>NE</v>
      </c>
      <c r="K67" s="230">
        <f>'Parcijalni_cjeloviti ispit'!M68</f>
        <v>0</v>
      </c>
      <c r="L67" s="230" t="str">
        <f>'Parcijalni_cjeloviti ispit'!N68</f>
        <v>NE</v>
      </c>
    </row>
    <row r="68" spans="1:12" ht="15.75" thickBot="1" x14ac:dyDescent="0.3">
      <c r="A68" s="239">
        <f>'Parcijalni_cjeloviti ispit'!C69</f>
        <v>0</v>
      </c>
      <c r="B68" s="99" t="str">
        <f>'Parcijalni_cjeloviti ispit'!D69</f>
        <v>P</v>
      </c>
      <c r="C68" s="100" t="str">
        <f>'Parcijalni_cjeloviti ispit'!E69</f>
        <v/>
      </c>
      <c r="D68" s="241">
        <f>'Parcijalni_cjeloviti ispit'!F69</f>
        <v>0</v>
      </c>
      <c r="E68" s="101" t="str">
        <f>'Parcijalni_cjeloviti ispit'!G69</f>
        <v/>
      </c>
      <c r="F68" s="241">
        <f>'Parcijalni_cjeloviti ispit'!H69</f>
        <v>0</v>
      </c>
      <c r="G68" s="101" t="str">
        <f>'Parcijalni_cjeloviti ispit'!I69</f>
        <v/>
      </c>
      <c r="H68" s="241">
        <f>'Parcijalni_cjeloviti ispit'!J69</f>
        <v>0</v>
      </c>
      <c r="I68" s="101" t="str">
        <f>'Parcijalni_cjeloviti ispit'!K69</f>
        <v/>
      </c>
      <c r="J68" s="241">
        <f>'Parcijalni_cjeloviti ispit'!L69</f>
        <v>0</v>
      </c>
      <c r="K68" s="229">
        <f>'Parcijalni_cjeloviti ispit'!M69</f>
        <v>0</v>
      </c>
      <c r="L68" s="229">
        <f>'Parcijalni_cjeloviti ispit'!N69</f>
        <v>0</v>
      </c>
    </row>
    <row r="69" spans="1:12" x14ac:dyDescent="0.25">
      <c r="A69" s="238">
        <f>'Parcijalni_cjeloviti ispit'!C70</f>
        <v>0</v>
      </c>
      <c r="B69" s="97" t="str">
        <f>'Parcijalni_cjeloviti ispit'!D70</f>
        <v>B</v>
      </c>
      <c r="C69" s="98">
        <f>'Parcijalni_cjeloviti ispit'!E70</f>
        <v>0</v>
      </c>
      <c r="D69" s="240" t="str">
        <f>'Parcijalni_cjeloviti ispit'!F70</f>
        <v>NE</v>
      </c>
      <c r="E69" s="98">
        <f>'Parcijalni_cjeloviti ispit'!G70</f>
        <v>0</v>
      </c>
      <c r="F69" s="240" t="str">
        <f>'Parcijalni_cjeloviti ispit'!H70</f>
        <v>NE</v>
      </c>
      <c r="G69" s="98">
        <f>'Parcijalni_cjeloviti ispit'!I70</f>
        <v>0</v>
      </c>
      <c r="H69" s="240" t="str">
        <f>'Parcijalni_cjeloviti ispit'!J70</f>
        <v>NE</v>
      </c>
      <c r="I69" s="98">
        <f>'Parcijalni_cjeloviti ispit'!K70</f>
        <v>0</v>
      </c>
      <c r="J69" s="240" t="str">
        <f>'Parcijalni_cjeloviti ispit'!L70</f>
        <v>NE</v>
      </c>
      <c r="K69" s="230">
        <f>'Parcijalni_cjeloviti ispit'!M70</f>
        <v>0</v>
      </c>
      <c r="L69" s="230" t="str">
        <f>'Parcijalni_cjeloviti ispit'!N70</f>
        <v>NE</v>
      </c>
    </row>
    <row r="70" spans="1:12" ht="15.75" thickBot="1" x14ac:dyDescent="0.3">
      <c r="A70" s="239">
        <f>'Parcijalni_cjeloviti ispit'!C71</f>
        <v>0</v>
      </c>
      <c r="B70" s="99" t="str">
        <f>'Parcijalni_cjeloviti ispit'!D71</f>
        <v>P</v>
      </c>
      <c r="C70" s="100" t="str">
        <f>'Parcijalni_cjeloviti ispit'!E71</f>
        <v/>
      </c>
      <c r="D70" s="241">
        <f>'Parcijalni_cjeloviti ispit'!F71</f>
        <v>0</v>
      </c>
      <c r="E70" s="101" t="str">
        <f>'Parcijalni_cjeloviti ispit'!G71</f>
        <v/>
      </c>
      <c r="F70" s="241">
        <f>'Parcijalni_cjeloviti ispit'!H71</f>
        <v>0</v>
      </c>
      <c r="G70" s="101" t="str">
        <f>'Parcijalni_cjeloviti ispit'!I71</f>
        <v/>
      </c>
      <c r="H70" s="241">
        <f>'Parcijalni_cjeloviti ispit'!J71</f>
        <v>0</v>
      </c>
      <c r="I70" s="101" t="str">
        <f>'Parcijalni_cjeloviti ispit'!K71</f>
        <v/>
      </c>
      <c r="J70" s="241">
        <f>'Parcijalni_cjeloviti ispit'!L71</f>
        <v>0</v>
      </c>
      <c r="K70" s="229">
        <f>'Parcijalni_cjeloviti ispit'!M71</f>
        <v>0</v>
      </c>
      <c r="L70" s="229">
        <f>'Parcijalni_cjeloviti ispit'!N71</f>
        <v>0</v>
      </c>
    </row>
    <row r="71" spans="1:12" x14ac:dyDescent="0.25">
      <c r="A71" s="238">
        <f>'Parcijalni_cjeloviti ispit'!C72</f>
        <v>0</v>
      </c>
      <c r="B71" s="97" t="str">
        <f>'Parcijalni_cjeloviti ispit'!D72</f>
        <v>B</v>
      </c>
      <c r="C71" s="98">
        <f>'Parcijalni_cjeloviti ispit'!E72</f>
        <v>0</v>
      </c>
      <c r="D71" s="240" t="str">
        <f>'Parcijalni_cjeloviti ispit'!F72</f>
        <v>NE</v>
      </c>
      <c r="E71" s="98">
        <f>'Parcijalni_cjeloviti ispit'!G72</f>
        <v>0</v>
      </c>
      <c r="F71" s="240" t="str">
        <f>'Parcijalni_cjeloviti ispit'!H72</f>
        <v>NE</v>
      </c>
      <c r="G71" s="98">
        <f>'Parcijalni_cjeloviti ispit'!I72</f>
        <v>0</v>
      </c>
      <c r="H71" s="240" t="str">
        <f>'Parcijalni_cjeloviti ispit'!J72</f>
        <v>NE</v>
      </c>
      <c r="I71" s="98">
        <f>'Parcijalni_cjeloviti ispit'!K72</f>
        <v>0</v>
      </c>
      <c r="J71" s="240" t="str">
        <f>'Parcijalni_cjeloviti ispit'!L72</f>
        <v>NE</v>
      </c>
      <c r="K71" s="230">
        <f>'Parcijalni_cjeloviti ispit'!M72</f>
        <v>0</v>
      </c>
      <c r="L71" s="230" t="str">
        <f>'Parcijalni_cjeloviti ispit'!N72</f>
        <v>NE</v>
      </c>
    </row>
    <row r="72" spans="1:12" ht="15.75" thickBot="1" x14ac:dyDescent="0.3">
      <c r="A72" s="239">
        <f>'Parcijalni_cjeloviti ispit'!C73</f>
        <v>0</v>
      </c>
      <c r="B72" s="99" t="str">
        <f>'Parcijalni_cjeloviti ispit'!D73</f>
        <v>P</v>
      </c>
      <c r="C72" s="100" t="str">
        <f>'Parcijalni_cjeloviti ispit'!E73</f>
        <v/>
      </c>
      <c r="D72" s="241">
        <f>'Parcijalni_cjeloviti ispit'!F73</f>
        <v>0</v>
      </c>
      <c r="E72" s="101" t="str">
        <f>'Parcijalni_cjeloviti ispit'!G73</f>
        <v/>
      </c>
      <c r="F72" s="241">
        <f>'Parcijalni_cjeloviti ispit'!H73</f>
        <v>0</v>
      </c>
      <c r="G72" s="101" t="str">
        <f>'Parcijalni_cjeloviti ispit'!I73</f>
        <v/>
      </c>
      <c r="H72" s="241">
        <f>'Parcijalni_cjeloviti ispit'!J73</f>
        <v>0</v>
      </c>
      <c r="I72" s="101" t="str">
        <f>'Parcijalni_cjeloviti ispit'!K73</f>
        <v/>
      </c>
      <c r="J72" s="241">
        <f>'Parcijalni_cjeloviti ispit'!L73</f>
        <v>0</v>
      </c>
      <c r="K72" s="229">
        <f>'Parcijalni_cjeloviti ispit'!M73</f>
        <v>0</v>
      </c>
      <c r="L72" s="229">
        <f>'Parcijalni_cjeloviti ispit'!N73</f>
        <v>0</v>
      </c>
    </row>
    <row r="73" spans="1:12" x14ac:dyDescent="0.25">
      <c r="A73" s="238">
        <f>'Parcijalni_cjeloviti ispit'!C74</f>
        <v>0</v>
      </c>
      <c r="B73" s="97" t="str">
        <f>'Parcijalni_cjeloviti ispit'!D74</f>
        <v>B</v>
      </c>
      <c r="C73" s="98">
        <f>'Parcijalni_cjeloviti ispit'!E74</f>
        <v>0</v>
      </c>
      <c r="D73" s="240" t="str">
        <f>'Parcijalni_cjeloviti ispit'!F74</f>
        <v>NE</v>
      </c>
      <c r="E73" s="98">
        <f>'Parcijalni_cjeloviti ispit'!G74</f>
        <v>0</v>
      </c>
      <c r="F73" s="240" t="str">
        <f>'Parcijalni_cjeloviti ispit'!H74</f>
        <v>NE</v>
      </c>
      <c r="G73" s="98">
        <f>'Parcijalni_cjeloviti ispit'!I74</f>
        <v>0</v>
      </c>
      <c r="H73" s="240" t="str">
        <f>'Parcijalni_cjeloviti ispit'!J74</f>
        <v>NE</v>
      </c>
      <c r="I73" s="98">
        <f>'Parcijalni_cjeloviti ispit'!K74</f>
        <v>0</v>
      </c>
      <c r="J73" s="240" t="str">
        <f>'Parcijalni_cjeloviti ispit'!L74</f>
        <v>NE</v>
      </c>
      <c r="K73" s="230">
        <f>'Parcijalni_cjeloviti ispit'!M74</f>
        <v>0</v>
      </c>
      <c r="L73" s="230" t="str">
        <f>'Parcijalni_cjeloviti ispit'!N74</f>
        <v>NE</v>
      </c>
    </row>
    <row r="74" spans="1:12" ht="15.75" thickBot="1" x14ac:dyDescent="0.3">
      <c r="A74" s="239">
        <f>'Parcijalni_cjeloviti ispit'!C75</f>
        <v>0</v>
      </c>
      <c r="B74" s="99" t="str">
        <f>'Parcijalni_cjeloviti ispit'!D75</f>
        <v>P</v>
      </c>
      <c r="C74" s="100" t="str">
        <f>'Parcijalni_cjeloviti ispit'!E75</f>
        <v/>
      </c>
      <c r="D74" s="241">
        <f>'Parcijalni_cjeloviti ispit'!F75</f>
        <v>0</v>
      </c>
      <c r="E74" s="101" t="str">
        <f>'Parcijalni_cjeloviti ispit'!G75</f>
        <v/>
      </c>
      <c r="F74" s="241">
        <f>'Parcijalni_cjeloviti ispit'!H75</f>
        <v>0</v>
      </c>
      <c r="G74" s="101" t="str">
        <f>'Parcijalni_cjeloviti ispit'!I75</f>
        <v/>
      </c>
      <c r="H74" s="241">
        <f>'Parcijalni_cjeloviti ispit'!J75</f>
        <v>0</v>
      </c>
      <c r="I74" s="101" t="str">
        <f>'Parcijalni_cjeloviti ispit'!K75</f>
        <v/>
      </c>
      <c r="J74" s="241">
        <f>'Parcijalni_cjeloviti ispit'!L75</f>
        <v>0</v>
      </c>
      <c r="K74" s="229">
        <f>'Parcijalni_cjeloviti ispit'!M75</f>
        <v>0</v>
      </c>
      <c r="L74" s="229">
        <f>'Parcijalni_cjeloviti ispit'!N75</f>
        <v>0</v>
      </c>
    </row>
    <row r="75" spans="1:12" x14ac:dyDescent="0.25">
      <c r="A75" s="238">
        <f>'Parcijalni_cjeloviti ispit'!C76</f>
        <v>0</v>
      </c>
      <c r="B75" s="97" t="str">
        <f>'Parcijalni_cjeloviti ispit'!D76</f>
        <v>B</v>
      </c>
      <c r="C75" s="98">
        <f>'Parcijalni_cjeloviti ispit'!E76</f>
        <v>0</v>
      </c>
      <c r="D75" s="240" t="str">
        <f>'Parcijalni_cjeloviti ispit'!F76</f>
        <v>NE</v>
      </c>
      <c r="E75" s="98">
        <f>'Parcijalni_cjeloviti ispit'!G76</f>
        <v>0</v>
      </c>
      <c r="F75" s="240" t="str">
        <f>'Parcijalni_cjeloviti ispit'!H76</f>
        <v>NE</v>
      </c>
      <c r="G75" s="98">
        <f>'Parcijalni_cjeloviti ispit'!I76</f>
        <v>0</v>
      </c>
      <c r="H75" s="240" t="str">
        <f>'Parcijalni_cjeloviti ispit'!J76</f>
        <v>NE</v>
      </c>
      <c r="I75" s="98">
        <f>'Parcijalni_cjeloviti ispit'!K76</f>
        <v>0</v>
      </c>
      <c r="J75" s="240" t="str">
        <f>'Parcijalni_cjeloviti ispit'!L76</f>
        <v>NE</v>
      </c>
      <c r="K75" s="230">
        <f>'Parcijalni_cjeloviti ispit'!M76</f>
        <v>0</v>
      </c>
      <c r="L75" s="230" t="str">
        <f>'Parcijalni_cjeloviti ispit'!N76</f>
        <v>NE</v>
      </c>
    </row>
    <row r="76" spans="1:12" ht="15.75" thickBot="1" x14ac:dyDescent="0.3">
      <c r="A76" s="239">
        <f>'Parcijalni_cjeloviti ispit'!C77</f>
        <v>0</v>
      </c>
      <c r="B76" s="99" t="str">
        <f>'Parcijalni_cjeloviti ispit'!D77</f>
        <v>P</v>
      </c>
      <c r="C76" s="100" t="str">
        <f>'Parcijalni_cjeloviti ispit'!E77</f>
        <v/>
      </c>
      <c r="D76" s="241">
        <f>'Parcijalni_cjeloviti ispit'!F77</f>
        <v>0</v>
      </c>
      <c r="E76" s="101" t="str">
        <f>'Parcijalni_cjeloviti ispit'!G77</f>
        <v/>
      </c>
      <c r="F76" s="241">
        <f>'Parcijalni_cjeloviti ispit'!H77</f>
        <v>0</v>
      </c>
      <c r="G76" s="101" t="str">
        <f>'Parcijalni_cjeloviti ispit'!I77</f>
        <v/>
      </c>
      <c r="H76" s="241">
        <f>'Parcijalni_cjeloviti ispit'!J77</f>
        <v>0</v>
      </c>
      <c r="I76" s="101" t="str">
        <f>'Parcijalni_cjeloviti ispit'!K77</f>
        <v/>
      </c>
      <c r="J76" s="241">
        <f>'Parcijalni_cjeloviti ispit'!L77</f>
        <v>0</v>
      </c>
      <c r="K76" s="229">
        <f>'Parcijalni_cjeloviti ispit'!M77</f>
        <v>0</v>
      </c>
      <c r="L76" s="229">
        <f>'Parcijalni_cjeloviti ispit'!N77</f>
        <v>0</v>
      </c>
    </row>
    <row r="77" spans="1:12" x14ac:dyDescent="0.25">
      <c r="A77" s="238">
        <f>'Parcijalni_cjeloviti ispit'!C78</f>
        <v>0</v>
      </c>
      <c r="B77" s="97" t="str">
        <f>'Parcijalni_cjeloviti ispit'!D78</f>
        <v>B</v>
      </c>
      <c r="C77" s="98">
        <f>'Parcijalni_cjeloviti ispit'!E78</f>
        <v>0</v>
      </c>
      <c r="D77" s="240" t="str">
        <f>'Parcijalni_cjeloviti ispit'!F78</f>
        <v>NE</v>
      </c>
      <c r="E77" s="98">
        <f>'Parcijalni_cjeloviti ispit'!G78</f>
        <v>0</v>
      </c>
      <c r="F77" s="240" t="str">
        <f>'Parcijalni_cjeloviti ispit'!H78</f>
        <v>NE</v>
      </c>
      <c r="G77" s="98">
        <f>'Parcijalni_cjeloviti ispit'!I78</f>
        <v>0</v>
      </c>
      <c r="H77" s="240" t="str">
        <f>'Parcijalni_cjeloviti ispit'!J78</f>
        <v>NE</v>
      </c>
      <c r="I77" s="98">
        <f>'Parcijalni_cjeloviti ispit'!K78</f>
        <v>0</v>
      </c>
      <c r="J77" s="240" t="str">
        <f>'Parcijalni_cjeloviti ispit'!L78</f>
        <v>NE</v>
      </c>
      <c r="K77" s="230">
        <f>'Parcijalni_cjeloviti ispit'!M78</f>
        <v>0</v>
      </c>
      <c r="L77" s="230" t="str">
        <f>'Parcijalni_cjeloviti ispit'!N78</f>
        <v>NE</v>
      </c>
    </row>
    <row r="78" spans="1:12" ht="15.75" thickBot="1" x14ac:dyDescent="0.3">
      <c r="A78" s="239">
        <f>'Parcijalni_cjeloviti ispit'!C79</f>
        <v>0</v>
      </c>
      <c r="B78" s="99" t="str">
        <f>'Parcijalni_cjeloviti ispit'!D79</f>
        <v>P</v>
      </c>
      <c r="C78" s="100" t="str">
        <f>'Parcijalni_cjeloviti ispit'!E79</f>
        <v/>
      </c>
      <c r="D78" s="241">
        <f>'Parcijalni_cjeloviti ispit'!F79</f>
        <v>0</v>
      </c>
      <c r="E78" s="101" t="str">
        <f>'Parcijalni_cjeloviti ispit'!G79</f>
        <v/>
      </c>
      <c r="F78" s="241">
        <f>'Parcijalni_cjeloviti ispit'!H79</f>
        <v>0</v>
      </c>
      <c r="G78" s="101" t="str">
        <f>'Parcijalni_cjeloviti ispit'!I79</f>
        <v/>
      </c>
      <c r="H78" s="241">
        <f>'Parcijalni_cjeloviti ispit'!J79</f>
        <v>0</v>
      </c>
      <c r="I78" s="101" t="str">
        <f>'Parcijalni_cjeloviti ispit'!K79</f>
        <v/>
      </c>
      <c r="J78" s="241">
        <f>'Parcijalni_cjeloviti ispit'!L79</f>
        <v>0</v>
      </c>
      <c r="K78" s="229">
        <f>'Parcijalni_cjeloviti ispit'!M79</f>
        <v>0</v>
      </c>
      <c r="L78" s="229">
        <f>'Parcijalni_cjeloviti ispit'!N79</f>
        <v>0</v>
      </c>
    </row>
    <row r="79" spans="1:12" x14ac:dyDescent="0.25">
      <c r="A79" s="238">
        <f>'Parcijalni_cjeloviti ispit'!C80</f>
        <v>0</v>
      </c>
      <c r="B79" s="97" t="str">
        <f>'Parcijalni_cjeloviti ispit'!D80</f>
        <v>B</v>
      </c>
      <c r="C79" s="98">
        <f>'Parcijalni_cjeloviti ispit'!E80</f>
        <v>0</v>
      </c>
      <c r="D79" s="240" t="str">
        <f>'Parcijalni_cjeloviti ispit'!F80</f>
        <v>NE</v>
      </c>
      <c r="E79" s="98">
        <f>'Parcijalni_cjeloviti ispit'!G80</f>
        <v>0</v>
      </c>
      <c r="F79" s="240" t="str">
        <f>'Parcijalni_cjeloviti ispit'!H80</f>
        <v>NE</v>
      </c>
      <c r="G79" s="98">
        <f>'Parcijalni_cjeloviti ispit'!I80</f>
        <v>0</v>
      </c>
      <c r="H79" s="240" t="str">
        <f>'Parcijalni_cjeloviti ispit'!J80</f>
        <v>NE</v>
      </c>
      <c r="I79" s="98">
        <f>'Parcijalni_cjeloviti ispit'!K80</f>
        <v>0</v>
      </c>
      <c r="J79" s="240" t="str">
        <f>'Parcijalni_cjeloviti ispit'!L80</f>
        <v>NE</v>
      </c>
      <c r="K79" s="230">
        <f>'Parcijalni_cjeloviti ispit'!M80</f>
        <v>0</v>
      </c>
      <c r="L79" s="230" t="str">
        <f>'Parcijalni_cjeloviti ispit'!N80</f>
        <v>NE</v>
      </c>
    </row>
    <row r="80" spans="1:12" ht="15.75" thickBot="1" x14ac:dyDescent="0.3">
      <c r="A80" s="239">
        <f>'Parcijalni_cjeloviti ispit'!C81</f>
        <v>0</v>
      </c>
      <c r="B80" s="99" t="str">
        <f>'Parcijalni_cjeloviti ispit'!D81</f>
        <v>P</v>
      </c>
      <c r="C80" s="100" t="str">
        <f>'Parcijalni_cjeloviti ispit'!E81</f>
        <v/>
      </c>
      <c r="D80" s="241">
        <f>'Parcijalni_cjeloviti ispit'!F81</f>
        <v>0</v>
      </c>
      <c r="E80" s="101" t="str">
        <f>'Parcijalni_cjeloviti ispit'!G81</f>
        <v/>
      </c>
      <c r="F80" s="241">
        <f>'Parcijalni_cjeloviti ispit'!H81</f>
        <v>0</v>
      </c>
      <c r="G80" s="101" t="str">
        <f>'Parcijalni_cjeloviti ispit'!I81</f>
        <v/>
      </c>
      <c r="H80" s="241">
        <f>'Parcijalni_cjeloviti ispit'!J81</f>
        <v>0</v>
      </c>
      <c r="I80" s="101" t="str">
        <f>'Parcijalni_cjeloviti ispit'!K81</f>
        <v/>
      </c>
      <c r="J80" s="241">
        <f>'Parcijalni_cjeloviti ispit'!L81</f>
        <v>0</v>
      </c>
      <c r="K80" s="229">
        <f>'Parcijalni_cjeloviti ispit'!M81</f>
        <v>0</v>
      </c>
      <c r="L80" s="229">
        <f>'Parcijalni_cjeloviti ispit'!N81</f>
        <v>0</v>
      </c>
    </row>
    <row r="81" spans="1:12" x14ac:dyDescent="0.25">
      <c r="A81" s="238">
        <f>'Parcijalni_cjeloviti ispit'!C82</f>
        <v>0</v>
      </c>
      <c r="B81" s="97" t="str">
        <f>'Parcijalni_cjeloviti ispit'!D82</f>
        <v>B</v>
      </c>
      <c r="C81" s="98">
        <f>'Parcijalni_cjeloviti ispit'!E82</f>
        <v>0</v>
      </c>
      <c r="D81" s="240" t="str">
        <f>'Parcijalni_cjeloviti ispit'!F82</f>
        <v>NE</v>
      </c>
      <c r="E81" s="98">
        <f>'Parcijalni_cjeloviti ispit'!G82</f>
        <v>0</v>
      </c>
      <c r="F81" s="240" t="str">
        <f>'Parcijalni_cjeloviti ispit'!H82</f>
        <v>NE</v>
      </c>
      <c r="G81" s="98">
        <f>'Parcijalni_cjeloviti ispit'!I82</f>
        <v>0</v>
      </c>
      <c r="H81" s="240" t="str">
        <f>'Parcijalni_cjeloviti ispit'!J82</f>
        <v>NE</v>
      </c>
      <c r="I81" s="98">
        <f>'Parcijalni_cjeloviti ispit'!K82</f>
        <v>0</v>
      </c>
      <c r="J81" s="240" t="str">
        <f>'Parcijalni_cjeloviti ispit'!L82</f>
        <v>NE</v>
      </c>
      <c r="K81" s="230">
        <f>'Parcijalni_cjeloviti ispit'!M82</f>
        <v>0</v>
      </c>
      <c r="L81" s="230" t="str">
        <f>'Parcijalni_cjeloviti ispit'!N82</f>
        <v>NE</v>
      </c>
    </row>
    <row r="82" spans="1:12" ht="15.75" thickBot="1" x14ac:dyDescent="0.3">
      <c r="A82" s="239">
        <f>'Parcijalni_cjeloviti ispit'!C83</f>
        <v>0</v>
      </c>
      <c r="B82" s="99" t="str">
        <f>'Parcijalni_cjeloviti ispit'!D83</f>
        <v>P</v>
      </c>
      <c r="C82" s="100" t="str">
        <f>'Parcijalni_cjeloviti ispit'!E83</f>
        <v/>
      </c>
      <c r="D82" s="241">
        <f>'Parcijalni_cjeloviti ispit'!F83</f>
        <v>0</v>
      </c>
      <c r="E82" s="101" t="str">
        <f>'Parcijalni_cjeloviti ispit'!G83</f>
        <v/>
      </c>
      <c r="F82" s="241">
        <f>'Parcijalni_cjeloviti ispit'!H83</f>
        <v>0</v>
      </c>
      <c r="G82" s="101" t="str">
        <f>'Parcijalni_cjeloviti ispit'!I83</f>
        <v/>
      </c>
      <c r="H82" s="241">
        <f>'Parcijalni_cjeloviti ispit'!J83</f>
        <v>0</v>
      </c>
      <c r="I82" s="101" t="str">
        <f>'Parcijalni_cjeloviti ispit'!K83</f>
        <v/>
      </c>
      <c r="J82" s="241">
        <f>'Parcijalni_cjeloviti ispit'!L83</f>
        <v>0</v>
      </c>
      <c r="K82" s="229">
        <f>'Parcijalni_cjeloviti ispit'!M83</f>
        <v>0</v>
      </c>
      <c r="L82" s="229">
        <f>'Parcijalni_cjeloviti ispit'!N83</f>
        <v>0</v>
      </c>
    </row>
    <row r="83" spans="1:12" x14ac:dyDescent="0.25">
      <c r="A83" s="238">
        <f>'Parcijalni_cjeloviti ispit'!C84</f>
        <v>0</v>
      </c>
      <c r="B83" s="97" t="str">
        <f>'Parcijalni_cjeloviti ispit'!D84</f>
        <v>B</v>
      </c>
      <c r="C83" s="98">
        <f>'Parcijalni_cjeloviti ispit'!E84</f>
        <v>0</v>
      </c>
      <c r="D83" s="240" t="str">
        <f>'Parcijalni_cjeloviti ispit'!F84</f>
        <v>NE</v>
      </c>
      <c r="E83" s="98">
        <f>'Parcijalni_cjeloviti ispit'!G84</f>
        <v>0</v>
      </c>
      <c r="F83" s="240" t="str">
        <f>'Parcijalni_cjeloviti ispit'!H84</f>
        <v>NE</v>
      </c>
      <c r="G83" s="98">
        <f>'Parcijalni_cjeloviti ispit'!I84</f>
        <v>0</v>
      </c>
      <c r="H83" s="240" t="str">
        <f>'Parcijalni_cjeloviti ispit'!J84</f>
        <v>NE</v>
      </c>
      <c r="I83" s="98">
        <f>'Parcijalni_cjeloviti ispit'!K84</f>
        <v>0</v>
      </c>
      <c r="J83" s="240" t="str">
        <f>'Parcijalni_cjeloviti ispit'!L84</f>
        <v>NE</v>
      </c>
      <c r="K83" s="230">
        <f>'Parcijalni_cjeloviti ispit'!M84</f>
        <v>0</v>
      </c>
      <c r="L83" s="230" t="str">
        <f>'Parcijalni_cjeloviti ispit'!N84</f>
        <v>NE</v>
      </c>
    </row>
    <row r="84" spans="1:12" ht="15.75" thickBot="1" x14ac:dyDescent="0.3">
      <c r="A84" s="239">
        <f>'Parcijalni_cjeloviti ispit'!C85</f>
        <v>0</v>
      </c>
      <c r="B84" s="99" t="str">
        <f>'Parcijalni_cjeloviti ispit'!D85</f>
        <v>P</v>
      </c>
      <c r="C84" s="100" t="str">
        <f>'Parcijalni_cjeloviti ispit'!E85</f>
        <v/>
      </c>
      <c r="D84" s="241">
        <f>'Parcijalni_cjeloviti ispit'!F85</f>
        <v>0</v>
      </c>
      <c r="E84" s="101" t="str">
        <f>'Parcijalni_cjeloviti ispit'!G85</f>
        <v/>
      </c>
      <c r="F84" s="241">
        <f>'Parcijalni_cjeloviti ispit'!H85</f>
        <v>0</v>
      </c>
      <c r="G84" s="101" t="str">
        <f>'Parcijalni_cjeloviti ispit'!I85</f>
        <v/>
      </c>
      <c r="H84" s="241">
        <f>'Parcijalni_cjeloviti ispit'!J85</f>
        <v>0</v>
      </c>
      <c r="I84" s="101" t="str">
        <f>'Parcijalni_cjeloviti ispit'!K85</f>
        <v/>
      </c>
      <c r="J84" s="241">
        <f>'Parcijalni_cjeloviti ispit'!L85</f>
        <v>0</v>
      </c>
      <c r="K84" s="229">
        <f>'Parcijalni_cjeloviti ispit'!M85</f>
        <v>0</v>
      </c>
      <c r="L84" s="229">
        <f>'Parcijalni_cjeloviti ispit'!N85</f>
        <v>0</v>
      </c>
    </row>
    <row r="85" spans="1:12" x14ac:dyDescent="0.25">
      <c r="A85" s="238">
        <f>'Parcijalni_cjeloviti ispit'!C86</f>
        <v>0</v>
      </c>
      <c r="B85" s="97" t="str">
        <f>'Parcijalni_cjeloviti ispit'!D86</f>
        <v>B</v>
      </c>
      <c r="C85" s="98">
        <f>'Parcijalni_cjeloviti ispit'!E86</f>
        <v>0</v>
      </c>
      <c r="D85" s="240" t="str">
        <f>'Parcijalni_cjeloviti ispit'!F86</f>
        <v>NE</v>
      </c>
      <c r="E85" s="98">
        <f>'Parcijalni_cjeloviti ispit'!G86</f>
        <v>0</v>
      </c>
      <c r="F85" s="240" t="str">
        <f>'Parcijalni_cjeloviti ispit'!H86</f>
        <v>NE</v>
      </c>
      <c r="G85" s="98">
        <f>'Parcijalni_cjeloviti ispit'!I86</f>
        <v>0</v>
      </c>
      <c r="H85" s="240" t="str">
        <f>'Parcijalni_cjeloviti ispit'!J86</f>
        <v>NE</v>
      </c>
      <c r="I85" s="98">
        <f>'Parcijalni_cjeloviti ispit'!K86</f>
        <v>0</v>
      </c>
      <c r="J85" s="240" t="str">
        <f>'Parcijalni_cjeloviti ispit'!L86</f>
        <v>NE</v>
      </c>
      <c r="K85" s="230">
        <f>'Parcijalni_cjeloviti ispit'!M86</f>
        <v>0</v>
      </c>
      <c r="L85" s="230" t="str">
        <f>'Parcijalni_cjeloviti ispit'!N86</f>
        <v>NE</v>
      </c>
    </row>
    <row r="86" spans="1:12" ht="15.75" thickBot="1" x14ac:dyDescent="0.3">
      <c r="A86" s="239">
        <f>'Parcijalni_cjeloviti ispit'!C87</f>
        <v>0</v>
      </c>
      <c r="B86" s="99" t="str">
        <f>'Parcijalni_cjeloviti ispit'!D87</f>
        <v>P</v>
      </c>
      <c r="C86" s="100" t="str">
        <f>'Parcijalni_cjeloviti ispit'!E87</f>
        <v/>
      </c>
      <c r="D86" s="241">
        <f>'Parcijalni_cjeloviti ispit'!F87</f>
        <v>0</v>
      </c>
      <c r="E86" s="101" t="str">
        <f>'Parcijalni_cjeloviti ispit'!G87</f>
        <v/>
      </c>
      <c r="F86" s="241">
        <f>'Parcijalni_cjeloviti ispit'!H87</f>
        <v>0</v>
      </c>
      <c r="G86" s="101" t="str">
        <f>'Parcijalni_cjeloviti ispit'!I87</f>
        <v/>
      </c>
      <c r="H86" s="241">
        <f>'Parcijalni_cjeloviti ispit'!J87</f>
        <v>0</v>
      </c>
      <c r="I86" s="101" t="str">
        <f>'Parcijalni_cjeloviti ispit'!K87</f>
        <v/>
      </c>
      <c r="J86" s="241">
        <f>'Parcijalni_cjeloviti ispit'!L87</f>
        <v>0</v>
      </c>
      <c r="K86" s="229">
        <f>'Parcijalni_cjeloviti ispit'!M87</f>
        <v>0</v>
      </c>
      <c r="L86" s="229">
        <f>'Parcijalni_cjeloviti ispit'!N87</f>
        <v>0</v>
      </c>
    </row>
    <row r="87" spans="1:12" x14ac:dyDescent="0.25">
      <c r="A87" s="238">
        <f>'Parcijalni_cjeloviti ispit'!C88</f>
        <v>0</v>
      </c>
      <c r="B87" s="97" t="str">
        <f>'Parcijalni_cjeloviti ispit'!D88</f>
        <v>B</v>
      </c>
      <c r="C87" s="98">
        <f>'Parcijalni_cjeloviti ispit'!E88</f>
        <v>0</v>
      </c>
      <c r="D87" s="240" t="str">
        <f>'Parcijalni_cjeloviti ispit'!F88</f>
        <v>NE</v>
      </c>
      <c r="E87" s="98">
        <f>'Parcijalni_cjeloviti ispit'!G88</f>
        <v>0</v>
      </c>
      <c r="F87" s="240" t="str">
        <f>'Parcijalni_cjeloviti ispit'!H88</f>
        <v>NE</v>
      </c>
      <c r="G87" s="98">
        <f>'Parcijalni_cjeloviti ispit'!I88</f>
        <v>0</v>
      </c>
      <c r="H87" s="240" t="str">
        <f>'Parcijalni_cjeloviti ispit'!J88</f>
        <v>NE</v>
      </c>
      <c r="I87" s="98">
        <f>'Parcijalni_cjeloviti ispit'!K88</f>
        <v>0</v>
      </c>
      <c r="J87" s="240" t="str">
        <f>'Parcijalni_cjeloviti ispit'!L88</f>
        <v>NE</v>
      </c>
      <c r="K87" s="230">
        <f>'Parcijalni_cjeloviti ispit'!M88</f>
        <v>0</v>
      </c>
      <c r="L87" s="230" t="str">
        <f>'Parcijalni_cjeloviti ispit'!N88</f>
        <v>NE</v>
      </c>
    </row>
    <row r="88" spans="1:12" ht="15.75" thickBot="1" x14ac:dyDescent="0.3">
      <c r="A88" s="239">
        <f>'Parcijalni_cjeloviti ispit'!C89</f>
        <v>0</v>
      </c>
      <c r="B88" s="99" t="str">
        <f>'Parcijalni_cjeloviti ispit'!D89</f>
        <v>P</v>
      </c>
      <c r="C88" s="100" t="str">
        <f>'Parcijalni_cjeloviti ispit'!E89</f>
        <v/>
      </c>
      <c r="D88" s="241">
        <f>'Parcijalni_cjeloviti ispit'!F89</f>
        <v>0</v>
      </c>
      <c r="E88" s="101" t="str">
        <f>'Parcijalni_cjeloviti ispit'!G89</f>
        <v/>
      </c>
      <c r="F88" s="241">
        <f>'Parcijalni_cjeloviti ispit'!H89</f>
        <v>0</v>
      </c>
      <c r="G88" s="101" t="str">
        <f>'Parcijalni_cjeloviti ispit'!I89</f>
        <v/>
      </c>
      <c r="H88" s="241">
        <f>'Parcijalni_cjeloviti ispit'!J89</f>
        <v>0</v>
      </c>
      <c r="I88" s="101" t="str">
        <f>'Parcijalni_cjeloviti ispit'!K89</f>
        <v/>
      </c>
      <c r="J88" s="241">
        <f>'Parcijalni_cjeloviti ispit'!L89</f>
        <v>0</v>
      </c>
      <c r="K88" s="229">
        <f>'Parcijalni_cjeloviti ispit'!M89</f>
        <v>0</v>
      </c>
      <c r="L88" s="229">
        <f>'Parcijalni_cjeloviti ispit'!N89</f>
        <v>0</v>
      </c>
    </row>
    <row r="89" spans="1:12" x14ac:dyDescent="0.25">
      <c r="A89" s="238">
        <f>'Parcijalni_cjeloviti ispit'!C90</f>
        <v>0</v>
      </c>
      <c r="B89" s="97" t="str">
        <f>'Parcijalni_cjeloviti ispit'!D90</f>
        <v>B</v>
      </c>
      <c r="C89" s="98">
        <f>'Parcijalni_cjeloviti ispit'!E90</f>
        <v>0</v>
      </c>
      <c r="D89" s="240" t="str">
        <f>'Parcijalni_cjeloviti ispit'!F90</f>
        <v>NE</v>
      </c>
      <c r="E89" s="98">
        <f>'Parcijalni_cjeloviti ispit'!G90</f>
        <v>0</v>
      </c>
      <c r="F89" s="240" t="str">
        <f>'Parcijalni_cjeloviti ispit'!H90</f>
        <v>NE</v>
      </c>
      <c r="G89" s="98">
        <f>'Parcijalni_cjeloviti ispit'!I90</f>
        <v>0</v>
      </c>
      <c r="H89" s="240" t="str">
        <f>'Parcijalni_cjeloviti ispit'!J90</f>
        <v>NE</v>
      </c>
      <c r="I89" s="98">
        <f>'Parcijalni_cjeloviti ispit'!K90</f>
        <v>0</v>
      </c>
      <c r="J89" s="240" t="str">
        <f>'Parcijalni_cjeloviti ispit'!L90</f>
        <v>NE</v>
      </c>
      <c r="K89" s="230">
        <f>'Parcijalni_cjeloviti ispit'!M90</f>
        <v>0</v>
      </c>
      <c r="L89" s="230" t="str">
        <f>'Parcijalni_cjeloviti ispit'!N90</f>
        <v>NE</v>
      </c>
    </row>
    <row r="90" spans="1:12" ht="15.75" thickBot="1" x14ac:dyDescent="0.3">
      <c r="A90" s="239">
        <f>'Parcijalni_cjeloviti ispit'!C91</f>
        <v>0</v>
      </c>
      <c r="B90" s="99" t="str">
        <f>'Parcijalni_cjeloviti ispit'!D91</f>
        <v>P</v>
      </c>
      <c r="C90" s="100" t="str">
        <f>'Parcijalni_cjeloviti ispit'!E91</f>
        <v/>
      </c>
      <c r="D90" s="241">
        <f>'Parcijalni_cjeloviti ispit'!F91</f>
        <v>0</v>
      </c>
      <c r="E90" s="101" t="str">
        <f>'Parcijalni_cjeloviti ispit'!G91</f>
        <v/>
      </c>
      <c r="F90" s="241">
        <f>'Parcijalni_cjeloviti ispit'!H91</f>
        <v>0</v>
      </c>
      <c r="G90" s="101" t="str">
        <f>'Parcijalni_cjeloviti ispit'!I91</f>
        <v/>
      </c>
      <c r="H90" s="241">
        <f>'Parcijalni_cjeloviti ispit'!J91</f>
        <v>0</v>
      </c>
      <c r="I90" s="101" t="str">
        <f>'Parcijalni_cjeloviti ispit'!K91</f>
        <v/>
      </c>
      <c r="J90" s="241">
        <f>'Parcijalni_cjeloviti ispit'!L91</f>
        <v>0</v>
      </c>
      <c r="K90" s="229">
        <f>'Parcijalni_cjeloviti ispit'!M91</f>
        <v>0</v>
      </c>
      <c r="L90" s="229">
        <f>'Parcijalni_cjeloviti ispit'!N91</f>
        <v>0</v>
      </c>
    </row>
    <row r="91" spans="1:12" x14ac:dyDescent="0.25">
      <c r="A91" s="238">
        <f>'Parcijalni_cjeloviti ispit'!C92</f>
        <v>0</v>
      </c>
      <c r="B91" s="97" t="str">
        <f>'Parcijalni_cjeloviti ispit'!D92</f>
        <v>B</v>
      </c>
      <c r="C91" s="98">
        <f>'Parcijalni_cjeloviti ispit'!E92</f>
        <v>0</v>
      </c>
      <c r="D91" s="240" t="str">
        <f>'Parcijalni_cjeloviti ispit'!F92</f>
        <v>NE</v>
      </c>
      <c r="E91" s="98">
        <f>'Parcijalni_cjeloviti ispit'!G92</f>
        <v>0</v>
      </c>
      <c r="F91" s="240" t="str">
        <f>'Parcijalni_cjeloviti ispit'!H92</f>
        <v>NE</v>
      </c>
      <c r="G91" s="98">
        <f>'Parcijalni_cjeloviti ispit'!I92</f>
        <v>0</v>
      </c>
      <c r="H91" s="240" t="str">
        <f>'Parcijalni_cjeloviti ispit'!J92</f>
        <v>NE</v>
      </c>
      <c r="I91" s="98">
        <f>'Parcijalni_cjeloviti ispit'!K92</f>
        <v>0</v>
      </c>
      <c r="J91" s="240" t="str">
        <f>'Parcijalni_cjeloviti ispit'!L92</f>
        <v>NE</v>
      </c>
      <c r="K91" s="230">
        <f>'Parcijalni_cjeloviti ispit'!M92</f>
        <v>0</v>
      </c>
      <c r="L91" s="230" t="str">
        <f>'Parcijalni_cjeloviti ispit'!N92</f>
        <v>NE</v>
      </c>
    </row>
    <row r="92" spans="1:12" ht="15.75" thickBot="1" x14ac:dyDescent="0.3">
      <c r="A92" s="239">
        <f>'Parcijalni_cjeloviti ispit'!C93</f>
        <v>0</v>
      </c>
      <c r="B92" s="99" t="str">
        <f>'Parcijalni_cjeloviti ispit'!D93</f>
        <v>P</v>
      </c>
      <c r="C92" s="100" t="str">
        <f>'Parcijalni_cjeloviti ispit'!E93</f>
        <v/>
      </c>
      <c r="D92" s="241">
        <f>'Parcijalni_cjeloviti ispit'!F93</f>
        <v>0</v>
      </c>
      <c r="E92" s="101" t="str">
        <f>'Parcijalni_cjeloviti ispit'!G93</f>
        <v/>
      </c>
      <c r="F92" s="241">
        <f>'Parcijalni_cjeloviti ispit'!H93</f>
        <v>0</v>
      </c>
      <c r="G92" s="101" t="str">
        <f>'Parcijalni_cjeloviti ispit'!I93</f>
        <v/>
      </c>
      <c r="H92" s="241">
        <f>'Parcijalni_cjeloviti ispit'!J93</f>
        <v>0</v>
      </c>
      <c r="I92" s="101" t="str">
        <f>'Parcijalni_cjeloviti ispit'!K93</f>
        <v/>
      </c>
      <c r="J92" s="241">
        <f>'Parcijalni_cjeloviti ispit'!L93</f>
        <v>0</v>
      </c>
      <c r="K92" s="229">
        <f>'Parcijalni_cjeloviti ispit'!M93</f>
        <v>0</v>
      </c>
      <c r="L92" s="229">
        <f>'Parcijalni_cjeloviti ispit'!N93</f>
        <v>0</v>
      </c>
    </row>
    <row r="93" spans="1:12" x14ac:dyDescent="0.25">
      <c r="A93" s="238">
        <f>'Parcijalni_cjeloviti ispit'!C94</f>
        <v>0</v>
      </c>
      <c r="B93" s="97" t="str">
        <f>'Parcijalni_cjeloviti ispit'!D94</f>
        <v>B</v>
      </c>
      <c r="C93" s="98">
        <f>'Parcijalni_cjeloviti ispit'!E94</f>
        <v>0</v>
      </c>
      <c r="D93" s="240" t="str">
        <f>'Parcijalni_cjeloviti ispit'!F94</f>
        <v>NE</v>
      </c>
      <c r="E93" s="98">
        <f>'Parcijalni_cjeloviti ispit'!G94</f>
        <v>0</v>
      </c>
      <c r="F93" s="240" t="str">
        <f>'Parcijalni_cjeloviti ispit'!H94</f>
        <v>NE</v>
      </c>
      <c r="G93" s="98">
        <f>'Parcijalni_cjeloviti ispit'!I94</f>
        <v>0</v>
      </c>
      <c r="H93" s="240" t="str">
        <f>'Parcijalni_cjeloviti ispit'!J94</f>
        <v>NE</v>
      </c>
      <c r="I93" s="98">
        <f>'Parcijalni_cjeloviti ispit'!K94</f>
        <v>0</v>
      </c>
      <c r="J93" s="240" t="str">
        <f>'Parcijalni_cjeloviti ispit'!L94</f>
        <v>NE</v>
      </c>
      <c r="K93" s="230">
        <f>'Parcijalni_cjeloviti ispit'!M94</f>
        <v>0</v>
      </c>
      <c r="L93" s="230" t="str">
        <f>'Parcijalni_cjeloviti ispit'!N94</f>
        <v>NE</v>
      </c>
    </row>
    <row r="94" spans="1:12" ht="15.75" thickBot="1" x14ac:dyDescent="0.3">
      <c r="A94" s="239">
        <f>'Parcijalni_cjeloviti ispit'!C95</f>
        <v>0</v>
      </c>
      <c r="B94" s="99" t="str">
        <f>'Parcijalni_cjeloviti ispit'!D95</f>
        <v>P</v>
      </c>
      <c r="C94" s="100" t="str">
        <f>'Parcijalni_cjeloviti ispit'!E95</f>
        <v/>
      </c>
      <c r="D94" s="241">
        <f>'Parcijalni_cjeloviti ispit'!F95</f>
        <v>0</v>
      </c>
      <c r="E94" s="101" t="str">
        <f>'Parcijalni_cjeloviti ispit'!G95</f>
        <v/>
      </c>
      <c r="F94" s="241">
        <f>'Parcijalni_cjeloviti ispit'!H95</f>
        <v>0</v>
      </c>
      <c r="G94" s="101" t="str">
        <f>'Parcijalni_cjeloviti ispit'!I95</f>
        <v/>
      </c>
      <c r="H94" s="241">
        <f>'Parcijalni_cjeloviti ispit'!J95</f>
        <v>0</v>
      </c>
      <c r="I94" s="101" t="str">
        <f>'Parcijalni_cjeloviti ispit'!K95</f>
        <v/>
      </c>
      <c r="J94" s="241">
        <f>'Parcijalni_cjeloviti ispit'!L95</f>
        <v>0</v>
      </c>
      <c r="K94" s="229">
        <f>'Parcijalni_cjeloviti ispit'!M95</f>
        <v>0</v>
      </c>
      <c r="L94" s="229">
        <f>'Parcijalni_cjeloviti ispit'!N95</f>
        <v>0</v>
      </c>
    </row>
    <row r="95" spans="1:12" x14ac:dyDescent="0.25">
      <c r="A95" s="238">
        <f>'Parcijalni_cjeloviti ispit'!C96</f>
        <v>0</v>
      </c>
      <c r="B95" s="97" t="str">
        <f>'Parcijalni_cjeloviti ispit'!D96</f>
        <v>B</v>
      </c>
      <c r="C95" s="98">
        <f>'Parcijalni_cjeloviti ispit'!E96</f>
        <v>0</v>
      </c>
      <c r="D95" s="240" t="str">
        <f>'Parcijalni_cjeloviti ispit'!F96</f>
        <v>NE</v>
      </c>
      <c r="E95" s="98">
        <f>'Parcijalni_cjeloviti ispit'!G96</f>
        <v>0</v>
      </c>
      <c r="F95" s="240" t="str">
        <f>'Parcijalni_cjeloviti ispit'!H96</f>
        <v>NE</v>
      </c>
      <c r="G95" s="98">
        <f>'Parcijalni_cjeloviti ispit'!I96</f>
        <v>0</v>
      </c>
      <c r="H95" s="240" t="str">
        <f>'Parcijalni_cjeloviti ispit'!J96</f>
        <v>NE</v>
      </c>
      <c r="I95" s="98">
        <f>'Parcijalni_cjeloviti ispit'!K96</f>
        <v>0</v>
      </c>
      <c r="J95" s="240" t="str">
        <f>'Parcijalni_cjeloviti ispit'!L96</f>
        <v>NE</v>
      </c>
      <c r="K95" s="230">
        <f>'Parcijalni_cjeloviti ispit'!M96</f>
        <v>0</v>
      </c>
      <c r="L95" s="230" t="str">
        <f>'Parcijalni_cjeloviti ispit'!N96</f>
        <v>NE</v>
      </c>
    </row>
    <row r="96" spans="1:12" ht="15.75" thickBot="1" x14ac:dyDescent="0.3">
      <c r="A96" s="239">
        <f>'Parcijalni_cjeloviti ispit'!C97</f>
        <v>0</v>
      </c>
      <c r="B96" s="99" t="str">
        <f>'Parcijalni_cjeloviti ispit'!D97</f>
        <v>P</v>
      </c>
      <c r="C96" s="100" t="str">
        <f>'Parcijalni_cjeloviti ispit'!E97</f>
        <v/>
      </c>
      <c r="D96" s="241">
        <f>'Parcijalni_cjeloviti ispit'!F97</f>
        <v>0</v>
      </c>
      <c r="E96" s="101" t="str">
        <f>'Parcijalni_cjeloviti ispit'!G97</f>
        <v/>
      </c>
      <c r="F96" s="241">
        <f>'Parcijalni_cjeloviti ispit'!H97</f>
        <v>0</v>
      </c>
      <c r="G96" s="101" t="str">
        <f>'Parcijalni_cjeloviti ispit'!I97</f>
        <v/>
      </c>
      <c r="H96" s="241">
        <f>'Parcijalni_cjeloviti ispit'!J97</f>
        <v>0</v>
      </c>
      <c r="I96" s="101" t="str">
        <f>'Parcijalni_cjeloviti ispit'!K97</f>
        <v/>
      </c>
      <c r="J96" s="241">
        <f>'Parcijalni_cjeloviti ispit'!L97</f>
        <v>0</v>
      </c>
      <c r="K96" s="229">
        <f>'Parcijalni_cjeloviti ispit'!M97</f>
        <v>0</v>
      </c>
      <c r="L96" s="229">
        <f>'Parcijalni_cjeloviti ispit'!N97</f>
        <v>0</v>
      </c>
    </row>
    <row r="97" spans="1:12" x14ac:dyDescent="0.25">
      <c r="A97" s="238">
        <f>'Parcijalni_cjeloviti ispit'!C98</f>
        <v>0</v>
      </c>
      <c r="B97" s="97" t="str">
        <f>'Parcijalni_cjeloviti ispit'!D98</f>
        <v>B</v>
      </c>
      <c r="C97" s="98">
        <f>'Parcijalni_cjeloviti ispit'!E98</f>
        <v>0</v>
      </c>
      <c r="D97" s="240" t="str">
        <f>'Parcijalni_cjeloviti ispit'!F98</f>
        <v>NE</v>
      </c>
      <c r="E97" s="98">
        <f>'Parcijalni_cjeloviti ispit'!G98</f>
        <v>0</v>
      </c>
      <c r="F97" s="240" t="str">
        <f>'Parcijalni_cjeloviti ispit'!H98</f>
        <v>NE</v>
      </c>
      <c r="G97" s="98">
        <f>'Parcijalni_cjeloviti ispit'!I98</f>
        <v>0</v>
      </c>
      <c r="H97" s="240" t="str">
        <f>'Parcijalni_cjeloviti ispit'!J98</f>
        <v>NE</v>
      </c>
      <c r="I97" s="98">
        <f>'Parcijalni_cjeloviti ispit'!K98</f>
        <v>0</v>
      </c>
      <c r="J97" s="240" t="str">
        <f>'Parcijalni_cjeloviti ispit'!L98</f>
        <v>NE</v>
      </c>
      <c r="K97" s="230">
        <f>'Parcijalni_cjeloviti ispit'!M98</f>
        <v>0</v>
      </c>
      <c r="L97" s="230" t="str">
        <f>'Parcijalni_cjeloviti ispit'!N98</f>
        <v>NE</v>
      </c>
    </row>
    <row r="98" spans="1:12" ht="15.75" thickBot="1" x14ac:dyDescent="0.3">
      <c r="A98" s="239">
        <f>'Parcijalni_cjeloviti ispit'!C99</f>
        <v>0</v>
      </c>
      <c r="B98" s="99" t="str">
        <f>'Parcijalni_cjeloviti ispit'!D99</f>
        <v>P</v>
      </c>
      <c r="C98" s="100" t="str">
        <f>'Parcijalni_cjeloviti ispit'!E99</f>
        <v/>
      </c>
      <c r="D98" s="241">
        <f>'Parcijalni_cjeloviti ispit'!F99</f>
        <v>0</v>
      </c>
      <c r="E98" s="101" t="str">
        <f>'Parcijalni_cjeloviti ispit'!G99</f>
        <v/>
      </c>
      <c r="F98" s="241">
        <f>'Parcijalni_cjeloviti ispit'!H99</f>
        <v>0</v>
      </c>
      <c r="G98" s="101" t="str">
        <f>'Parcijalni_cjeloviti ispit'!I99</f>
        <v/>
      </c>
      <c r="H98" s="241">
        <f>'Parcijalni_cjeloviti ispit'!J99</f>
        <v>0</v>
      </c>
      <c r="I98" s="101" t="str">
        <f>'Parcijalni_cjeloviti ispit'!K99</f>
        <v/>
      </c>
      <c r="J98" s="241">
        <f>'Parcijalni_cjeloviti ispit'!L99</f>
        <v>0</v>
      </c>
      <c r="K98" s="229">
        <f>'Parcijalni_cjeloviti ispit'!M99</f>
        <v>0</v>
      </c>
      <c r="L98" s="229">
        <f>'Parcijalni_cjeloviti ispit'!N99</f>
        <v>0</v>
      </c>
    </row>
    <row r="99" spans="1:12" x14ac:dyDescent="0.25">
      <c r="A99" s="238">
        <f>'Parcijalni_cjeloviti ispit'!C100</f>
        <v>0</v>
      </c>
      <c r="B99" s="97" t="str">
        <f>'Parcijalni_cjeloviti ispit'!D100</f>
        <v>B</v>
      </c>
      <c r="C99" s="98">
        <f>'Parcijalni_cjeloviti ispit'!E100</f>
        <v>0</v>
      </c>
      <c r="D99" s="240" t="str">
        <f>'Parcijalni_cjeloviti ispit'!F100</f>
        <v>NE</v>
      </c>
      <c r="E99" s="98">
        <f>'Parcijalni_cjeloviti ispit'!G100</f>
        <v>0</v>
      </c>
      <c r="F99" s="240" t="str">
        <f>'Parcijalni_cjeloviti ispit'!H100</f>
        <v>NE</v>
      </c>
      <c r="G99" s="98">
        <f>'Parcijalni_cjeloviti ispit'!I100</f>
        <v>0</v>
      </c>
      <c r="H99" s="240" t="str">
        <f>'Parcijalni_cjeloviti ispit'!J100</f>
        <v>NE</v>
      </c>
      <c r="I99" s="98">
        <f>'Parcijalni_cjeloviti ispit'!K100</f>
        <v>0</v>
      </c>
      <c r="J99" s="240" t="str">
        <f>'Parcijalni_cjeloviti ispit'!L100</f>
        <v>NE</v>
      </c>
      <c r="K99" s="230">
        <f>'Parcijalni_cjeloviti ispit'!M100</f>
        <v>0</v>
      </c>
      <c r="L99" s="230" t="str">
        <f>'Parcijalni_cjeloviti ispit'!N100</f>
        <v>NE</v>
      </c>
    </row>
    <row r="100" spans="1:12" ht="15.75" thickBot="1" x14ac:dyDescent="0.3">
      <c r="A100" s="239">
        <f>'Parcijalni_cjeloviti ispit'!C101</f>
        <v>0</v>
      </c>
      <c r="B100" s="99" t="str">
        <f>'Parcijalni_cjeloviti ispit'!D101</f>
        <v>P</v>
      </c>
      <c r="C100" s="100" t="str">
        <f>'Parcijalni_cjeloviti ispit'!E101</f>
        <v/>
      </c>
      <c r="D100" s="241">
        <f>'Parcijalni_cjeloviti ispit'!F101</f>
        <v>0</v>
      </c>
      <c r="E100" s="101" t="str">
        <f>'Parcijalni_cjeloviti ispit'!G101</f>
        <v/>
      </c>
      <c r="F100" s="241">
        <f>'Parcijalni_cjeloviti ispit'!H101</f>
        <v>0</v>
      </c>
      <c r="G100" s="101" t="str">
        <f>'Parcijalni_cjeloviti ispit'!I101</f>
        <v/>
      </c>
      <c r="H100" s="241">
        <f>'Parcijalni_cjeloviti ispit'!J101</f>
        <v>0</v>
      </c>
      <c r="I100" s="101" t="str">
        <f>'Parcijalni_cjeloviti ispit'!K101</f>
        <v/>
      </c>
      <c r="J100" s="241">
        <f>'Parcijalni_cjeloviti ispit'!L101</f>
        <v>0</v>
      </c>
      <c r="K100" s="229">
        <f>'Parcijalni_cjeloviti ispit'!M101</f>
        <v>0</v>
      </c>
      <c r="L100" s="229">
        <f>'Parcijalni_cjeloviti ispit'!N101</f>
        <v>0</v>
      </c>
    </row>
    <row r="101" spans="1:12" x14ac:dyDescent="0.25">
      <c r="A101" s="238">
        <f>'Parcijalni_cjeloviti ispit'!C102</f>
        <v>0</v>
      </c>
      <c r="B101" s="97" t="str">
        <f>'Parcijalni_cjeloviti ispit'!D102</f>
        <v>B</v>
      </c>
      <c r="C101" s="98">
        <f>'Parcijalni_cjeloviti ispit'!E102</f>
        <v>0</v>
      </c>
      <c r="D101" s="240" t="str">
        <f>'Parcijalni_cjeloviti ispit'!F102</f>
        <v>NE</v>
      </c>
      <c r="E101" s="98">
        <f>'Parcijalni_cjeloviti ispit'!G102</f>
        <v>0</v>
      </c>
      <c r="F101" s="240" t="str">
        <f>'Parcijalni_cjeloviti ispit'!H102</f>
        <v>NE</v>
      </c>
      <c r="G101" s="98">
        <f>'Parcijalni_cjeloviti ispit'!I102</f>
        <v>0</v>
      </c>
      <c r="H101" s="240" t="str">
        <f>'Parcijalni_cjeloviti ispit'!J102</f>
        <v>NE</v>
      </c>
      <c r="I101" s="98">
        <f>'Parcijalni_cjeloviti ispit'!K102</f>
        <v>0</v>
      </c>
      <c r="J101" s="240" t="str">
        <f>'Parcijalni_cjeloviti ispit'!L102</f>
        <v>NE</v>
      </c>
      <c r="K101" s="230">
        <f>'Parcijalni_cjeloviti ispit'!M102</f>
        <v>0</v>
      </c>
      <c r="L101" s="230" t="str">
        <f>'Parcijalni_cjeloviti ispit'!N102</f>
        <v>NE</v>
      </c>
    </row>
    <row r="102" spans="1:12" ht="15.75" thickBot="1" x14ac:dyDescent="0.3">
      <c r="A102" s="239">
        <f>'Parcijalni_cjeloviti ispit'!C103</f>
        <v>0</v>
      </c>
      <c r="B102" s="99" t="str">
        <f>'Parcijalni_cjeloviti ispit'!D103</f>
        <v>P</v>
      </c>
      <c r="C102" s="100" t="str">
        <f>'Parcijalni_cjeloviti ispit'!E103</f>
        <v/>
      </c>
      <c r="D102" s="241">
        <f>'Parcijalni_cjeloviti ispit'!F103</f>
        <v>0</v>
      </c>
      <c r="E102" s="101" t="str">
        <f>'Parcijalni_cjeloviti ispit'!G103</f>
        <v/>
      </c>
      <c r="F102" s="241">
        <f>'Parcijalni_cjeloviti ispit'!H103</f>
        <v>0</v>
      </c>
      <c r="G102" s="101" t="str">
        <f>'Parcijalni_cjeloviti ispit'!I103</f>
        <v/>
      </c>
      <c r="H102" s="241">
        <f>'Parcijalni_cjeloviti ispit'!J103</f>
        <v>0</v>
      </c>
      <c r="I102" s="101" t="str">
        <f>'Parcijalni_cjeloviti ispit'!K103</f>
        <v/>
      </c>
      <c r="J102" s="241">
        <f>'Parcijalni_cjeloviti ispit'!L103</f>
        <v>0</v>
      </c>
      <c r="K102" s="229">
        <f>'Parcijalni_cjeloviti ispit'!M103</f>
        <v>0</v>
      </c>
      <c r="L102" s="229">
        <f>'Parcijalni_cjeloviti ispit'!N103</f>
        <v>0</v>
      </c>
    </row>
    <row r="103" spans="1:12" x14ac:dyDescent="0.25">
      <c r="A103" s="238">
        <f>'Parcijalni_cjeloviti ispit'!C104</f>
        <v>0</v>
      </c>
      <c r="B103" s="97" t="str">
        <f>'Parcijalni_cjeloviti ispit'!D104</f>
        <v>B</v>
      </c>
      <c r="C103" s="98">
        <f>'Parcijalni_cjeloviti ispit'!E104</f>
        <v>0</v>
      </c>
      <c r="D103" s="240" t="str">
        <f>'Parcijalni_cjeloviti ispit'!F104</f>
        <v>NE</v>
      </c>
      <c r="E103" s="98">
        <f>'Parcijalni_cjeloviti ispit'!G104</f>
        <v>0</v>
      </c>
      <c r="F103" s="240" t="str">
        <f>'Parcijalni_cjeloviti ispit'!H104</f>
        <v>NE</v>
      </c>
      <c r="G103" s="98">
        <f>'Parcijalni_cjeloviti ispit'!I104</f>
        <v>0</v>
      </c>
      <c r="H103" s="240" t="str">
        <f>'Parcijalni_cjeloviti ispit'!J104</f>
        <v>NE</v>
      </c>
      <c r="I103" s="98">
        <f>'Parcijalni_cjeloviti ispit'!K104</f>
        <v>0</v>
      </c>
      <c r="J103" s="240" t="str">
        <f>'Parcijalni_cjeloviti ispit'!L104</f>
        <v>NE</v>
      </c>
      <c r="K103" s="230">
        <f>'Parcijalni_cjeloviti ispit'!M104</f>
        <v>0</v>
      </c>
      <c r="L103" s="230" t="str">
        <f>'Parcijalni_cjeloviti ispit'!N104</f>
        <v>NE</v>
      </c>
    </row>
    <row r="104" spans="1:12" ht="15.75" thickBot="1" x14ac:dyDescent="0.3">
      <c r="A104" s="239">
        <f>'Parcijalni_cjeloviti ispit'!C105</f>
        <v>0</v>
      </c>
      <c r="B104" s="99" t="str">
        <f>'Parcijalni_cjeloviti ispit'!D105</f>
        <v>P</v>
      </c>
      <c r="C104" s="100" t="str">
        <f>'Parcijalni_cjeloviti ispit'!E105</f>
        <v/>
      </c>
      <c r="D104" s="241">
        <f>'Parcijalni_cjeloviti ispit'!F105</f>
        <v>0</v>
      </c>
      <c r="E104" s="101" t="str">
        <f>'Parcijalni_cjeloviti ispit'!G105</f>
        <v/>
      </c>
      <c r="F104" s="241">
        <f>'Parcijalni_cjeloviti ispit'!H105</f>
        <v>0</v>
      </c>
      <c r="G104" s="101" t="str">
        <f>'Parcijalni_cjeloviti ispit'!I105</f>
        <v/>
      </c>
      <c r="H104" s="241">
        <f>'Parcijalni_cjeloviti ispit'!J105</f>
        <v>0</v>
      </c>
      <c r="I104" s="101" t="str">
        <f>'Parcijalni_cjeloviti ispit'!K105</f>
        <v/>
      </c>
      <c r="J104" s="241">
        <f>'Parcijalni_cjeloviti ispit'!L105</f>
        <v>0</v>
      </c>
      <c r="K104" s="229">
        <f>'Parcijalni_cjeloviti ispit'!M105</f>
        <v>0</v>
      </c>
      <c r="L104" s="229">
        <f>'Parcijalni_cjeloviti ispit'!N105</f>
        <v>0</v>
      </c>
    </row>
    <row r="105" spans="1:12" x14ac:dyDescent="0.25">
      <c r="A105" s="238">
        <f>'Parcijalni_cjeloviti ispit'!C106</f>
        <v>0</v>
      </c>
      <c r="B105" s="97" t="str">
        <f>'Parcijalni_cjeloviti ispit'!D106</f>
        <v>B</v>
      </c>
      <c r="C105" s="98">
        <f>'Parcijalni_cjeloviti ispit'!E106</f>
        <v>0</v>
      </c>
      <c r="D105" s="240" t="str">
        <f>'Parcijalni_cjeloviti ispit'!F106</f>
        <v>NE</v>
      </c>
      <c r="E105" s="98">
        <f>'Parcijalni_cjeloviti ispit'!G106</f>
        <v>0</v>
      </c>
      <c r="F105" s="240" t="str">
        <f>'Parcijalni_cjeloviti ispit'!H106</f>
        <v>NE</v>
      </c>
      <c r="G105" s="98">
        <f>'Parcijalni_cjeloviti ispit'!I106</f>
        <v>0</v>
      </c>
      <c r="H105" s="240" t="str">
        <f>'Parcijalni_cjeloviti ispit'!J106</f>
        <v>NE</v>
      </c>
      <c r="I105" s="98">
        <f>'Parcijalni_cjeloviti ispit'!K106</f>
        <v>0</v>
      </c>
      <c r="J105" s="240" t="str">
        <f>'Parcijalni_cjeloviti ispit'!L106</f>
        <v>NE</v>
      </c>
      <c r="K105" s="230">
        <f>'Parcijalni_cjeloviti ispit'!M106</f>
        <v>0</v>
      </c>
      <c r="L105" s="230" t="str">
        <f>'Parcijalni_cjeloviti ispit'!N106</f>
        <v>NE</v>
      </c>
    </row>
    <row r="106" spans="1:12" ht="15.75" thickBot="1" x14ac:dyDescent="0.3">
      <c r="A106" s="239">
        <f>'Parcijalni_cjeloviti ispit'!C107</f>
        <v>0</v>
      </c>
      <c r="B106" s="99" t="str">
        <f>'Parcijalni_cjeloviti ispit'!D107</f>
        <v>P</v>
      </c>
      <c r="C106" s="100" t="str">
        <f>'Parcijalni_cjeloviti ispit'!E107</f>
        <v/>
      </c>
      <c r="D106" s="241">
        <f>'Parcijalni_cjeloviti ispit'!F107</f>
        <v>0</v>
      </c>
      <c r="E106" s="101" t="str">
        <f>'Parcijalni_cjeloviti ispit'!G107</f>
        <v/>
      </c>
      <c r="F106" s="241">
        <f>'Parcijalni_cjeloviti ispit'!H107</f>
        <v>0</v>
      </c>
      <c r="G106" s="101" t="str">
        <f>'Parcijalni_cjeloviti ispit'!I107</f>
        <v/>
      </c>
      <c r="H106" s="241">
        <f>'Parcijalni_cjeloviti ispit'!J107</f>
        <v>0</v>
      </c>
      <c r="I106" s="101" t="str">
        <f>'Parcijalni_cjeloviti ispit'!K107</f>
        <v/>
      </c>
      <c r="J106" s="241">
        <f>'Parcijalni_cjeloviti ispit'!L107</f>
        <v>0</v>
      </c>
      <c r="K106" s="229">
        <f>'Parcijalni_cjeloviti ispit'!M107</f>
        <v>0</v>
      </c>
      <c r="L106" s="229">
        <f>'Parcijalni_cjeloviti ispit'!N107</f>
        <v>0</v>
      </c>
    </row>
    <row r="107" spans="1:12" x14ac:dyDescent="0.25">
      <c r="A107" s="238">
        <f>'Parcijalni_cjeloviti ispit'!C108</f>
        <v>0</v>
      </c>
      <c r="B107" s="97" t="str">
        <f>'Parcijalni_cjeloviti ispit'!D108</f>
        <v>B</v>
      </c>
      <c r="C107" s="98">
        <f>'Parcijalni_cjeloviti ispit'!E108</f>
        <v>0</v>
      </c>
      <c r="D107" s="240" t="str">
        <f>'Parcijalni_cjeloviti ispit'!F108</f>
        <v>NE</v>
      </c>
      <c r="E107" s="98">
        <f>'Parcijalni_cjeloviti ispit'!G108</f>
        <v>0</v>
      </c>
      <c r="F107" s="240" t="str">
        <f>'Parcijalni_cjeloviti ispit'!H108</f>
        <v>NE</v>
      </c>
      <c r="G107" s="98">
        <f>'Parcijalni_cjeloviti ispit'!I108</f>
        <v>0</v>
      </c>
      <c r="H107" s="240" t="str">
        <f>'Parcijalni_cjeloviti ispit'!J108</f>
        <v>NE</v>
      </c>
      <c r="I107" s="98">
        <f>'Parcijalni_cjeloviti ispit'!K108</f>
        <v>0</v>
      </c>
      <c r="J107" s="240" t="str">
        <f>'Parcijalni_cjeloviti ispit'!L108</f>
        <v>NE</v>
      </c>
      <c r="K107" s="230">
        <f>'Parcijalni_cjeloviti ispit'!M108</f>
        <v>0</v>
      </c>
      <c r="L107" s="230" t="str">
        <f>'Parcijalni_cjeloviti ispit'!N108</f>
        <v>NE</v>
      </c>
    </row>
    <row r="108" spans="1:12" ht="15.75" thickBot="1" x14ac:dyDescent="0.3">
      <c r="A108" s="239">
        <f>'Parcijalni_cjeloviti ispit'!C109</f>
        <v>0</v>
      </c>
      <c r="B108" s="99" t="str">
        <f>'Parcijalni_cjeloviti ispit'!D109</f>
        <v>P</v>
      </c>
      <c r="C108" s="100" t="str">
        <f>'Parcijalni_cjeloviti ispit'!E109</f>
        <v/>
      </c>
      <c r="D108" s="241">
        <f>'Parcijalni_cjeloviti ispit'!F109</f>
        <v>0</v>
      </c>
      <c r="E108" s="101" t="str">
        <f>'Parcijalni_cjeloviti ispit'!G109</f>
        <v/>
      </c>
      <c r="F108" s="241">
        <f>'Parcijalni_cjeloviti ispit'!H109</f>
        <v>0</v>
      </c>
      <c r="G108" s="101" t="str">
        <f>'Parcijalni_cjeloviti ispit'!I109</f>
        <v/>
      </c>
      <c r="H108" s="241">
        <f>'Parcijalni_cjeloviti ispit'!J109</f>
        <v>0</v>
      </c>
      <c r="I108" s="101" t="str">
        <f>'Parcijalni_cjeloviti ispit'!K109</f>
        <v/>
      </c>
      <c r="J108" s="241">
        <f>'Parcijalni_cjeloviti ispit'!L109</f>
        <v>0</v>
      </c>
      <c r="K108" s="229">
        <f>'Parcijalni_cjeloviti ispit'!M109</f>
        <v>0</v>
      </c>
      <c r="L108" s="229">
        <f>'Parcijalni_cjeloviti ispit'!N109</f>
        <v>0</v>
      </c>
    </row>
    <row r="109" spans="1:12" x14ac:dyDescent="0.25">
      <c r="A109" s="238">
        <f>'Parcijalni_cjeloviti ispit'!C110</f>
        <v>0</v>
      </c>
      <c r="B109" s="97" t="str">
        <f>'Parcijalni_cjeloviti ispit'!D110</f>
        <v>B</v>
      </c>
      <c r="C109" s="98">
        <f>'Parcijalni_cjeloviti ispit'!E110</f>
        <v>0</v>
      </c>
      <c r="D109" s="240" t="str">
        <f>'Parcijalni_cjeloviti ispit'!F110</f>
        <v>NE</v>
      </c>
      <c r="E109" s="98">
        <f>'Parcijalni_cjeloviti ispit'!G110</f>
        <v>0</v>
      </c>
      <c r="F109" s="240" t="str">
        <f>'Parcijalni_cjeloviti ispit'!H110</f>
        <v>NE</v>
      </c>
      <c r="G109" s="98">
        <f>'Parcijalni_cjeloviti ispit'!I110</f>
        <v>0</v>
      </c>
      <c r="H109" s="240" t="str">
        <f>'Parcijalni_cjeloviti ispit'!J110</f>
        <v>NE</v>
      </c>
      <c r="I109" s="98">
        <f>'Parcijalni_cjeloviti ispit'!K110</f>
        <v>0</v>
      </c>
      <c r="J109" s="240" t="str">
        <f>'Parcijalni_cjeloviti ispit'!L110</f>
        <v>NE</v>
      </c>
      <c r="K109" s="230">
        <f>'Parcijalni_cjeloviti ispit'!M110</f>
        <v>0</v>
      </c>
      <c r="L109" s="230" t="str">
        <f>'Parcijalni_cjeloviti ispit'!N110</f>
        <v>NE</v>
      </c>
    </row>
    <row r="110" spans="1:12" ht="15.75" thickBot="1" x14ac:dyDescent="0.3">
      <c r="A110" s="239">
        <f>'Parcijalni_cjeloviti ispit'!C111</f>
        <v>0</v>
      </c>
      <c r="B110" s="99" t="str">
        <f>'Parcijalni_cjeloviti ispit'!D111</f>
        <v>P</v>
      </c>
      <c r="C110" s="100" t="str">
        <f>'Parcijalni_cjeloviti ispit'!E111</f>
        <v/>
      </c>
      <c r="D110" s="241">
        <f>'Parcijalni_cjeloviti ispit'!F111</f>
        <v>0</v>
      </c>
      <c r="E110" s="101" t="str">
        <f>'Parcijalni_cjeloviti ispit'!G111</f>
        <v/>
      </c>
      <c r="F110" s="241">
        <f>'Parcijalni_cjeloviti ispit'!H111</f>
        <v>0</v>
      </c>
      <c r="G110" s="101" t="str">
        <f>'Parcijalni_cjeloviti ispit'!I111</f>
        <v/>
      </c>
      <c r="H110" s="241">
        <f>'Parcijalni_cjeloviti ispit'!J111</f>
        <v>0</v>
      </c>
      <c r="I110" s="101" t="str">
        <f>'Parcijalni_cjeloviti ispit'!K111</f>
        <v/>
      </c>
      <c r="J110" s="241">
        <f>'Parcijalni_cjeloviti ispit'!L111</f>
        <v>0</v>
      </c>
      <c r="K110" s="229">
        <f>'Parcijalni_cjeloviti ispit'!M111</f>
        <v>0</v>
      </c>
      <c r="L110" s="229">
        <f>'Parcijalni_cjeloviti ispit'!N111</f>
        <v>0</v>
      </c>
    </row>
    <row r="111" spans="1:12" x14ac:dyDescent="0.25">
      <c r="A111" s="238">
        <f>'Parcijalni_cjeloviti ispit'!C112</f>
        <v>0</v>
      </c>
      <c r="B111" s="97" t="str">
        <f>'Parcijalni_cjeloviti ispit'!D112</f>
        <v>B</v>
      </c>
      <c r="C111" s="98">
        <f>'Parcijalni_cjeloviti ispit'!E112</f>
        <v>0</v>
      </c>
      <c r="D111" s="240" t="str">
        <f>'Parcijalni_cjeloviti ispit'!F112</f>
        <v>NE</v>
      </c>
      <c r="E111" s="98">
        <f>'Parcijalni_cjeloviti ispit'!G112</f>
        <v>0</v>
      </c>
      <c r="F111" s="240" t="str">
        <f>'Parcijalni_cjeloviti ispit'!H112</f>
        <v>NE</v>
      </c>
      <c r="G111" s="98">
        <f>'Parcijalni_cjeloviti ispit'!I112</f>
        <v>0</v>
      </c>
      <c r="H111" s="240" t="str">
        <f>'Parcijalni_cjeloviti ispit'!J112</f>
        <v>NE</v>
      </c>
      <c r="I111" s="98">
        <f>'Parcijalni_cjeloviti ispit'!K112</f>
        <v>0</v>
      </c>
      <c r="J111" s="240" t="str">
        <f>'Parcijalni_cjeloviti ispit'!L112</f>
        <v>NE</v>
      </c>
      <c r="K111" s="230">
        <f>'Parcijalni_cjeloviti ispit'!M112</f>
        <v>0</v>
      </c>
      <c r="L111" s="230" t="str">
        <f>'Parcijalni_cjeloviti ispit'!N112</f>
        <v>NE</v>
      </c>
    </row>
    <row r="112" spans="1:12" ht="15.75" thickBot="1" x14ac:dyDescent="0.3">
      <c r="A112" s="239">
        <f>'Parcijalni_cjeloviti ispit'!C113</f>
        <v>0</v>
      </c>
      <c r="B112" s="99" t="str">
        <f>'Parcijalni_cjeloviti ispit'!D113</f>
        <v>P</v>
      </c>
      <c r="C112" s="100" t="str">
        <f>'Parcijalni_cjeloviti ispit'!E113</f>
        <v/>
      </c>
      <c r="D112" s="241">
        <f>'Parcijalni_cjeloviti ispit'!F113</f>
        <v>0</v>
      </c>
      <c r="E112" s="101" t="str">
        <f>'Parcijalni_cjeloviti ispit'!G113</f>
        <v/>
      </c>
      <c r="F112" s="241">
        <f>'Parcijalni_cjeloviti ispit'!H113</f>
        <v>0</v>
      </c>
      <c r="G112" s="101" t="str">
        <f>'Parcijalni_cjeloviti ispit'!I113</f>
        <v/>
      </c>
      <c r="H112" s="241">
        <f>'Parcijalni_cjeloviti ispit'!J113</f>
        <v>0</v>
      </c>
      <c r="I112" s="101" t="str">
        <f>'Parcijalni_cjeloviti ispit'!K113</f>
        <v/>
      </c>
      <c r="J112" s="241">
        <f>'Parcijalni_cjeloviti ispit'!L113</f>
        <v>0</v>
      </c>
      <c r="K112" s="229">
        <f>'Parcijalni_cjeloviti ispit'!M113</f>
        <v>0</v>
      </c>
      <c r="L112" s="229">
        <f>'Parcijalni_cjeloviti ispit'!N113</f>
        <v>0</v>
      </c>
    </row>
    <row r="113" spans="1:12" x14ac:dyDescent="0.25">
      <c r="A113" s="238">
        <f>'Parcijalni_cjeloviti ispit'!C114</f>
        <v>0</v>
      </c>
      <c r="B113" s="97" t="str">
        <f>'Parcijalni_cjeloviti ispit'!D114</f>
        <v>B</v>
      </c>
      <c r="C113" s="98">
        <f>'Parcijalni_cjeloviti ispit'!E114</f>
        <v>0</v>
      </c>
      <c r="D113" s="240" t="str">
        <f>'Parcijalni_cjeloviti ispit'!F114</f>
        <v>NE</v>
      </c>
      <c r="E113" s="98">
        <f>'Parcijalni_cjeloviti ispit'!G114</f>
        <v>0</v>
      </c>
      <c r="F113" s="240" t="str">
        <f>'Parcijalni_cjeloviti ispit'!H114</f>
        <v>NE</v>
      </c>
      <c r="G113" s="98">
        <f>'Parcijalni_cjeloviti ispit'!I114</f>
        <v>0</v>
      </c>
      <c r="H113" s="240" t="str">
        <f>'Parcijalni_cjeloviti ispit'!J114</f>
        <v>NE</v>
      </c>
      <c r="I113" s="98">
        <f>'Parcijalni_cjeloviti ispit'!K114</f>
        <v>0</v>
      </c>
      <c r="J113" s="240" t="str">
        <f>'Parcijalni_cjeloviti ispit'!L114</f>
        <v>NE</v>
      </c>
      <c r="K113" s="230">
        <f>'Parcijalni_cjeloviti ispit'!M114</f>
        <v>0</v>
      </c>
      <c r="L113" s="230" t="str">
        <f>'Parcijalni_cjeloviti ispit'!N114</f>
        <v>NE</v>
      </c>
    </row>
    <row r="114" spans="1:12" ht="15.75" thickBot="1" x14ac:dyDescent="0.3">
      <c r="A114" s="239">
        <f>'Parcijalni_cjeloviti ispit'!C115</f>
        <v>0</v>
      </c>
      <c r="B114" s="99" t="str">
        <f>'Parcijalni_cjeloviti ispit'!D115</f>
        <v>P</v>
      </c>
      <c r="C114" s="100" t="str">
        <f>'Parcijalni_cjeloviti ispit'!E115</f>
        <v/>
      </c>
      <c r="D114" s="241">
        <f>'Parcijalni_cjeloviti ispit'!F115</f>
        <v>0</v>
      </c>
      <c r="E114" s="101" t="str">
        <f>'Parcijalni_cjeloviti ispit'!G115</f>
        <v/>
      </c>
      <c r="F114" s="241">
        <f>'Parcijalni_cjeloviti ispit'!H115</f>
        <v>0</v>
      </c>
      <c r="G114" s="101" t="str">
        <f>'Parcijalni_cjeloviti ispit'!I115</f>
        <v/>
      </c>
      <c r="H114" s="241">
        <f>'Parcijalni_cjeloviti ispit'!J115</f>
        <v>0</v>
      </c>
      <c r="I114" s="101" t="str">
        <f>'Parcijalni_cjeloviti ispit'!K115</f>
        <v/>
      </c>
      <c r="J114" s="241">
        <f>'Parcijalni_cjeloviti ispit'!L115</f>
        <v>0</v>
      </c>
      <c r="K114" s="229">
        <f>'Parcijalni_cjeloviti ispit'!M115</f>
        <v>0</v>
      </c>
      <c r="L114" s="229">
        <f>'Parcijalni_cjeloviti ispit'!N115</f>
        <v>0</v>
      </c>
    </row>
    <row r="115" spans="1:12" x14ac:dyDescent="0.25">
      <c r="A115" s="238">
        <f>'Parcijalni_cjeloviti ispit'!C116</f>
        <v>0</v>
      </c>
      <c r="B115" s="97" t="str">
        <f>'Parcijalni_cjeloviti ispit'!D116</f>
        <v>B</v>
      </c>
      <c r="C115" s="98">
        <f>'Parcijalni_cjeloviti ispit'!E116</f>
        <v>0</v>
      </c>
      <c r="D115" s="240" t="str">
        <f>'Parcijalni_cjeloviti ispit'!F116</f>
        <v>NE</v>
      </c>
      <c r="E115" s="98">
        <f>'Parcijalni_cjeloviti ispit'!G116</f>
        <v>0</v>
      </c>
      <c r="F115" s="240" t="str">
        <f>'Parcijalni_cjeloviti ispit'!H116</f>
        <v>NE</v>
      </c>
      <c r="G115" s="98">
        <f>'Parcijalni_cjeloviti ispit'!I116</f>
        <v>0</v>
      </c>
      <c r="H115" s="240" t="str">
        <f>'Parcijalni_cjeloviti ispit'!J116</f>
        <v>NE</v>
      </c>
      <c r="I115" s="98">
        <f>'Parcijalni_cjeloviti ispit'!K116</f>
        <v>0</v>
      </c>
      <c r="J115" s="240" t="str">
        <f>'Parcijalni_cjeloviti ispit'!L116</f>
        <v>NE</v>
      </c>
      <c r="K115" s="230">
        <f>'Parcijalni_cjeloviti ispit'!M116</f>
        <v>0</v>
      </c>
      <c r="L115" s="230" t="str">
        <f>'Parcijalni_cjeloviti ispit'!N116</f>
        <v>NE</v>
      </c>
    </row>
    <row r="116" spans="1:12" ht="15.75" thickBot="1" x14ac:dyDescent="0.3">
      <c r="A116" s="239">
        <f>'Parcijalni_cjeloviti ispit'!C117</f>
        <v>0</v>
      </c>
      <c r="B116" s="99" t="str">
        <f>'Parcijalni_cjeloviti ispit'!D117</f>
        <v>P</v>
      </c>
      <c r="C116" s="100" t="str">
        <f>'Parcijalni_cjeloviti ispit'!E117</f>
        <v/>
      </c>
      <c r="D116" s="241">
        <f>'Parcijalni_cjeloviti ispit'!F117</f>
        <v>0</v>
      </c>
      <c r="E116" s="101" t="str">
        <f>'Parcijalni_cjeloviti ispit'!G117</f>
        <v/>
      </c>
      <c r="F116" s="241">
        <f>'Parcijalni_cjeloviti ispit'!H117</f>
        <v>0</v>
      </c>
      <c r="G116" s="101" t="str">
        <f>'Parcijalni_cjeloviti ispit'!I117</f>
        <v/>
      </c>
      <c r="H116" s="241">
        <f>'Parcijalni_cjeloviti ispit'!J117</f>
        <v>0</v>
      </c>
      <c r="I116" s="101" t="str">
        <f>'Parcijalni_cjeloviti ispit'!K117</f>
        <v/>
      </c>
      <c r="J116" s="241">
        <f>'Parcijalni_cjeloviti ispit'!L117</f>
        <v>0</v>
      </c>
      <c r="K116" s="229">
        <f>'Parcijalni_cjeloviti ispit'!M117</f>
        <v>0</v>
      </c>
      <c r="L116" s="229">
        <f>'Parcijalni_cjeloviti ispit'!N117</f>
        <v>0</v>
      </c>
    </row>
    <row r="117" spans="1:12" x14ac:dyDescent="0.25">
      <c r="A117" s="238">
        <f>'Parcijalni_cjeloviti ispit'!C118</f>
        <v>0</v>
      </c>
      <c r="B117" s="97" t="str">
        <f>'Parcijalni_cjeloviti ispit'!D118</f>
        <v>B</v>
      </c>
      <c r="C117" s="98">
        <f>'Parcijalni_cjeloviti ispit'!E118</f>
        <v>0</v>
      </c>
      <c r="D117" s="240" t="str">
        <f>'Parcijalni_cjeloviti ispit'!F118</f>
        <v>NE</v>
      </c>
      <c r="E117" s="98">
        <f>'Parcijalni_cjeloviti ispit'!G118</f>
        <v>0</v>
      </c>
      <c r="F117" s="240" t="str">
        <f>'Parcijalni_cjeloviti ispit'!H118</f>
        <v>NE</v>
      </c>
      <c r="G117" s="98">
        <f>'Parcijalni_cjeloviti ispit'!I118</f>
        <v>0</v>
      </c>
      <c r="H117" s="240" t="str">
        <f>'Parcijalni_cjeloviti ispit'!J118</f>
        <v>NE</v>
      </c>
      <c r="I117" s="98">
        <f>'Parcijalni_cjeloviti ispit'!K118</f>
        <v>0</v>
      </c>
      <c r="J117" s="240" t="str">
        <f>'Parcijalni_cjeloviti ispit'!L118</f>
        <v>NE</v>
      </c>
      <c r="K117" s="230">
        <f>'Parcijalni_cjeloviti ispit'!M118</f>
        <v>0</v>
      </c>
      <c r="L117" s="230" t="str">
        <f>'Parcijalni_cjeloviti ispit'!N118</f>
        <v>NE</v>
      </c>
    </row>
    <row r="118" spans="1:12" ht="15.75" thickBot="1" x14ac:dyDescent="0.3">
      <c r="A118" s="239">
        <f>'Parcijalni_cjeloviti ispit'!C119</f>
        <v>0</v>
      </c>
      <c r="B118" s="99" t="str">
        <f>'Parcijalni_cjeloviti ispit'!D119</f>
        <v>P</v>
      </c>
      <c r="C118" s="100" t="str">
        <f>'Parcijalni_cjeloviti ispit'!E119</f>
        <v/>
      </c>
      <c r="D118" s="241">
        <f>'Parcijalni_cjeloviti ispit'!F119</f>
        <v>0</v>
      </c>
      <c r="E118" s="101" t="str">
        <f>'Parcijalni_cjeloviti ispit'!G119</f>
        <v/>
      </c>
      <c r="F118" s="241">
        <f>'Parcijalni_cjeloviti ispit'!H119</f>
        <v>0</v>
      </c>
      <c r="G118" s="101" t="str">
        <f>'Parcijalni_cjeloviti ispit'!I119</f>
        <v/>
      </c>
      <c r="H118" s="241">
        <f>'Parcijalni_cjeloviti ispit'!J119</f>
        <v>0</v>
      </c>
      <c r="I118" s="101" t="str">
        <f>'Parcijalni_cjeloviti ispit'!K119</f>
        <v/>
      </c>
      <c r="J118" s="241">
        <f>'Parcijalni_cjeloviti ispit'!L119</f>
        <v>0</v>
      </c>
      <c r="K118" s="229">
        <f>'Parcijalni_cjeloviti ispit'!M119</f>
        <v>0</v>
      </c>
      <c r="L118" s="229">
        <f>'Parcijalni_cjeloviti ispit'!N119</f>
        <v>0</v>
      </c>
    </row>
    <row r="119" spans="1:12" x14ac:dyDescent="0.25">
      <c r="A119" s="238">
        <f>'Parcijalni_cjeloviti ispit'!C120</f>
        <v>0</v>
      </c>
      <c r="B119" s="97" t="str">
        <f>'Parcijalni_cjeloviti ispit'!D120</f>
        <v>B</v>
      </c>
      <c r="C119" s="98">
        <f>'Parcijalni_cjeloviti ispit'!E120</f>
        <v>0</v>
      </c>
      <c r="D119" s="240" t="str">
        <f>'Parcijalni_cjeloviti ispit'!F120</f>
        <v>NE</v>
      </c>
      <c r="E119" s="98">
        <f>'Parcijalni_cjeloviti ispit'!G120</f>
        <v>0</v>
      </c>
      <c r="F119" s="240" t="str">
        <f>'Parcijalni_cjeloviti ispit'!H120</f>
        <v>NE</v>
      </c>
      <c r="G119" s="98">
        <f>'Parcijalni_cjeloviti ispit'!I120</f>
        <v>0</v>
      </c>
      <c r="H119" s="240" t="str">
        <f>'Parcijalni_cjeloviti ispit'!J120</f>
        <v>NE</v>
      </c>
      <c r="I119" s="98">
        <f>'Parcijalni_cjeloviti ispit'!K120</f>
        <v>0</v>
      </c>
      <c r="J119" s="240" t="str">
        <f>'Parcijalni_cjeloviti ispit'!L120</f>
        <v>NE</v>
      </c>
      <c r="K119" s="230">
        <f>'Parcijalni_cjeloviti ispit'!M120</f>
        <v>0</v>
      </c>
      <c r="L119" s="230" t="str">
        <f>'Parcijalni_cjeloviti ispit'!N120</f>
        <v>NE</v>
      </c>
    </row>
    <row r="120" spans="1:12" ht="15.75" thickBot="1" x14ac:dyDescent="0.3">
      <c r="A120" s="239">
        <f>'Parcijalni_cjeloviti ispit'!C121</f>
        <v>0</v>
      </c>
      <c r="B120" s="99" t="str">
        <f>'Parcijalni_cjeloviti ispit'!D121</f>
        <v>P</v>
      </c>
      <c r="C120" s="100" t="str">
        <f>'Parcijalni_cjeloviti ispit'!E121</f>
        <v/>
      </c>
      <c r="D120" s="241">
        <f>'Parcijalni_cjeloviti ispit'!F121</f>
        <v>0</v>
      </c>
      <c r="E120" s="101" t="str">
        <f>'Parcijalni_cjeloviti ispit'!G121</f>
        <v/>
      </c>
      <c r="F120" s="241">
        <f>'Parcijalni_cjeloviti ispit'!H121</f>
        <v>0</v>
      </c>
      <c r="G120" s="101" t="str">
        <f>'Parcijalni_cjeloviti ispit'!I121</f>
        <v/>
      </c>
      <c r="H120" s="241">
        <f>'Parcijalni_cjeloviti ispit'!J121</f>
        <v>0</v>
      </c>
      <c r="I120" s="101" t="str">
        <f>'Parcijalni_cjeloviti ispit'!K121</f>
        <v/>
      </c>
      <c r="J120" s="241">
        <f>'Parcijalni_cjeloviti ispit'!L121</f>
        <v>0</v>
      </c>
      <c r="K120" s="229">
        <f>'Parcijalni_cjeloviti ispit'!M121</f>
        <v>0</v>
      </c>
      <c r="L120" s="229">
        <f>'Parcijalni_cjeloviti ispit'!N121</f>
        <v>0</v>
      </c>
    </row>
    <row r="121" spans="1:12" x14ac:dyDescent="0.25">
      <c r="A121" s="238">
        <f>'Parcijalni_cjeloviti ispit'!C122</f>
        <v>0</v>
      </c>
      <c r="B121" s="97" t="str">
        <f>'Parcijalni_cjeloviti ispit'!D122</f>
        <v>B</v>
      </c>
      <c r="C121" s="98">
        <f>'Parcijalni_cjeloviti ispit'!E122</f>
        <v>0</v>
      </c>
      <c r="D121" s="240" t="str">
        <f>'Parcijalni_cjeloviti ispit'!F122</f>
        <v>NE</v>
      </c>
      <c r="E121" s="98">
        <f>'Parcijalni_cjeloviti ispit'!G122</f>
        <v>0</v>
      </c>
      <c r="F121" s="240" t="str">
        <f>'Parcijalni_cjeloviti ispit'!H122</f>
        <v>NE</v>
      </c>
      <c r="G121" s="98">
        <f>'Parcijalni_cjeloviti ispit'!I122</f>
        <v>0</v>
      </c>
      <c r="H121" s="240" t="str">
        <f>'Parcijalni_cjeloviti ispit'!J122</f>
        <v>NE</v>
      </c>
      <c r="I121" s="98">
        <f>'Parcijalni_cjeloviti ispit'!K122</f>
        <v>0</v>
      </c>
      <c r="J121" s="240" t="str">
        <f>'Parcijalni_cjeloviti ispit'!L122</f>
        <v>NE</v>
      </c>
      <c r="K121" s="230">
        <f>'Parcijalni_cjeloviti ispit'!M122</f>
        <v>0</v>
      </c>
      <c r="L121" s="230" t="str">
        <f>'Parcijalni_cjeloviti ispit'!N122</f>
        <v>NE</v>
      </c>
    </row>
    <row r="122" spans="1:12" ht="15.75" thickBot="1" x14ac:dyDescent="0.3">
      <c r="A122" s="239">
        <f>'Parcijalni_cjeloviti ispit'!C123</f>
        <v>0</v>
      </c>
      <c r="B122" s="99" t="str">
        <f>'Parcijalni_cjeloviti ispit'!D123</f>
        <v>P</v>
      </c>
      <c r="C122" s="100" t="str">
        <f>'Parcijalni_cjeloviti ispit'!E123</f>
        <v/>
      </c>
      <c r="D122" s="241">
        <f>'Parcijalni_cjeloviti ispit'!F123</f>
        <v>0</v>
      </c>
      <c r="E122" s="101" t="str">
        <f>'Parcijalni_cjeloviti ispit'!G123</f>
        <v/>
      </c>
      <c r="F122" s="241">
        <f>'Parcijalni_cjeloviti ispit'!H123</f>
        <v>0</v>
      </c>
      <c r="G122" s="101" t="str">
        <f>'Parcijalni_cjeloviti ispit'!I123</f>
        <v/>
      </c>
      <c r="H122" s="241">
        <f>'Parcijalni_cjeloviti ispit'!J123</f>
        <v>0</v>
      </c>
      <c r="I122" s="101" t="str">
        <f>'Parcijalni_cjeloviti ispit'!K123</f>
        <v/>
      </c>
      <c r="J122" s="241">
        <f>'Parcijalni_cjeloviti ispit'!L123</f>
        <v>0</v>
      </c>
      <c r="K122" s="229">
        <f>'Parcijalni_cjeloviti ispit'!M123</f>
        <v>0</v>
      </c>
      <c r="L122" s="229">
        <f>'Parcijalni_cjeloviti ispit'!N123</f>
        <v>0</v>
      </c>
    </row>
    <row r="123" spans="1:12" x14ac:dyDescent="0.25">
      <c r="A123" s="238">
        <f>'Parcijalni_cjeloviti ispit'!C124</f>
        <v>0</v>
      </c>
      <c r="B123" s="97" t="str">
        <f>'Parcijalni_cjeloviti ispit'!D124</f>
        <v>B</v>
      </c>
      <c r="C123" s="98">
        <f>'Parcijalni_cjeloviti ispit'!E124</f>
        <v>0</v>
      </c>
      <c r="D123" s="240" t="str">
        <f>'Parcijalni_cjeloviti ispit'!F124</f>
        <v>NE</v>
      </c>
      <c r="E123" s="98">
        <f>'Parcijalni_cjeloviti ispit'!G124</f>
        <v>0</v>
      </c>
      <c r="F123" s="240" t="str">
        <f>'Parcijalni_cjeloviti ispit'!H124</f>
        <v>NE</v>
      </c>
      <c r="G123" s="98">
        <f>'Parcijalni_cjeloviti ispit'!I124</f>
        <v>0</v>
      </c>
      <c r="H123" s="240" t="str">
        <f>'Parcijalni_cjeloviti ispit'!J124</f>
        <v>NE</v>
      </c>
      <c r="I123" s="98">
        <f>'Parcijalni_cjeloviti ispit'!K124</f>
        <v>0</v>
      </c>
      <c r="J123" s="240" t="str">
        <f>'Parcijalni_cjeloviti ispit'!L124</f>
        <v>NE</v>
      </c>
      <c r="K123" s="230">
        <f>'Parcijalni_cjeloviti ispit'!M124</f>
        <v>0</v>
      </c>
      <c r="L123" s="230" t="str">
        <f>'Parcijalni_cjeloviti ispit'!N124</f>
        <v>NE</v>
      </c>
    </row>
    <row r="124" spans="1:12" ht="15.75" thickBot="1" x14ac:dyDescent="0.3">
      <c r="A124" s="239">
        <f>'Parcijalni_cjeloviti ispit'!C125</f>
        <v>0</v>
      </c>
      <c r="B124" s="99" t="str">
        <f>'Parcijalni_cjeloviti ispit'!D125</f>
        <v>P</v>
      </c>
      <c r="C124" s="100" t="str">
        <f>'Parcijalni_cjeloviti ispit'!E125</f>
        <v/>
      </c>
      <c r="D124" s="241">
        <f>'Parcijalni_cjeloviti ispit'!F125</f>
        <v>0</v>
      </c>
      <c r="E124" s="101" t="str">
        <f>'Parcijalni_cjeloviti ispit'!G125</f>
        <v/>
      </c>
      <c r="F124" s="241">
        <f>'Parcijalni_cjeloviti ispit'!H125</f>
        <v>0</v>
      </c>
      <c r="G124" s="101" t="str">
        <f>'Parcijalni_cjeloviti ispit'!I125</f>
        <v/>
      </c>
      <c r="H124" s="241">
        <f>'Parcijalni_cjeloviti ispit'!J125</f>
        <v>0</v>
      </c>
      <c r="I124" s="101" t="str">
        <f>'Parcijalni_cjeloviti ispit'!K125</f>
        <v/>
      </c>
      <c r="J124" s="241">
        <f>'Parcijalni_cjeloviti ispit'!L125</f>
        <v>0</v>
      </c>
      <c r="K124" s="229">
        <f>'Parcijalni_cjeloviti ispit'!M125</f>
        <v>0</v>
      </c>
      <c r="L124" s="229">
        <f>'Parcijalni_cjeloviti ispit'!N125</f>
        <v>0</v>
      </c>
    </row>
    <row r="125" spans="1:12" x14ac:dyDescent="0.25">
      <c r="A125" s="238">
        <f>'Parcijalni_cjeloviti ispit'!C126</f>
        <v>0</v>
      </c>
      <c r="B125" s="97" t="str">
        <f>'Parcijalni_cjeloviti ispit'!D126</f>
        <v>B</v>
      </c>
      <c r="C125" s="98">
        <f>'Parcijalni_cjeloviti ispit'!E126</f>
        <v>0</v>
      </c>
      <c r="D125" s="240" t="str">
        <f>'Parcijalni_cjeloviti ispit'!F126</f>
        <v>NE</v>
      </c>
      <c r="E125" s="98">
        <f>'Parcijalni_cjeloviti ispit'!G126</f>
        <v>0</v>
      </c>
      <c r="F125" s="240" t="str">
        <f>'Parcijalni_cjeloviti ispit'!H126</f>
        <v>NE</v>
      </c>
      <c r="G125" s="98">
        <f>'Parcijalni_cjeloviti ispit'!I126</f>
        <v>0</v>
      </c>
      <c r="H125" s="240" t="str">
        <f>'Parcijalni_cjeloviti ispit'!J126</f>
        <v>NE</v>
      </c>
      <c r="I125" s="98">
        <f>'Parcijalni_cjeloviti ispit'!K126</f>
        <v>0</v>
      </c>
      <c r="J125" s="240" t="str">
        <f>'Parcijalni_cjeloviti ispit'!L126</f>
        <v>NE</v>
      </c>
      <c r="K125" s="230">
        <f>'Parcijalni_cjeloviti ispit'!M126</f>
        <v>0</v>
      </c>
      <c r="L125" s="230" t="str">
        <f>'Parcijalni_cjeloviti ispit'!N126</f>
        <v>NE</v>
      </c>
    </row>
    <row r="126" spans="1:12" ht="15.75" thickBot="1" x14ac:dyDescent="0.3">
      <c r="A126" s="239">
        <f>'Parcijalni_cjeloviti ispit'!C127</f>
        <v>0</v>
      </c>
      <c r="B126" s="99" t="str">
        <f>'Parcijalni_cjeloviti ispit'!D127</f>
        <v>P</v>
      </c>
      <c r="C126" s="100" t="str">
        <f>'Parcijalni_cjeloviti ispit'!E127</f>
        <v/>
      </c>
      <c r="D126" s="241">
        <f>'Parcijalni_cjeloviti ispit'!F127</f>
        <v>0</v>
      </c>
      <c r="E126" s="101" t="str">
        <f>'Parcijalni_cjeloviti ispit'!G127</f>
        <v/>
      </c>
      <c r="F126" s="241">
        <f>'Parcijalni_cjeloviti ispit'!H127</f>
        <v>0</v>
      </c>
      <c r="G126" s="101" t="str">
        <f>'Parcijalni_cjeloviti ispit'!I127</f>
        <v/>
      </c>
      <c r="H126" s="241">
        <f>'Parcijalni_cjeloviti ispit'!J127</f>
        <v>0</v>
      </c>
      <c r="I126" s="101" t="str">
        <f>'Parcijalni_cjeloviti ispit'!K127</f>
        <v/>
      </c>
      <c r="J126" s="241">
        <f>'Parcijalni_cjeloviti ispit'!L127</f>
        <v>0</v>
      </c>
      <c r="K126" s="229">
        <f>'Parcijalni_cjeloviti ispit'!M127</f>
        <v>0</v>
      </c>
      <c r="L126" s="229">
        <f>'Parcijalni_cjeloviti ispit'!N127</f>
        <v>0</v>
      </c>
    </row>
    <row r="127" spans="1:12" x14ac:dyDescent="0.25">
      <c r="A127" s="238">
        <f>'Parcijalni_cjeloviti ispit'!C128</f>
        <v>0</v>
      </c>
      <c r="B127" s="97" t="str">
        <f>'Parcijalni_cjeloviti ispit'!D128</f>
        <v>B</v>
      </c>
      <c r="C127" s="98">
        <f>'Parcijalni_cjeloviti ispit'!E128</f>
        <v>0</v>
      </c>
      <c r="D127" s="240" t="str">
        <f>'Parcijalni_cjeloviti ispit'!F128</f>
        <v>NE</v>
      </c>
      <c r="E127" s="98">
        <f>'Parcijalni_cjeloviti ispit'!G128</f>
        <v>0</v>
      </c>
      <c r="F127" s="240" t="str">
        <f>'Parcijalni_cjeloviti ispit'!H128</f>
        <v>NE</v>
      </c>
      <c r="G127" s="98">
        <f>'Parcijalni_cjeloviti ispit'!I128</f>
        <v>0</v>
      </c>
      <c r="H127" s="240" t="str">
        <f>'Parcijalni_cjeloviti ispit'!J128</f>
        <v>NE</v>
      </c>
      <c r="I127" s="98">
        <f>'Parcijalni_cjeloviti ispit'!K128</f>
        <v>0</v>
      </c>
      <c r="J127" s="240" t="str">
        <f>'Parcijalni_cjeloviti ispit'!L128</f>
        <v>NE</v>
      </c>
      <c r="K127" s="230">
        <f>'Parcijalni_cjeloviti ispit'!M128</f>
        <v>0</v>
      </c>
      <c r="L127" s="230" t="str">
        <f>'Parcijalni_cjeloviti ispit'!N128</f>
        <v>NE</v>
      </c>
    </row>
    <row r="128" spans="1:12" ht="15.75" thickBot="1" x14ac:dyDescent="0.3">
      <c r="A128" s="239">
        <f>'Parcijalni_cjeloviti ispit'!C129</f>
        <v>0</v>
      </c>
      <c r="B128" s="99" t="str">
        <f>'Parcijalni_cjeloviti ispit'!D129</f>
        <v>P</v>
      </c>
      <c r="C128" s="100" t="str">
        <f>'Parcijalni_cjeloviti ispit'!E129</f>
        <v/>
      </c>
      <c r="D128" s="241">
        <f>'Parcijalni_cjeloviti ispit'!F129</f>
        <v>0</v>
      </c>
      <c r="E128" s="101" t="str">
        <f>'Parcijalni_cjeloviti ispit'!G129</f>
        <v/>
      </c>
      <c r="F128" s="241">
        <f>'Parcijalni_cjeloviti ispit'!H129</f>
        <v>0</v>
      </c>
      <c r="G128" s="101" t="str">
        <f>'Parcijalni_cjeloviti ispit'!I129</f>
        <v/>
      </c>
      <c r="H128" s="241">
        <f>'Parcijalni_cjeloviti ispit'!J129</f>
        <v>0</v>
      </c>
      <c r="I128" s="101" t="str">
        <f>'Parcijalni_cjeloviti ispit'!K129</f>
        <v/>
      </c>
      <c r="J128" s="241">
        <f>'Parcijalni_cjeloviti ispit'!L129</f>
        <v>0</v>
      </c>
      <c r="K128" s="229">
        <f>'Parcijalni_cjeloviti ispit'!M129</f>
        <v>0</v>
      </c>
      <c r="L128" s="229">
        <f>'Parcijalni_cjeloviti ispit'!N129</f>
        <v>0</v>
      </c>
    </row>
    <row r="129" spans="1:12" x14ac:dyDescent="0.25">
      <c r="A129" s="238">
        <f>'Parcijalni_cjeloviti ispit'!C130</f>
        <v>0</v>
      </c>
      <c r="B129" s="97" t="str">
        <f>'Parcijalni_cjeloviti ispit'!D130</f>
        <v>B</v>
      </c>
      <c r="C129" s="98">
        <f>'Parcijalni_cjeloviti ispit'!E130</f>
        <v>0</v>
      </c>
      <c r="D129" s="240" t="str">
        <f>'Parcijalni_cjeloviti ispit'!F130</f>
        <v>NE</v>
      </c>
      <c r="E129" s="98">
        <f>'Parcijalni_cjeloviti ispit'!G130</f>
        <v>0</v>
      </c>
      <c r="F129" s="240" t="str">
        <f>'Parcijalni_cjeloviti ispit'!H130</f>
        <v>NE</v>
      </c>
      <c r="G129" s="98">
        <f>'Parcijalni_cjeloviti ispit'!I130</f>
        <v>0</v>
      </c>
      <c r="H129" s="240" t="str">
        <f>'Parcijalni_cjeloviti ispit'!J130</f>
        <v>NE</v>
      </c>
      <c r="I129" s="98">
        <f>'Parcijalni_cjeloviti ispit'!K130</f>
        <v>0</v>
      </c>
      <c r="J129" s="240" t="str">
        <f>'Parcijalni_cjeloviti ispit'!L130</f>
        <v>NE</v>
      </c>
      <c r="K129" s="230">
        <f>'Parcijalni_cjeloviti ispit'!M130</f>
        <v>0</v>
      </c>
      <c r="L129" s="230" t="str">
        <f>'Parcijalni_cjeloviti ispit'!N130</f>
        <v>NE</v>
      </c>
    </row>
    <row r="130" spans="1:12" ht="15.75" thickBot="1" x14ac:dyDescent="0.3">
      <c r="A130" s="239">
        <f>'Parcijalni_cjeloviti ispit'!C131</f>
        <v>0</v>
      </c>
      <c r="B130" s="99" t="str">
        <f>'Parcijalni_cjeloviti ispit'!D131</f>
        <v>P</v>
      </c>
      <c r="C130" s="100" t="str">
        <f>'Parcijalni_cjeloviti ispit'!E131</f>
        <v/>
      </c>
      <c r="D130" s="241">
        <f>'Parcijalni_cjeloviti ispit'!F131</f>
        <v>0</v>
      </c>
      <c r="E130" s="101" t="str">
        <f>'Parcijalni_cjeloviti ispit'!G131</f>
        <v/>
      </c>
      <c r="F130" s="241">
        <f>'Parcijalni_cjeloviti ispit'!H131</f>
        <v>0</v>
      </c>
      <c r="G130" s="101" t="str">
        <f>'Parcijalni_cjeloviti ispit'!I131</f>
        <v/>
      </c>
      <c r="H130" s="241">
        <f>'Parcijalni_cjeloviti ispit'!J131</f>
        <v>0</v>
      </c>
      <c r="I130" s="101" t="str">
        <f>'Parcijalni_cjeloviti ispit'!K131</f>
        <v/>
      </c>
      <c r="J130" s="241">
        <f>'Parcijalni_cjeloviti ispit'!L131</f>
        <v>0</v>
      </c>
      <c r="K130" s="229">
        <f>'Parcijalni_cjeloviti ispit'!M131</f>
        <v>0</v>
      </c>
      <c r="L130" s="229">
        <f>'Parcijalni_cjeloviti ispit'!N131</f>
        <v>0</v>
      </c>
    </row>
    <row r="131" spans="1:12" x14ac:dyDescent="0.25">
      <c r="A131" s="238">
        <f>'Parcijalni_cjeloviti ispit'!C132</f>
        <v>0</v>
      </c>
      <c r="B131" s="97" t="str">
        <f>'Parcijalni_cjeloviti ispit'!D132</f>
        <v>B</v>
      </c>
      <c r="C131" s="98">
        <f>'Parcijalni_cjeloviti ispit'!E132</f>
        <v>0</v>
      </c>
      <c r="D131" s="240" t="str">
        <f>'Parcijalni_cjeloviti ispit'!F132</f>
        <v>NE</v>
      </c>
      <c r="E131" s="98">
        <f>'Parcijalni_cjeloviti ispit'!G132</f>
        <v>0</v>
      </c>
      <c r="F131" s="240" t="str">
        <f>'Parcijalni_cjeloviti ispit'!H132</f>
        <v>NE</v>
      </c>
      <c r="G131" s="98">
        <f>'Parcijalni_cjeloviti ispit'!I132</f>
        <v>0</v>
      </c>
      <c r="H131" s="240" t="str">
        <f>'Parcijalni_cjeloviti ispit'!J132</f>
        <v>NE</v>
      </c>
      <c r="I131" s="98">
        <f>'Parcijalni_cjeloviti ispit'!K132</f>
        <v>0</v>
      </c>
      <c r="J131" s="240" t="str">
        <f>'Parcijalni_cjeloviti ispit'!L132</f>
        <v>NE</v>
      </c>
      <c r="K131" s="230">
        <f>'Parcijalni_cjeloviti ispit'!M132</f>
        <v>0</v>
      </c>
      <c r="L131" s="230" t="str">
        <f>'Parcijalni_cjeloviti ispit'!N132</f>
        <v>NE</v>
      </c>
    </row>
    <row r="132" spans="1:12" ht="15.75" thickBot="1" x14ac:dyDescent="0.3">
      <c r="A132" s="239">
        <f>'Parcijalni_cjeloviti ispit'!C133</f>
        <v>0</v>
      </c>
      <c r="B132" s="99" t="str">
        <f>'Parcijalni_cjeloviti ispit'!D133</f>
        <v>P</v>
      </c>
      <c r="C132" s="100" t="str">
        <f>'Parcijalni_cjeloviti ispit'!E133</f>
        <v/>
      </c>
      <c r="D132" s="241">
        <f>'Parcijalni_cjeloviti ispit'!F133</f>
        <v>0</v>
      </c>
      <c r="E132" s="101" t="str">
        <f>'Parcijalni_cjeloviti ispit'!G133</f>
        <v/>
      </c>
      <c r="F132" s="241">
        <f>'Parcijalni_cjeloviti ispit'!H133</f>
        <v>0</v>
      </c>
      <c r="G132" s="101" t="str">
        <f>'Parcijalni_cjeloviti ispit'!I133</f>
        <v/>
      </c>
      <c r="H132" s="241">
        <f>'Parcijalni_cjeloviti ispit'!J133</f>
        <v>0</v>
      </c>
      <c r="I132" s="101" t="str">
        <f>'Parcijalni_cjeloviti ispit'!K133</f>
        <v/>
      </c>
      <c r="J132" s="241">
        <f>'Parcijalni_cjeloviti ispit'!L133</f>
        <v>0</v>
      </c>
      <c r="K132" s="229">
        <f>'Parcijalni_cjeloviti ispit'!M133</f>
        <v>0</v>
      </c>
      <c r="L132" s="229">
        <f>'Parcijalni_cjeloviti ispit'!N133</f>
        <v>0</v>
      </c>
    </row>
    <row r="133" spans="1:12" x14ac:dyDescent="0.25">
      <c r="A133" s="238">
        <f>'Parcijalni_cjeloviti ispit'!C134</f>
        <v>0</v>
      </c>
      <c r="B133" s="97" t="str">
        <f>'Parcijalni_cjeloviti ispit'!D134</f>
        <v>B</v>
      </c>
      <c r="C133" s="98">
        <f>'Parcijalni_cjeloviti ispit'!E134</f>
        <v>0</v>
      </c>
      <c r="D133" s="240" t="str">
        <f>'Parcijalni_cjeloviti ispit'!F134</f>
        <v>NE</v>
      </c>
      <c r="E133" s="98">
        <f>'Parcijalni_cjeloviti ispit'!G134</f>
        <v>0</v>
      </c>
      <c r="F133" s="240" t="str">
        <f>'Parcijalni_cjeloviti ispit'!H134</f>
        <v>NE</v>
      </c>
      <c r="G133" s="98">
        <f>'Parcijalni_cjeloviti ispit'!I134</f>
        <v>0</v>
      </c>
      <c r="H133" s="240" t="str">
        <f>'Parcijalni_cjeloviti ispit'!J134</f>
        <v>NE</v>
      </c>
      <c r="I133" s="98">
        <f>'Parcijalni_cjeloviti ispit'!K134</f>
        <v>0</v>
      </c>
      <c r="J133" s="240" t="str">
        <f>'Parcijalni_cjeloviti ispit'!L134</f>
        <v>NE</v>
      </c>
      <c r="K133" s="230">
        <f>'Parcijalni_cjeloviti ispit'!M134</f>
        <v>0</v>
      </c>
      <c r="L133" s="230" t="str">
        <f>'Parcijalni_cjeloviti ispit'!N134</f>
        <v>NE</v>
      </c>
    </row>
    <row r="134" spans="1:12" ht="15.75" thickBot="1" x14ac:dyDescent="0.3">
      <c r="A134" s="239">
        <f>'Parcijalni_cjeloviti ispit'!C135</f>
        <v>0</v>
      </c>
      <c r="B134" s="99" t="str">
        <f>'Parcijalni_cjeloviti ispit'!D135</f>
        <v>P</v>
      </c>
      <c r="C134" s="100" t="str">
        <f>'Parcijalni_cjeloviti ispit'!E135</f>
        <v/>
      </c>
      <c r="D134" s="241">
        <f>'Parcijalni_cjeloviti ispit'!F135</f>
        <v>0</v>
      </c>
      <c r="E134" s="101" t="str">
        <f>'Parcijalni_cjeloviti ispit'!G135</f>
        <v/>
      </c>
      <c r="F134" s="241">
        <f>'Parcijalni_cjeloviti ispit'!H135</f>
        <v>0</v>
      </c>
      <c r="G134" s="101" t="str">
        <f>'Parcijalni_cjeloviti ispit'!I135</f>
        <v/>
      </c>
      <c r="H134" s="241">
        <f>'Parcijalni_cjeloviti ispit'!J135</f>
        <v>0</v>
      </c>
      <c r="I134" s="101" t="str">
        <f>'Parcijalni_cjeloviti ispit'!K135</f>
        <v/>
      </c>
      <c r="J134" s="241">
        <f>'Parcijalni_cjeloviti ispit'!L135</f>
        <v>0</v>
      </c>
      <c r="K134" s="229">
        <f>'Parcijalni_cjeloviti ispit'!M135</f>
        <v>0</v>
      </c>
      <c r="L134" s="229">
        <f>'Parcijalni_cjeloviti ispit'!N135</f>
        <v>0</v>
      </c>
    </row>
    <row r="135" spans="1:12" x14ac:dyDescent="0.25">
      <c r="A135" s="238">
        <f>'Parcijalni_cjeloviti ispit'!C136</f>
        <v>0</v>
      </c>
      <c r="B135" s="97" t="str">
        <f>'Parcijalni_cjeloviti ispit'!D136</f>
        <v>B</v>
      </c>
      <c r="C135" s="98">
        <f>'Parcijalni_cjeloviti ispit'!E136</f>
        <v>0</v>
      </c>
      <c r="D135" s="240" t="str">
        <f>'Parcijalni_cjeloviti ispit'!F136</f>
        <v>NE</v>
      </c>
      <c r="E135" s="98">
        <f>'Parcijalni_cjeloviti ispit'!G136</f>
        <v>0</v>
      </c>
      <c r="F135" s="240" t="str">
        <f>'Parcijalni_cjeloviti ispit'!H136</f>
        <v>NE</v>
      </c>
      <c r="G135" s="98">
        <f>'Parcijalni_cjeloviti ispit'!I136</f>
        <v>0</v>
      </c>
      <c r="H135" s="240" t="str">
        <f>'Parcijalni_cjeloviti ispit'!J136</f>
        <v>NE</v>
      </c>
      <c r="I135" s="98">
        <f>'Parcijalni_cjeloviti ispit'!K136</f>
        <v>0</v>
      </c>
      <c r="J135" s="240" t="str">
        <f>'Parcijalni_cjeloviti ispit'!L136</f>
        <v>NE</v>
      </c>
      <c r="K135" s="230">
        <f>'Parcijalni_cjeloviti ispit'!M136</f>
        <v>0</v>
      </c>
      <c r="L135" s="230" t="str">
        <f>'Parcijalni_cjeloviti ispit'!N136</f>
        <v>NE</v>
      </c>
    </row>
    <row r="136" spans="1:12" ht="15.75" thickBot="1" x14ac:dyDescent="0.3">
      <c r="A136" s="239">
        <f>'Parcijalni_cjeloviti ispit'!C137</f>
        <v>0</v>
      </c>
      <c r="B136" s="99" t="str">
        <f>'Parcijalni_cjeloviti ispit'!D137</f>
        <v>P</v>
      </c>
      <c r="C136" s="100" t="str">
        <f>'Parcijalni_cjeloviti ispit'!E137</f>
        <v/>
      </c>
      <c r="D136" s="241">
        <f>'Parcijalni_cjeloviti ispit'!F137</f>
        <v>0</v>
      </c>
      <c r="E136" s="101" t="str">
        <f>'Parcijalni_cjeloviti ispit'!G137</f>
        <v/>
      </c>
      <c r="F136" s="241">
        <f>'Parcijalni_cjeloviti ispit'!H137</f>
        <v>0</v>
      </c>
      <c r="G136" s="101" t="str">
        <f>'Parcijalni_cjeloviti ispit'!I137</f>
        <v/>
      </c>
      <c r="H136" s="241">
        <f>'Parcijalni_cjeloviti ispit'!J137</f>
        <v>0</v>
      </c>
      <c r="I136" s="101" t="str">
        <f>'Parcijalni_cjeloviti ispit'!K137</f>
        <v/>
      </c>
      <c r="J136" s="241">
        <f>'Parcijalni_cjeloviti ispit'!L137</f>
        <v>0</v>
      </c>
      <c r="K136" s="229">
        <f>'Parcijalni_cjeloviti ispit'!M137</f>
        <v>0</v>
      </c>
      <c r="L136" s="229">
        <f>'Parcijalni_cjeloviti ispit'!N137</f>
        <v>0</v>
      </c>
    </row>
    <row r="137" spans="1:12" x14ac:dyDescent="0.25">
      <c r="A137" s="238">
        <f>'Parcijalni_cjeloviti ispit'!C138</f>
        <v>0</v>
      </c>
      <c r="B137" s="97" t="str">
        <f>'Parcijalni_cjeloviti ispit'!D138</f>
        <v>B</v>
      </c>
      <c r="C137" s="98">
        <f>'Parcijalni_cjeloviti ispit'!E138</f>
        <v>0</v>
      </c>
      <c r="D137" s="240" t="str">
        <f>'Parcijalni_cjeloviti ispit'!F138</f>
        <v>NE</v>
      </c>
      <c r="E137" s="98">
        <f>'Parcijalni_cjeloviti ispit'!G138</f>
        <v>0</v>
      </c>
      <c r="F137" s="240" t="str">
        <f>'Parcijalni_cjeloviti ispit'!H138</f>
        <v>NE</v>
      </c>
      <c r="G137" s="98">
        <f>'Parcijalni_cjeloviti ispit'!I138</f>
        <v>0</v>
      </c>
      <c r="H137" s="240" t="str">
        <f>'Parcijalni_cjeloviti ispit'!J138</f>
        <v>NE</v>
      </c>
      <c r="I137" s="98">
        <f>'Parcijalni_cjeloviti ispit'!K138</f>
        <v>0</v>
      </c>
      <c r="J137" s="240" t="str">
        <f>'Parcijalni_cjeloviti ispit'!L138</f>
        <v>NE</v>
      </c>
      <c r="K137" s="230">
        <f>'Parcijalni_cjeloviti ispit'!M138</f>
        <v>0</v>
      </c>
      <c r="L137" s="230" t="str">
        <f>'Parcijalni_cjeloviti ispit'!N138</f>
        <v>NE</v>
      </c>
    </row>
    <row r="138" spans="1:12" ht="15.75" thickBot="1" x14ac:dyDescent="0.3">
      <c r="A138" s="239">
        <f>'Parcijalni_cjeloviti ispit'!C139</f>
        <v>0</v>
      </c>
      <c r="B138" s="99" t="str">
        <f>'Parcijalni_cjeloviti ispit'!D139</f>
        <v>P</v>
      </c>
      <c r="C138" s="100" t="str">
        <f>'Parcijalni_cjeloviti ispit'!E139</f>
        <v/>
      </c>
      <c r="D138" s="241">
        <f>'Parcijalni_cjeloviti ispit'!F139</f>
        <v>0</v>
      </c>
      <c r="E138" s="101" t="str">
        <f>'Parcijalni_cjeloviti ispit'!G139</f>
        <v/>
      </c>
      <c r="F138" s="241">
        <f>'Parcijalni_cjeloviti ispit'!H139</f>
        <v>0</v>
      </c>
      <c r="G138" s="101" t="str">
        <f>'Parcijalni_cjeloviti ispit'!I139</f>
        <v/>
      </c>
      <c r="H138" s="241">
        <f>'Parcijalni_cjeloviti ispit'!J139</f>
        <v>0</v>
      </c>
      <c r="I138" s="101" t="str">
        <f>'Parcijalni_cjeloviti ispit'!K139</f>
        <v/>
      </c>
      <c r="J138" s="241">
        <f>'Parcijalni_cjeloviti ispit'!L139</f>
        <v>0</v>
      </c>
      <c r="K138" s="229">
        <f>'Parcijalni_cjeloviti ispit'!M139</f>
        <v>0</v>
      </c>
      <c r="L138" s="229">
        <f>'Parcijalni_cjeloviti ispit'!N139</f>
        <v>0</v>
      </c>
    </row>
    <row r="139" spans="1:12" x14ac:dyDescent="0.25">
      <c r="A139" s="238">
        <f>'Parcijalni_cjeloviti ispit'!C140</f>
        <v>0</v>
      </c>
      <c r="B139" s="97" t="str">
        <f>'Parcijalni_cjeloviti ispit'!D140</f>
        <v>B</v>
      </c>
      <c r="C139" s="98">
        <f>'Parcijalni_cjeloviti ispit'!E140</f>
        <v>0</v>
      </c>
      <c r="D139" s="240" t="str">
        <f>'Parcijalni_cjeloviti ispit'!F140</f>
        <v>NE</v>
      </c>
      <c r="E139" s="98">
        <f>'Parcijalni_cjeloviti ispit'!G140</f>
        <v>0</v>
      </c>
      <c r="F139" s="240" t="str">
        <f>'Parcijalni_cjeloviti ispit'!H140</f>
        <v>NE</v>
      </c>
      <c r="G139" s="98">
        <f>'Parcijalni_cjeloviti ispit'!I140</f>
        <v>0</v>
      </c>
      <c r="H139" s="240" t="str">
        <f>'Parcijalni_cjeloviti ispit'!J140</f>
        <v>NE</v>
      </c>
      <c r="I139" s="98">
        <f>'Parcijalni_cjeloviti ispit'!K140</f>
        <v>0</v>
      </c>
      <c r="J139" s="240" t="str">
        <f>'Parcijalni_cjeloviti ispit'!L140</f>
        <v>NE</v>
      </c>
      <c r="K139" s="230">
        <f>'Parcijalni_cjeloviti ispit'!M140</f>
        <v>0</v>
      </c>
      <c r="L139" s="230" t="str">
        <f>'Parcijalni_cjeloviti ispit'!N140</f>
        <v>NE</v>
      </c>
    </row>
    <row r="140" spans="1:12" ht="15.75" thickBot="1" x14ac:dyDescent="0.3">
      <c r="A140" s="239">
        <f>'Parcijalni_cjeloviti ispit'!C141</f>
        <v>0</v>
      </c>
      <c r="B140" s="99" t="str">
        <f>'Parcijalni_cjeloviti ispit'!D141</f>
        <v>P</v>
      </c>
      <c r="C140" s="100" t="str">
        <f>'Parcijalni_cjeloviti ispit'!E141</f>
        <v/>
      </c>
      <c r="D140" s="241">
        <f>'Parcijalni_cjeloviti ispit'!F141</f>
        <v>0</v>
      </c>
      <c r="E140" s="101" t="str">
        <f>'Parcijalni_cjeloviti ispit'!G141</f>
        <v/>
      </c>
      <c r="F140" s="241">
        <f>'Parcijalni_cjeloviti ispit'!H141</f>
        <v>0</v>
      </c>
      <c r="G140" s="101" t="str">
        <f>'Parcijalni_cjeloviti ispit'!I141</f>
        <v/>
      </c>
      <c r="H140" s="241">
        <f>'Parcijalni_cjeloviti ispit'!J141</f>
        <v>0</v>
      </c>
      <c r="I140" s="101" t="str">
        <f>'Parcijalni_cjeloviti ispit'!K141</f>
        <v/>
      </c>
      <c r="J140" s="241">
        <f>'Parcijalni_cjeloviti ispit'!L141</f>
        <v>0</v>
      </c>
      <c r="K140" s="229">
        <f>'Parcijalni_cjeloviti ispit'!M141</f>
        <v>0</v>
      </c>
      <c r="L140" s="229">
        <f>'Parcijalni_cjeloviti ispit'!N141</f>
        <v>0</v>
      </c>
    </row>
    <row r="141" spans="1:12" x14ac:dyDescent="0.25">
      <c r="A141" s="238">
        <f>'Parcijalni_cjeloviti ispit'!C142</f>
        <v>0</v>
      </c>
      <c r="B141" s="97" t="str">
        <f>'Parcijalni_cjeloviti ispit'!D142</f>
        <v>B</v>
      </c>
      <c r="C141" s="98">
        <f>'Parcijalni_cjeloviti ispit'!E142</f>
        <v>0</v>
      </c>
      <c r="D141" s="240" t="str">
        <f>'Parcijalni_cjeloviti ispit'!F142</f>
        <v>NE</v>
      </c>
      <c r="E141" s="98">
        <f>'Parcijalni_cjeloviti ispit'!G142</f>
        <v>0</v>
      </c>
      <c r="F141" s="240" t="str">
        <f>'Parcijalni_cjeloviti ispit'!H142</f>
        <v>NE</v>
      </c>
      <c r="G141" s="98">
        <f>'Parcijalni_cjeloviti ispit'!I142</f>
        <v>0</v>
      </c>
      <c r="H141" s="240" t="str">
        <f>'Parcijalni_cjeloviti ispit'!J142</f>
        <v>NE</v>
      </c>
      <c r="I141" s="98">
        <f>'Parcijalni_cjeloviti ispit'!K142</f>
        <v>0</v>
      </c>
      <c r="J141" s="240" t="str">
        <f>'Parcijalni_cjeloviti ispit'!L142</f>
        <v>NE</v>
      </c>
      <c r="K141" s="230">
        <f>'Parcijalni_cjeloviti ispit'!M142</f>
        <v>0</v>
      </c>
      <c r="L141" s="230" t="str">
        <f>'Parcijalni_cjeloviti ispit'!N142</f>
        <v>NE</v>
      </c>
    </row>
    <row r="142" spans="1:12" ht="15.75" thickBot="1" x14ac:dyDescent="0.3">
      <c r="A142" s="239">
        <f>'Parcijalni_cjeloviti ispit'!C143</f>
        <v>0</v>
      </c>
      <c r="B142" s="99" t="str">
        <f>'Parcijalni_cjeloviti ispit'!D143</f>
        <v>P</v>
      </c>
      <c r="C142" s="100" t="str">
        <f>'Parcijalni_cjeloviti ispit'!E143</f>
        <v/>
      </c>
      <c r="D142" s="241">
        <f>'Parcijalni_cjeloviti ispit'!F143</f>
        <v>0</v>
      </c>
      <c r="E142" s="101" t="str">
        <f>'Parcijalni_cjeloviti ispit'!G143</f>
        <v/>
      </c>
      <c r="F142" s="241">
        <f>'Parcijalni_cjeloviti ispit'!H143</f>
        <v>0</v>
      </c>
      <c r="G142" s="101" t="str">
        <f>'Parcijalni_cjeloviti ispit'!I143</f>
        <v/>
      </c>
      <c r="H142" s="241">
        <f>'Parcijalni_cjeloviti ispit'!J143</f>
        <v>0</v>
      </c>
      <c r="I142" s="101" t="str">
        <f>'Parcijalni_cjeloviti ispit'!K143</f>
        <v/>
      </c>
      <c r="J142" s="241">
        <f>'Parcijalni_cjeloviti ispit'!L143</f>
        <v>0</v>
      </c>
      <c r="K142" s="229">
        <f>'Parcijalni_cjeloviti ispit'!M143</f>
        <v>0</v>
      </c>
      <c r="L142" s="229">
        <f>'Parcijalni_cjeloviti ispit'!N143</f>
        <v>0</v>
      </c>
    </row>
    <row r="143" spans="1:12" x14ac:dyDescent="0.25">
      <c r="A143" s="238">
        <f>'Parcijalni_cjeloviti ispit'!C144</f>
        <v>0</v>
      </c>
      <c r="B143" s="97" t="str">
        <f>'Parcijalni_cjeloviti ispit'!D144</f>
        <v>B</v>
      </c>
      <c r="C143" s="98">
        <f>'Parcijalni_cjeloviti ispit'!E144</f>
        <v>0</v>
      </c>
      <c r="D143" s="240" t="str">
        <f>'Parcijalni_cjeloviti ispit'!F144</f>
        <v>NE</v>
      </c>
      <c r="E143" s="98">
        <f>'Parcijalni_cjeloviti ispit'!G144</f>
        <v>0</v>
      </c>
      <c r="F143" s="240" t="str">
        <f>'Parcijalni_cjeloviti ispit'!H144</f>
        <v>NE</v>
      </c>
      <c r="G143" s="98">
        <f>'Parcijalni_cjeloviti ispit'!I144</f>
        <v>0</v>
      </c>
      <c r="H143" s="240" t="str">
        <f>'Parcijalni_cjeloviti ispit'!J144</f>
        <v>NE</v>
      </c>
      <c r="I143" s="98">
        <f>'Parcijalni_cjeloviti ispit'!K144</f>
        <v>0</v>
      </c>
      <c r="J143" s="240" t="str">
        <f>'Parcijalni_cjeloviti ispit'!L144</f>
        <v>NE</v>
      </c>
      <c r="K143" s="230">
        <f>'Parcijalni_cjeloviti ispit'!M144</f>
        <v>0</v>
      </c>
      <c r="L143" s="230" t="str">
        <f>'Parcijalni_cjeloviti ispit'!N144</f>
        <v>NE</v>
      </c>
    </row>
    <row r="144" spans="1:12" ht="15.75" thickBot="1" x14ac:dyDescent="0.3">
      <c r="A144" s="239">
        <f>'Parcijalni_cjeloviti ispit'!C145</f>
        <v>0</v>
      </c>
      <c r="B144" s="99" t="str">
        <f>'Parcijalni_cjeloviti ispit'!D145</f>
        <v>P</v>
      </c>
      <c r="C144" s="100" t="str">
        <f>'Parcijalni_cjeloviti ispit'!E145</f>
        <v/>
      </c>
      <c r="D144" s="241">
        <f>'Parcijalni_cjeloviti ispit'!F145</f>
        <v>0</v>
      </c>
      <c r="E144" s="101" t="str">
        <f>'Parcijalni_cjeloviti ispit'!G145</f>
        <v/>
      </c>
      <c r="F144" s="241">
        <f>'Parcijalni_cjeloviti ispit'!H145</f>
        <v>0</v>
      </c>
      <c r="G144" s="101" t="str">
        <f>'Parcijalni_cjeloviti ispit'!I145</f>
        <v/>
      </c>
      <c r="H144" s="241">
        <f>'Parcijalni_cjeloviti ispit'!J145</f>
        <v>0</v>
      </c>
      <c r="I144" s="101" t="str">
        <f>'Parcijalni_cjeloviti ispit'!K145</f>
        <v/>
      </c>
      <c r="J144" s="241">
        <f>'Parcijalni_cjeloviti ispit'!L145</f>
        <v>0</v>
      </c>
      <c r="K144" s="229">
        <f>'Parcijalni_cjeloviti ispit'!M145</f>
        <v>0</v>
      </c>
      <c r="L144" s="229">
        <f>'Parcijalni_cjeloviti ispit'!N145</f>
        <v>0</v>
      </c>
    </row>
    <row r="145" spans="1:12" x14ac:dyDescent="0.25">
      <c r="A145" s="238">
        <f>'Parcijalni_cjeloviti ispit'!C146</f>
        <v>0</v>
      </c>
      <c r="B145" s="97" t="str">
        <f>'Parcijalni_cjeloviti ispit'!D146</f>
        <v>B</v>
      </c>
      <c r="C145" s="98">
        <f>'Parcijalni_cjeloviti ispit'!E146</f>
        <v>0</v>
      </c>
      <c r="D145" s="240" t="str">
        <f>'Parcijalni_cjeloviti ispit'!F146</f>
        <v>NE</v>
      </c>
      <c r="E145" s="98">
        <f>'Parcijalni_cjeloviti ispit'!G146</f>
        <v>0</v>
      </c>
      <c r="F145" s="240" t="str">
        <f>'Parcijalni_cjeloviti ispit'!H146</f>
        <v>NE</v>
      </c>
      <c r="G145" s="98">
        <f>'Parcijalni_cjeloviti ispit'!I146</f>
        <v>0</v>
      </c>
      <c r="H145" s="240" t="str">
        <f>'Parcijalni_cjeloviti ispit'!J146</f>
        <v>NE</v>
      </c>
      <c r="I145" s="98">
        <f>'Parcijalni_cjeloviti ispit'!K146</f>
        <v>0</v>
      </c>
      <c r="J145" s="240" t="str">
        <f>'Parcijalni_cjeloviti ispit'!L146</f>
        <v>NE</v>
      </c>
      <c r="K145" s="230">
        <f>'Parcijalni_cjeloviti ispit'!M146</f>
        <v>0</v>
      </c>
      <c r="L145" s="230" t="str">
        <f>'Parcijalni_cjeloviti ispit'!N146</f>
        <v>NE</v>
      </c>
    </row>
    <row r="146" spans="1:12" ht="15.75" thickBot="1" x14ac:dyDescent="0.3">
      <c r="A146" s="239">
        <f>'Parcijalni_cjeloviti ispit'!C147</f>
        <v>0</v>
      </c>
      <c r="B146" s="99" t="str">
        <f>'Parcijalni_cjeloviti ispit'!D147</f>
        <v>P</v>
      </c>
      <c r="C146" s="100" t="str">
        <f>'Parcijalni_cjeloviti ispit'!E147</f>
        <v/>
      </c>
      <c r="D146" s="241">
        <f>'Parcijalni_cjeloviti ispit'!F147</f>
        <v>0</v>
      </c>
      <c r="E146" s="101" t="str">
        <f>'Parcijalni_cjeloviti ispit'!G147</f>
        <v/>
      </c>
      <c r="F146" s="241">
        <f>'Parcijalni_cjeloviti ispit'!H147</f>
        <v>0</v>
      </c>
      <c r="G146" s="101" t="str">
        <f>'Parcijalni_cjeloviti ispit'!I147</f>
        <v/>
      </c>
      <c r="H146" s="241">
        <f>'Parcijalni_cjeloviti ispit'!J147</f>
        <v>0</v>
      </c>
      <c r="I146" s="101" t="str">
        <f>'Parcijalni_cjeloviti ispit'!K147</f>
        <v/>
      </c>
      <c r="J146" s="241">
        <f>'Parcijalni_cjeloviti ispit'!L147</f>
        <v>0</v>
      </c>
      <c r="K146" s="229">
        <f>'Parcijalni_cjeloviti ispit'!M147</f>
        <v>0</v>
      </c>
      <c r="L146" s="229">
        <f>'Parcijalni_cjeloviti ispit'!N147</f>
        <v>0</v>
      </c>
    </row>
    <row r="147" spans="1:12" x14ac:dyDescent="0.25">
      <c r="A147" s="238">
        <f>'Parcijalni_cjeloviti ispit'!C148</f>
        <v>0</v>
      </c>
      <c r="B147" s="97" t="str">
        <f>'Parcijalni_cjeloviti ispit'!D148</f>
        <v>B</v>
      </c>
      <c r="C147" s="98">
        <f>'Parcijalni_cjeloviti ispit'!E148</f>
        <v>0</v>
      </c>
      <c r="D147" s="240" t="str">
        <f>'Parcijalni_cjeloviti ispit'!F148</f>
        <v>NE</v>
      </c>
      <c r="E147" s="98">
        <f>'Parcijalni_cjeloviti ispit'!G148</f>
        <v>0</v>
      </c>
      <c r="F147" s="240" t="str">
        <f>'Parcijalni_cjeloviti ispit'!H148</f>
        <v>NE</v>
      </c>
      <c r="G147" s="98">
        <f>'Parcijalni_cjeloviti ispit'!I148</f>
        <v>0</v>
      </c>
      <c r="H147" s="240" t="str">
        <f>'Parcijalni_cjeloviti ispit'!J148</f>
        <v>NE</v>
      </c>
      <c r="I147" s="98">
        <f>'Parcijalni_cjeloviti ispit'!K148</f>
        <v>0</v>
      </c>
      <c r="J147" s="240" t="str">
        <f>'Parcijalni_cjeloviti ispit'!L148</f>
        <v>NE</v>
      </c>
      <c r="K147" s="230">
        <f>'Parcijalni_cjeloviti ispit'!M148</f>
        <v>0</v>
      </c>
      <c r="L147" s="230" t="str">
        <f>'Parcijalni_cjeloviti ispit'!N148</f>
        <v>NE</v>
      </c>
    </row>
    <row r="148" spans="1:12" ht="15.75" thickBot="1" x14ac:dyDescent="0.3">
      <c r="A148" s="239">
        <f>'Parcijalni_cjeloviti ispit'!C149</f>
        <v>0</v>
      </c>
      <c r="B148" s="99" t="str">
        <f>'Parcijalni_cjeloviti ispit'!D149</f>
        <v>P</v>
      </c>
      <c r="C148" s="100" t="str">
        <f>'Parcijalni_cjeloviti ispit'!E149</f>
        <v/>
      </c>
      <c r="D148" s="241">
        <f>'Parcijalni_cjeloviti ispit'!F149</f>
        <v>0</v>
      </c>
      <c r="E148" s="101" t="str">
        <f>'Parcijalni_cjeloviti ispit'!G149</f>
        <v/>
      </c>
      <c r="F148" s="241">
        <f>'Parcijalni_cjeloviti ispit'!H149</f>
        <v>0</v>
      </c>
      <c r="G148" s="101" t="str">
        <f>'Parcijalni_cjeloviti ispit'!I149</f>
        <v/>
      </c>
      <c r="H148" s="241">
        <f>'Parcijalni_cjeloviti ispit'!J149</f>
        <v>0</v>
      </c>
      <c r="I148" s="101" t="str">
        <f>'Parcijalni_cjeloviti ispit'!K149</f>
        <v/>
      </c>
      <c r="J148" s="241">
        <f>'Parcijalni_cjeloviti ispit'!L149</f>
        <v>0</v>
      </c>
      <c r="K148" s="229">
        <f>'Parcijalni_cjeloviti ispit'!M149</f>
        <v>0</v>
      </c>
      <c r="L148" s="229">
        <f>'Parcijalni_cjeloviti ispit'!N149</f>
        <v>0</v>
      </c>
    </row>
    <row r="149" spans="1:12" x14ac:dyDescent="0.25">
      <c r="A149" s="238">
        <f>'Parcijalni_cjeloviti ispit'!C150</f>
        <v>0</v>
      </c>
      <c r="B149" s="97" t="str">
        <f>'Parcijalni_cjeloviti ispit'!D150</f>
        <v>B</v>
      </c>
      <c r="C149" s="98">
        <f>'Parcijalni_cjeloviti ispit'!E150</f>
        <v>0</v>
      </c>
      <c r="D149" s="240" t="str">
        <f>'Parcijalni_cjeloviti ispit'!F150</f>
        <v>NE</v>
      </c>
      <c r="E149" s="98">
        <f>'Parcijalni_cjeloviti ispit'!G150</f>
        <v>0</v>
      </c>
      <c r="F149" s="240" t="str">
        <f>'Parcijalni_cjeloviti ispit'!H150</f>
        <v>NE</v>
      </c>
      <c r="G149" s="98">
        <f>'Parcijalni_cjeloviti ispit'!I150</f>
        <v>0</v>
      </c>
      <c r="H149" s="240" t="str">
        <f>'Parcijalni_cjeloviti ispit'!J150</f>
        <v>NE</v>
      </c>
      <c r="I149" s="98">
        <f>'Parcijalni_cjeloviti ispit'!K150</f>
        <v>0</v>
      </c>
      <c r="J149" s="240" t="str">
        <f>'Parcijalni_cjeloviti ispit'!L150</f>
        <v>NE</v>
      </c>
      <c r="K149" s="230">
        <f>'Parcijalni_cjeloviti ispit'!M150</f>
        <v>0</v>
      </c>
      <c r="L149" s="230" t="str">
        <f>'Parcijalni_cjeloviti ispit'!N150</f>
        <v>NE</v>
      </c>
    </row>
    <row r="150" spans="1:12" ht="15.75" thickBot="1" x14ac:dyDescent="0.3">
      <c r="A150" s="239">
        <f>'Parcijalni_cjeloviti ispit'!C151</f>
        <v>0</v>
      </c>
      <c r="B150" s="99" t="str">
        <f>'Parcijalni_cjeloviti ispit'!D151</f>
        <v>P</v>
      </c>
      <c r="C150" s="100" t="str">
        <f>'Parcijalni_cjeloviti ispit'!E151</f>
        <v/>
      </c>
      <c r="D150" s="241">
        <f>'Parcijalni_cjeloviti ispit'!F151</f>
        <v>0</v>
      </c>
      <c r="E150" s="101" t="str">
        <f>'Parcijalni_cjeloviti ispit'!G151</f>
        <v/>
      </c>
      <c r="F150" s="241">
        <f>'Parcijalni_cjeloviti ispit'!H151</f>
        <v>0</v>
      </c>
      <c r="G150" s="101" t="str">
        <f>'Parcijalni_cjeloviti ispit'!I151</f>
        <v/>
      </c>
      <c r="H150" s="241">
        <f>'Parcijalni_cjeloviti ispit'!J151</f>
        <v>0</v>
      </c>
      <c r="I150" s="101" t="str">
        <f>'Parcijalni_cjeloviti ispit'!K151</f>
        <v/>
      </c>
      <c r="J150" s="241">
        <f>'Parcijalni_cjeloviti ispit'!L151</f>
        <v>0</v>
      </c>
      <c r="K150" s="229">
        <f>'Parcijalni_cjeloviti ispit'!M151</f>
        <v>0</v>
      </c>
      <c r="L150" s="229">
        <f>'Parcijalni_cjeloviti ispit'!N151</f>
        <v>0</v>
      </c>
    </row>
    <row r="151" spans="1:12" x14ac:dyDescent="0.25">
      <c r="A151" s="238">
        <f>'Parcijalni_cjeloviti ispit'!C152</f>
        <v>0</v>
      </c>
      <c r="B151" s="97" t="str">
        <f>'Parcijalni_cjeloviti ispit'!D152</f>
        <v>B</v>
      </c>
      <c r="C151" s="98">
        <f>'Parcijalni_cjeloviti ispit'!E152</f>
        <v>0</v>
      </c>
      <c r="D151" s="240" t="str">
        <f>'Parcijalni_cjeloviti ispit'!F152</f>
        <v>NE</v>
      </c>
      <c r="E151" s="98">
        <f>'Parcijalni_cjeloviti ispit'!G152</f>
        <v>0</v>
      </c>
      <c r="F151" s="240" t="str">
        <f>'Parcijalni_cjeloviti ispit'!H152</f>
        <v>NE</v>
      </c>
      <c r="G151" s="98">
        <f>'Parcijalni_cjeloviti ispit'!I152</f>
        <v>0</v>
      </c>
      <c r="H151" s="240" t="str">
        <f>'Parcijalni_cjeloviti ispit'!J152</f>
        <v>NE</v>
      </c>
      <c r="I151" s="98">
        <f>'Parcijalni_cjeloviti ispit'!K152</f>
        <v>0</v>
      </c>
      <c r="J151" s="240" t="str">
        <f>'Parcijalni_cjeloviti ispit'!L152</f>
        <v>NE</v>
      </c>
      <c r="K151" s="230">
        <f>'Parcijalni_cjeloviti ispit'!M152</f>
        <v>0</v>
      </c>
      <c r="L151" s="230" t="str">
        <f>'Parcijalni_cjeloviti ispit'!N152</f>
        <v>NE</v>
      </c>
    </row>
    <row r="152" spans="1:12" ht="15.75" thickBot="1" x14ac:dyDescent="0.3">
      <c r="A152" s="239">
        <f>'Parcijalni_cjeloviti ispit'!C153</f>
        <v>0</v>
      </c>
      <c r="B152" s="99" t="str">
        <f>'Parcijalni_cjeloviti ispit'!D153</f>
        <v>P</v>
      </c>
      <c r="C152" s="100" t="str">
        <f>'Parcijalni_cjeloviti ispit'!E153</f>
        <v/>
      </c>
      <c r="D152" s="241">
        <f>'Parcijalni_cjeloviti ispit'!F153</f>
        <v>0</v>
      </c>
      <c r="E152" s="101" t="str">
        <f>'Parcijalni_cjeloviti ispit'!G153</f>
        <v/>
      </c>
      <c r="F152" s="241">
        <f>'Parcijalni_cjeloviti ispit'!H153</f>
        <v>0</v>
      </c>
      <c r="G152" s="101" t="str">
        <f>'Parcijalni_cjeloviti ispit'!I153</f>
        <v/>
      </c>
      <c r="H152" s="241">
        <f>'Parcijalni_cjeloviti ispit'!J153</f>
        <v>0</v>
      </c>
      <c r="I152" s="101" t="str">
        <f>'Parcijalni_cjeloviti ispit'!K153</f>
        <v/>
      </c>
      <c r="J152" s="241">
        <f>'Parcijalni_cjeloviti ispit'!L153</f>
        <v>0</v>
      </c>
      <c r="K152" s="229">
        <f>'Parcijalni_cjeloviti ispit'!M153</f>
        <v>0</v>
      </c>
      <c r="L152" s="229">
        <f>'Parcijalni_cjeloviti ispit'!N153</f>
        <v>0</v>
      </c>
    </row>
    <row r="153" spans="1:12" x14ac:dyDescent="0.25">
      <c r="A153" s="238">
        <f>'Parcijalni_cjeloviti ispit'!C154</f>
        <v>0</v>
      </c>
      <c r="B153" s="97" t="str">
        <f>'Parcijalni_cjeloviti ispit'!D154</f>
        <v>B</v>
      </c>
      <c r="C153" s="98">
        <f>'Parcijalni_cjeloviti ispit'!E154</f>
        <v>0</v>
      </c>
      <c r="D153" s="240" t="str">
        <f>'Parcijalni_cjeloviti ispit'!F154</f>
        <v>NE</v>
      </c>
      <c r="E153" s="98">
        <f>'Parcijalni_cjeloviti ispit'!G154</f>
        <v>0</v>
      </c>
      <c r="F153" s="240" t="str">
        <f>'Parcijalni_cjeloviti ispit'!H154</f>
        <v>NE</v>
      </c>
      <c r="G153" s="98">
        <f>'Parcijalni_cjeloviti ispit'!I154</f>
        <v>0</v>
      </c>
      <c r="H153" s="240" t="str">
        <f>'Parcijalni_cjeloviti ispit'!J154</f>
        <v>NE</v>
      </c>
      <c r="I153" s="98">
        <f>'Parcijalni_cjeloviti ispit'!K154</f>
        <v>0</v>
      </c>
      <c r="J153" s="240" t="str">
        <f>'Parcijalni_cjeloviti ispit'!L154</f>
        <v>NE</v>
      </c>
      <c r="K153" s="230">
        <f>'Parcijalni_cjeloviti ispit'!M154</f>
        <v>0</v>
      </c>
      <c r="L153" s="230" t="str">
        <f>'Parcijalni_cjeloviti ispit'!N154</f>
        <v>NE</v>
      </c>
    </row>
    <row r="154" spans="1:12" ht="15.75" thickBot="1" x14ac:dyDescent="0.3">
      <c r="A154" s="239">
        <f>'Parcijalni_cjeloviti ispit'!C155</f>
        <v>0</v>
      </c>
      <c r="B154" s="99" t="str">
        <f>'Parcijalni_cjeloviti ispit'!D155</f>
        <v>P</v>
      </c>
      <c r="C154" s="100" t="str">
        <f>'Parcijalni_cjeloviti ispit'!E155</f>
        <v/>
      </c>
      <c r="D154" s="241">
        <f>'Parcijalni_cjeloviti ispit'!F155</f>
        <v>0</v>
      </c>
      <c r="E154" s="101" t="str">
        <f>'Parcijalni_cjeloviti ispit'!G155</f>
        <v/>
      </c>
      <c r="F154" s="241">
        <f>'Parcijalni_cjeloviti ispit'!H155</f>
        <v>0</v>
      </c>
      <c r="G154" s="101" t="str">
        <f>'Parcijalni_cjeloviti ispit'!I155</f>
        <v/>
      </c>
      <c r="H154" s="241">
        <f>'Parcijalni_cjeloviti ispit'!J155</f>
        <v>0</v>
      </c>
      <c r="I154" s="101" t="str">
        <f>'Parcijalni_cjeloviti ispit'!K155</f>
        <v/>
      </c>
      <c r="J154" s="241">
        <f>'Parcijalni_cjeloviti ispit'!L155</f>
        <v>0</v>
      </c>
      <c r="K154" s="229">
        <f>'Parcijalni_cjeloviti ispit'!M155</f>
        <v>0</v>
      </c>
      <c r="L154" s="229">
        <f>'Parcijalni_cjeloviti ispit'!N155</f>
        <v>0</v>
      </c>
    </row>
    <row r="155" spans="1:12" x14ac:dyDescent="0.25">
      <c r="A155" s="238">
        <f>'Parcijalni_cjeloviti ispit'!C156</f>
        <v>0</v>
      </c>
      <c r="B155" s="97" t="str">
        <f>'Parcijalni_cjeloviti ispit'!D156</f>
        <v>B</v>
      </c>
      <c r="C155" s="98">
        <f>'Parcijalni_cjeloviti ispit'!E156</f>
        <v>0</v>
      </c>
      <c r="D155" s="240" t="str">
        <f>'Parcijalni_cjeloviti ispit'!F156</f>
        <v>NE</v>
      </c>
      <c r="E155" s="98">
        <f>'Parcijalni_cjeloviti ispit'!G156</f>
        <v>0</v>
      </c>
      <c r="F155" s="240" t="str">
        <f>'Parcijalni_cjeloviti ispit'!H156</f>
        <v>NE</v>
      </c>
      <c r="G155" s="98">
        <f>'Parcijalni_cjeloviti ispit'!I156</f>
        <v>0</v>
      </c>
      <c r="H155" s="240" t="str">
        <f>'Parcijalni_cjeloviti ispit'!J156</f>
        <v>NE</v>
      </c>
      <c r="I155" s="98">
        <f>'Parcijalni_cjeloviti ispit'!K156</f>
        <v>0</v>
      </c>
      <c r="J155" s="240" t="str">
        <f>'Parcijalni_cjeloviti ispit'!L156</f>
        <v>NE</v>
      </c>
      <c r="K155" s="230">
        <f>'Parcijalni_cjeloviti ispit'!M156</f>
        <v>0</v>
      </c>
      <c r="L155" s="230" t="str">
        <f>'Parcijalni_cjeloviti ispit'!N156</f>
        <v>NE</v>
      </c>
    </row>
    <row r="156" spans="1:12" ht="15.75" thickBot="1" x14ac:dyDescent="0.3">
      <c r="A156" s="239">
        <f>'Parcijalni_cjeloviti ispit'!C157</f>
        <v>0</v>
      </c>
      <c r="B156" s="99" t="str">
        <f>'Parcijalni_cjeloviti ispit'!D157</f>
        <v>P</v>
      </c>
      <c r="C156" s="100" t="str">
        <f>'Parcijalni_cjeloviti ispit'!E157</f>
        <v/>
      </c>
      <c r="D156" s="241">
        <f>'Parcijalni_cjeloviti ispit'!F157</f>
        <v>0</v>
      </c>
      <c r="E156" s="101" t="str">
        <f>'Parcijalni_cjeloviti ispit'!G157</f>
        <v/>
      </c>
      <c r="F156" s="241">
        <f>'Parcijalni_cjeloviti ispit'!H157</f>
        <v>0</v>
      </c>
      <c r="G156" s="101" t="str">
        <f>'Parcijalni_cjeloviti ispit'!I157</f>
        <v/>
      </c>
      <c r="H156" s="241">
        <f>'Parcijalni_cjeloviti ispit'!J157</f>
        <v>0</v>
      </c>
      <c r="I156" s="101" t="str">
        <f>'Parcijalni_cjeloviti ispit'!K157</f>
        <v/>
      </c>
      <c r="J156" s="241">
        <f>'Parcijalni_cjeloviti ispit'!L157</f>
        <v>0</v>
      </c>
      <c r="K156" s="229">
        <f>'Parcijalni_cjeloviti ispit'!M157</f>
        <v>0</v>
      </c>
      <c r="L156" s="229">
        <f>'Parcijalni_cjeloviti ispit'!N157</f>
        <v>0</v>
      </c>
    </row>
    <row r="157" spans="1:12" x14ac:dyDescent="0.25">
      <c r="A157" s="238">
        <f>'Parcijalni_cjeloviti ispit'!C158</f>
        <v>0</v>
      </c>
      <c r="B157" s="97" t="str">
        <f>'Parcijalni_cjeloviti ispit'!D158</f>
        <v>B</v>
      </c>
      <c r="C157" s="98">
        <f>'Parcijalni_cjeloviti ispit'!E158</f>
        <v>0</v>
      </c>
      <c r="D157" s="240" t="str">
        <f>'Parcijalni_cjeloviti ispit'!F158</f>
        <v>NE</v>
      </c>
      <c r="E157" s="98">
        <f>'Parcijalni_cjeloviti ispit'!G158</f>
        <v>0</v>
      </c>
      <c r="F157" s="240" t="str">
        <f>'Parcijalni_cjeloviti ispit'!H158</f>
        <v>NE</v>
      </c>
      <c r="G157" s="98">
        <f>'Parcijalni_cjeloviti ispit'!I158</f>
        <v>0</v>
      </c>
      <c r="H157" s="240" t="str">
        <f>'Parcijalni_cjeloviti ispit'!J158</f>
        <v>NE</v>
      </c>
      <c r="I157" s="98">
        <f>'Parcijalni_cjeloviti ispit'!K158</f>
        <v>0</v>
      </c>
      <c r="J157" s="240" t="str">
        <f>'Parcijalni_cjeloviti ispit'!L158</f>
        <v>NE</v>
      </c>
      <c r="K157" s="230">
        <f>'Parcijalni_cjeloviti ispit'!M158</f>
        <v>0</v>
      </c>
      <c r="L157" s="230" t="str">
        <f>'Parcijalni_cjeloviti ispit'!N158</f>
        <v>NE</v>
      </c>
    </row>
    <row r="158" spans="1:12" ht="15.75" thickBot="1" x14ac:dyDescent="0.3">
      <c r="A158" s="239">
        <f>'Parcijalni_cjeloviti ispit'!C159</f>
        <v>0</v>
      </c>
      <c r="B158" s="99" t="str">
        <f>'Parcijalni_cjeloviti ispit'!D159</f>
        <v>P</v>
      </c>
      <c r="C158" s="100" t="str">
        <f>'Parcijalni_cjeloviti ispit'!E159</f>
        <v/>
      </c>
      <c r="D158" s="241">
        <f>'Parcijalni_cjeloviti ispit'!F159</f>
        <v>0</v>
      </c>
      <c r="E158" s="101" t="str">
        <f>'Parcijalni_cjeloviti ispit'!G159</f>
        <v/>
      </c>
      <c r="F158" s="241">
        <f>'Parcijalni_cjeloviti ispit'!H159</f>
        <v>0</v>
      </c>
      <c r="G158" s="101" t="str">
        <f>'Parcijalni_cjeloviti ispit'!I159</f>
        <v/>
      </c>
      <c r="H158" s="241">
        <f>'Parcijalni_cjeloviti ispit'!J159</f>
        <v>0</v>
      </c>
      <c r="I158" s="101" t="str">
        <f>'Parcijalni_cjeloviti ispit'!K159</f>
        <v/>
      </c>
      <c r="J158" s="241">
        <f>'Parcijalni_cjeloviti ispit'!L159</f>
        <v>0</v>
      </c>
      <c r="K158" s="229">
        <f>'Parcijalni_cjeloviti ispit'!M159</f>
        <v>0</v>
      </c>
      <c r="L158" s="229">
        <f>'Parcijalni_cjeloviti ispit'!N159</f>
        <v>0</v>
      </c>
    </row>
    <row r="159" spans="1:12" x14ac:dyDescent="0.25">
      <c r="A159" s="238">
        <f>'Parcijalni_cjeloviti ispit'!C160</f>
        <v>0</v>
      </c>
      <c r="B159" s="97" t="str">
        <f>'Parcijalni_cjeloviti ispit'!D160</f>
        <v>B</v>
      </c>
      <c r="C159" s="98">
        <f>'Parcijalni_cjeloviti ispit'!E160</f>
        <v>0</v>
      </c>
      <c r="D159" s="240" t="str">
        <f>'Parcijalni_cjeloviti ispit'!F160</f>
        <v>NE</v>
      </c>
      <c r="E159" s="98">
        <f>'Parcijalni_cjeloviti ispit'!G160</f>
        <v>0</v>
      </c>
      <c r="F159" s="240" t="str">
        <f>'Parcijalni_cjeloviti ispit'!H160</f>
        <v>NE</v>
      </c>
      <c r="G159" s="98">
        <f>'Parcijalni_cjeloviti ispit'!I160</f>
        <v>0</v>
      </c>
      <c r="H159" s="240" t="str">
        <f>'Parcijalni_cjeloviti ispit'!J160</f>
        <v>NE</v>
      </c>
      <c r="I159" s="98">
        <f>'Parcijalni_cjeloviti ispit'!K160</f>
        <v>0</v>
      </c>
      <c r="J159" s="240" t="str">
        <f>'Parcijalni_cjeloviti ispit'!L160</f>
        <v>NE</v>
      </c>
      <c r="K159" s="230">
        <f>'Parcijalni_cjeloviti ispit'!M160</f>
        <v>0</v>
      </c>
      <c r="L159" s="230" t="str">
        <f>'Parcijalni_cjeloviti ispit'!N160</f>
        <v>NE</v>
      </c>
    </row>
    <row r="160" spans="1:12" ht="15.75" thickBot="1" x14ac:dyDescent="0.3">
      <c r="A160" s="239">
        <f>'Parcijalni_cjeloviti ispit'!C161</f>
        <v>0</v>
      </c>
      <c r="B160" s="99" t="str">
        <f>'Parcijalni_cjeloviti ispit'!D161</f>
        <v>P</v>
      </c>
      <c r="C160" s="100" t="str">
        <f>'Parcijalni_cjeloviti ispit'!E161</f>
        <v/>
      </c>
      <c r="D160" s="241">
        <f>'Parcijalni_cjeloviti ispit'!F161</f>
        <v>0</v>
      </c>
      <c r="E160" s="101" t="str">
        <f>'Parcijalni_cjeloviti ispit'!G161</f>
        <v/>
      </c>
      <c r="F160" s="241">
        <f>'Parcijalni_cjeloviti ispit'!H161</f>
        <v>0</v>
      </c>
      <c r="G160" s="101" t="str">
        <f>'Parcijalni_cjeloviti ispit'!I161</f>
        <v/>
      </c>
      <c r="H160" s="241">
        <f>'Parcijalni_cjeloviti ispit'!J161</f>
        <v>0</v>
      </c>
      <c r="I160" s="101" t="str">
        <f>'Parcijalni_cjeloviti ispit'!K161</f>
        <v/>
      </c>
      <c r="J160" s="241">
        <f>'Parcijalni_cjeloviti ispit'!L161</f>
        <v>0</v>
      </c>
      <c r="K160" s="229">
        <f>'Parcijalni_cjeloviti ispit'!M161</f>
        <v>0</v>
      </c>
      <c r="L160" s="229">
        <f>'Parcijalni_cjeloviti ispit'!N161</f>
        <v>0</v>
      </c>
    </row>
    <row r="161" spans="1:12" x14ac:dyDescent="0.25">
      <c r="A161" s="238">
        <f>'Parcijalni_cjeloviti ispit'!C162</f>
        <v>0</v>
      </c>
      <c r="B161" s="97" t="str">
        <f>'Parcijalni_cjeloviti ispit'!D162</f>
        <v>B</v>
      </c>
      <c r="C161" s="98">
        <f>'Parcijalni_cjeloviti ispit'!E162</f>
        <v>0</v>
      </c>
      <c r="D161" s="240" t="str">
        <f>'Parcijalni_cjeloviti ispit'!F162</f>
        <v>NE</v>
      </c>
      <c r="E161" s="98">
        <f>'Parcijalni_cjeloviti ispit'!G162</f>
        <v>0</v>
      </c>
      <c r="F161" s="240" t="str">
        <f>'Parcijalni_cjeloviti ispit'!H162</f>
        <v>NE</v>
      </c>
      <c r="G161" s="98">
        <f>'Parcijalni_cjeloviti ispit'!I162</f>
        <v>0</v>
      </c>
      <c r="H161" s="240" t="str">
        <f>'Parcijalni_cjeloviti ispit'!J162</f>
        <v>NE</v>
      </c>
      <c r="I161" s="98">
        <f>'Parcijalni_cjeloviti ispit'!K162</f>
        <v>0</v>
      </c>
      <c r="J161" s="240" t="str">
        <f>'Parcijalni_cjeloviti ispit'!L162</f>
        <v>NE</v>
      </c>
      <c r="K161" s="230">
        <f>'Parcijalni_cjeloviti ispit'!M162</f>
        <v>0</v>
      </c>
      <c r="L161" s="230" t="str">
        <f>'Parcijalni_cjeloviti ispit'!N162</f>
        <v>NE</v>
      </c>
    </row>
    <row r="162" spans="1:12" ht="15.75" thickBot="1" x14ac:dyDescent="0.3">
      <c r="A162" s="239">
        <f>'Parcijalni_cjeloviti ispit'!C163</f>
        <v>0</v>
      </c>
      <c r="B162" s="99" t="str">
        <f>'Parcijalni_cjeloviti ispit'!D163</f>
        <v>P</v>
      </c>
      <c r="C162" s="100" t="str">
        <f>'Parcijalni_cjeloviti ispit'!E163</f>
        <v/>
      </c>
      <c r="D162" s="241">
        <f>'Parcijalni_cjeloviti ispit'!F163</f>
        <v>0</v>
      </c>
      <c r="E162" s="101" t="str">
        <f>'Parcijalni_cjeloviti ispit'!G163</f>
        <v/>
      </c>
      <c r="F162" s="241">
        <f>'Parcijalni_cjeloviti ispit'!H163</f>
        <v>0</v>
      </c>
      <c r="G162" s="101" t="str">
        <f>'Parcijalni_cjeloviti ispit'!I163</f>
        <v/>
      </c>
      <c r="H162" s="241">
        <f>'Parcijalni_cjeloviti ispit'!J163</f>
        <v>0</v>
      </c>
      <c r="I162" s="101" t="str">
        <f>'Parcijalni_cjeloviti ispit'!K163</f>
        <v/>
      </c>
      <c r="J162" s="241">
        <f>'Parcijalni_cjeloviti ispit'!L163</f>
        <v>0</v>
      </c>
      <c r="K162" s="229">
        <f>'Parcijalni_cjeloviti ispit'!M163</f>
        <v>0</v>
      </c>
      <c r="L162" s="229">
        <f>'Parcijalni_cjeloviti ispit'!N163</f>
        <v>0</v>
      </c>
    </row>
    <row r="163" spans="1:12" x14ac:dyDescent="0.25">
      <c r="A163" s="238">
        <f>'Parcijalni_cjeloviti ispit'!C164</f>
        <v>0</v>
      </c>
      <c r="B163" s="97" t="str">
        <f>'Parcijalni_cjeloviti ispit'!D164</f>
        <v>B</v>
      </c>
      <c r="C163" s="98">
        <f>'Parcijalni_cjeloviti ispit'!E164</f>
        <v>0</v>
      </c>
      <c r="D163" s="240" t="str">
        <f>'Parcijalni_cjeloviti ispit'!F164</f>
        <v>NE</v>
      </c>
      <c r="E163" s="98">
        <f>'Parcijalni_cjeloviti ispit'!G164</f>
        <v>0</v>
      </c>
      <c r="F163" s="240" t="str">
        <f>'Parcijalni_cjeloviti ispit'!H164</f>
        <v>NE</v>
      </c>
      <c r="G163" s="98">
        <f>'Parcijalni_cjeloviti ispit'!I164</f>
        <v>0</v>
      </c>
      <c r="H163" s="240" t="str">
        <f>'Parcijalni_cjeloviti ispit'!J164</f>
        <v>NE</v>
      </c>
      <c r="I163" s="98">
        <f>'Parcijalni_cjeloviti ispit'!K164</f>
        <v>0</v>
      </c>
      <c r="J163" s="240" t="str">
        <f>'Parcijalni_cjeloviti ispit'!L164</f>
        <v>NE</v>
      </c>
      <c r="K163" s="230">
        <f>'Parcijalni_cjeloviti ispit'!M164</f>
        <v>0</v>
      </c>
      <c r="L163" s="230" t="str">
        <f>'Parcijalni_cjeloviti ispit'!N164</f>
        <v>NE</v>
      </c>
    </row>
    <row r="164" spans="1:12" ht="15.75" thickBot="1" x14ac:dyDescent="0.3">
      <c r="A164" s="239">
        <f>'Parcijalni_cjeloviti ispit'!C165</f>
        <v>0</v>
      </c>
      <c r="B164" s="99" t="str">
        <f>'Parcijalni_cjeloviti ispit'!D165</f>
        <v>P</v>
      </c>
      <c r="C164" s="100" t="str">
        <f>'Parcijalni_cjeloviti ispit'!E165</f>
        <v/>
      </c>
      <c r="D164" s="241">
        <f>'Parcijalni_cjeloviti ispit'!F165</f>
        <v>0</v>
      </c>
      <c r="E164" s="101" t="str">
        <f>'Parcijalni_cjeloviti ispit'!G165</f>
        <v/>
      </c>
      <c r="F164" s="241">
        <f>'Parcijalni_cjeloviti ispit'!H165</f>
        <v>0</v>
      </c>
      <c r="G164" s="101" t="str">
        <f>'Parcijalni_cjeloviti ispit'!I165</f>
        <v/>
      </c>
      <c r="H164" s="241">
        <f>'Parcijalni_cjeloviti ispit'!J165</f>
        <v>0</v>
      </c>
      <c r="I164" s="101" t="str">
        <f>'Parcijalni_cjeloviti ispit'!K165</f>
        <v/>
      </c>
      <c r="J164" s="241">
        <f>'Parcijalni_cjeloviti ispit'!L165</f>
        <v>0</v>
      </c>
      <c r="K164" s="229">
        <f>'Parcijalni_cjeloviti ispit'!M165</f>
        <v>0</v>
      </c>
      <c r="L164" s="229">
        <f>'Parcijalni_cjeloviti ispit'!N165</f>
        <v>0</v>
      </c>
    </row>
    <row r="165" spans="1:12" x14ac:dyDescent="0.25">
      <c r="A165" s="238">
        <f>'Parcijalni_cjeloviti ispit'!C166</f>
        <v>0</v>
      </c>
      <c r="B165" s="97" t="str">
        <f>'Parcijalni_cjeloviti ispit'!D166</f>
        <v>B</v>
      </c>
      <c r="C165" s="98">
        <f>'Parcijalni_cjeloviti ispit'!E166</f>
        <v>0</v>
      </c>
      <c r="D165" s="240" t="str">
        <f>'Parcijalni_cjeloviti ispit'!F166</f>
        <v>NE</v>
      </c>
      <c r="E165" s="98">
        <f>'Parcijalni_cjeloviti ispit'!G166</f>
        <v>0</v>
      </c>
      <c r="F165" s="240" t="str">
        <f>'Parcijalni_cjeloviti ispit'!H166</f>
        <v>NE</v>
      </c>
      <c r="G165" s="98">
        <f>'Parcijalni_cjeloviti ispit'!I166</f>
        <v>0</v>
      </c>
      <c r="H165" s="240" t="str">
        <f>'Parcijalni_cjeloviti ispit'!J166</f>
        <v>NE</v>
      </c>
      <c r="I165" s="98">
        <f>'Parcijalni_cjeloviti ispit'!K166</f>
        <v>0</v>
      </c>
      <c r="J165" s="240" t="str">
        <f>'Parcijalni_cjeloviti ispit'!L166</f>
        <v>NE</v>
      </c>
      <c r="K165" s="230">
        <f>'Parcijalni_cjeloviti ispit'!M166</f>
        <v>0</v>
      </c>
      <c r="L165" s="230" t="str">
        <f>'Parcijalni_cjeloviti ispit'!N166</f>
        <v>NE</v>
      </c>
    </row>
    <row r="166" spans="1:12" ht="15.75" thickBot="1" x14ac:dyDescent="0.3">
      <c r="A166" s="239">
        <f>'Parcijalni_cjeloviti ispit'!C167</f>
        <v>0</v>
      </c>
      <c r="B166" s="99" t="str">
        <f>'Parcijalni_cjeloviti ispit'!D167</f>
        <v>P</v>
      </c>
      <c r="C166" s="100" t="str">
        <f>'Parcijalni_cjeloviti ispit'!E167</f>
        <v/>
      </c>
      <c r="D166" s="241">
        <f>'Parcijalni_cjeloviti ispit'!F167</f>
        <v>0</v>
      </c>
      <c r="E166" s="101" t="str">
        <f>'Parcijalni_cjeloviti ispit'!G167</f>
        <v/>
      </c>
      <c r="F166" s="241">
        <f>'Parcijalni_cjeloviti ispit'!H167</f>
        <v>0</v>
      </c>
      <c r="G166" s="101" t="str">
        <f>'Parcijalni_cjeloviti ispit'!I167</f>
        <v/>
      </c>
      <c r="H166" s="241">
        <f>'Parcijalni_cjeloviti ispit'!J167</f>
        <v>0</v>
      </c>
      <c r="I166" s="101" t="str">
        <f>'Parcijalni_cjeloviti ispit'!K167</f>
        <v/>
      </c>
      <c r="J166" s="241">
        <f>'Parcijalni_cjeloviti ispit'!L167</f>
        <v>0</v>
      </c>
      <c r="K166" s="229">
        <f>'Parcijalni_cjeloviti ispit'!M167</f>
        <v>0</v>
      </c>
      <c r="L166" s="229">
        <f>'Parcijalni_cjeloviti ispit'!N167</f>
        <v>0</v>
      </c>
    </row>
    <row r="167" spans="1:12" x14ac:dyDescent="0.25">
      <c r="A167" s="238">
        <f>'Parcijalni_cjeloviti ispit'!C168</f>
        <v>0</v>
      </c>
      <c r="B167" s="97" t="str">
        <f>'Parcijalni_cjeloviti ispit'!D168</f>
        <v>B</v>
      </c>
      <c r="C167" s="98">
        <f>'Parcijalni_cjeloviti ispit'!E168</f>
        <v>0</v>
      </c>
      <c r="D167" s="240" t="str">
        <f>'Parcijalni_cjeloviti ispit'!F168</f>
        <v>NE</v>
      </c>
      <c r="E167" s="98">
        <f>'Parcijalni_cjeloviti ispit'!G168</f>
        <v>0</v>
      </c>
      <c r="F167" s="240" t="str">
        <f>'Parcijalni_cjeloviti ispit'!H168</f>
        <v>NE</v>
      </c>
      <c r="G167" s="98">
        <f>'Parcijalni_cjeloviti ispit'!I168</f>
        <v>0</v>
      </c>
      <c r="H167" s="240" t="str">
        <f>'Parcijalni_cjeloviti ispit'!J168</f>
        <v>NE</v>
      </c>
      <c r="I167" s="98">
        <f>'Parcijalni_cjeloviti ispit'!K168</f>
        <v>0</v>
      </c>
      <c r="J167" s="240" t="str">
        <f>'Parcijalni_cjeloviti ispit'!L168</f>
        <v>NE</v>
      </c>
      <c r="K167" s="230">
        <f>'Parcijalni_cjeloviti ispit'!M168</f>
        <v>0</v>
      </c>
      <c r="L167" s="230" t="str">
        <f>'Parcijalni_cjeloviti ispit'!N168</f>
        <v>NE</v>
      </c>
    </row>
    <row r="168" spans="1:12" ht="15.75" thickBot="1" x14ac:dyDescent="0.3">
      <c r="A168" s="239">
        <f>'Parcijalni_cjeloviti ispit'!C169</f>
        <v>0</v>
      </c>
      <c r="B168" s="99" t="str">
        <f>'Parcijalni_cjeloviti ispit'!D169</f>
        <v>P</v>
      </c>
      <c r="C168" s="100" t="str">
        <f>'Parcijalni_cjeloviti ispit'!E169</f>
        <v/>
      </c>
      <c r="D168" s="241">
        <f>'Parcijalni_cjeloviti ispit'!F169</f>
        <v>0</v>
      </c>
      <c r="E168" s="101" t="str">
        <f>'Parcijalni_cjeloviti ispit'!G169</f>
        <v/>
      </c>
      <c r="F168" s="241">
        <f>'Parcijalni_cjeloviti ispit'!H169</f>
        <v>0</v>
      </c>
      <c r="G168" s="101" t="str">
        <f>'Parcijalni_cjeloviti ispit'!I169</f>
        <v/>
      </c>
      <c r="H168" s="241">
        <f>'Parcijalni_cjeloviti ispit'!J169</f>
        <v>0</v>
      </c>
      <c r="I168" s="101" t="str">
        <f>'Parcijalni_cjeloviti ispit'!K169</f>
        <v/>
      </c>
      <c r="J168" s="241">
        <f>'Parcijalni_cjeloviti ispit'!L169</f>
        <v>0</v>
      </c>
      <c r="K168" s="229">
        <f>'Parcijalni_cjeloviti ispit'!M169</f>
        <v>0</v>
      </c>
      <c r="L168" s="229">
        <f>'Parcijalni_cjeloviti ispit'!N169</f>
        <v>0</v>
      </c>
    </row>
    <row r="169" spans="1:12" x14ac:dyDescent="0.25">
      <c r="A169" s="238">
        <f>'Parcijalni_cjeloviti ispit'!C170</f>
        <v>0</v>
      </c>
      <c r="B169" s="97" t="str">
        <f>'Parcijalni_cjeloviti ispit'!D170</f>
        <v>B</v>
      </c>
      <c r="C169" s="98">
        <f>'Parcijalni_cjeloviti ispit'!E170</f>
        <v>0</v>
      </c>
      <c r="D169" s="240" t="str">
        <f>'Parcijalni_cjeloviti ispit'!F170</f>
        <v>NE</v>
      </c>
      <c r="E169" s="98">
        <f>'Parcijalni_cjeloviti ispit'!G170</f>
        <v>0</v>
      </c>
      <c r="F169" s="240" t="str">
        <f>'Parcijalni_cjeloviti ispit'!H170</f>
        <v>NE</v>
      </c>
      <c r="G169" s="98">
        <f>'Parcijalni_cjeloviti ispit'!I170</f>
        <v>0</v>
      </c>
      <c r="H169" s="240" t="str">
        <f>'Parcijalni_cjeloviti ispit'!J170</f>
        <v>NE</v>
      </c>
      <c r="I169" s="98">
        <f>'Parcijalni_cjeloviti ispit'!K170</f>
        <v>0</v>
      </c>
      <c r="J169" s="240" t="str">
        <f>'Parcijalni_cjeloviti ispit'!L170</f>
        <v>NE</v>
      </c>
      <c r="K169" s="230">
        <f>'Parcijalni_cjeloviti ispit'!M170</f>
        <v>0</v>
      </c>
      <c r="L169" s="230" t="str">
        <f>'Parcijalni_cjeloviti ispit'!N170</f>
        <v>NE</v>
      </c>
    </row>
    <row r="170" spans="1:12" ht="15.75" thickBot="1" x14ac:dyDescent="0.3">
      <c r="A170" s="239">
        <f>'Parcijalni_cjeloviti ispit'!C171</f>
        <v>0</v>
      </c>
      <c r="B170" s="99" t="str">
        <f>'Parcijalni_cjeloviti ispit'!D171</f>
        <v>P</v>
      </c>
      <c r="C170" s="100" t="str">
        <f>'Parcijalni_cjeloviti ispit'!E171</f>
        <v/>
      </c>
      <c r="D170" s="241">
        <f>'Parcijalni_cjeloviti ispit'!F171</f>
        <v>0</v>
      </c>
      <c r="E170" s="101" t="str">
        <f>'Parcijalni_cjeloviti ispit'!G171</f>
        <v/>
      </c>
      <c r="F170" s="241">
        <f>'Parcijalni_cjeloviti ispit'!H171</f>
        <v>0</v>
      </c>
      <c r="G170" s="101" t="str">
        <f>'Parcijalni_cjeloviti ispit'!I171</f>
        <v/>
      </c>
      <c r="H170" s="241">
        <f>'Parcijalni_cjeloviti ispit'!J171</f>
        <v>0</v>
      </c>
      <c r="I170" s="101" t="str">
        <f>'Parcijalni_cjeloviti ispit'!K171</f>
        <v/>
      </c>
      <c r="J170" s="241">
        <f>'Parcijalni_cjeloviti ispit'!L171</f>
        <v>0</v>
      </c>
      <c r="K170" s="229">
        <f>'Parcijalni_cjeloviti ispit'!M171</f>
        <v>0</v>
      </c>
      <c r="L170" s="229">
        <f>'Parcijalni_cjeloviti ispit'!N171</f>
        <v>0</v>
      </c>
    </row>
    <row r="171" spans="1:12" x14ac:dyDescent="0.25">
      <c r="A171" s="238">
        <f>'Parcijalni_cjeloviti ispit'!C172</f>
        <v>0</v>
      </c>
      <c r="B171" s="97" t="str">
        <f>'Parcijalni_cjeloviti ispit'!D172</f>
        <v>B</v>
      </c>
      <c r="C171" s="98">
        <f>'Parcijalni_cjeloviti ispit'!E172</f>
        <v>0</v>
      </c>
      <c r="D171" s="240" t="str">
        <f>'Parcijalni_cjeloviti ispit'!F172</f>
        <v>NE</v>
      </c>
      <c r="E171" s="98">
        <f>'Parcijalni_cjeloviti ispit'!G172</f>
        <v>0</v>
      </c>
      <c r="F171" s="240" t="str">
        <f>'Parcijalni_cjeloviti ispit'!H172</f>
        <v>NE</v>
      </c>
      <c r="G171" s="98">
        <f>'Parcijalni_cjeloviti ispit'!I172</f>
        <v>0</v>
      </c>
      <c r="H171" s="240" t="str">
        <f>'Parcijalni_cjeloviti ispit'!J172</f>
        <v>NE</v>
      </c>
      <c r="I171" s="98">
        <f>'Parcijalni_cjeloviti ispit'!K172</f>
        <v>0</v>
      </c>
      <c r="J171" s="240" t="str">
        <f>'Parcijalni_cjeloviti ispit'!L172</f>
        <v>NE</v>
      </c>
      <c r="K171" s="230">
        <f>'Parcijalni_cjeloviti ispit'!M172</f>
        <v>0</v>
      </c>
      <c r="L171" s="230" t="str">
        <f>'Parcijalni_cjeloviti ispit'!N172</f>
        <v>NE</v>
      </c>
    </row>
    <row r="172" spans="1:12" ht="15.75" thickBot="1" x14ac:dyDescent="0.3">
      <c r="A172" s="239">
        <f>'Parcijalni_cjeloviti ispit'!C173</f>
        <v>0</v>
      </c>
      <c r="B172" s="99" t="str">
        <f>'Parcijalni_cjeloviti ispit'!D173</f>
        <v>P</v>
      </c>
      <c r="C172" s="100" t="str">
        <f>'Parcijalni_cjeloviti ispit'!E173</f>
        <v/>
      </c>
      <c r="D172" s="241">
        <f>'Parcijalni_cjeloviti ispit'!F173</f>
        <v>0</v>
      </c>
      <c r="E172" s="101" t="str">
        <f>'Parcijalni_cjeloviti ispit'!G173</f>
        <v/>
      </c>
      <c r="F172" s="241">
        <f>'Parcijalni_cjeloviti ispit'!H173</f>
        <v>0</v>
      </c>
      <c r="G172" s="101" t="str">
        <f>'Parcijalni_cjeloviti ispit'!I173</f>
        <v/>
      </c>
      <c r="H172" s="241">
        <f>'Parcijalni_cjeloviti ispit'!J173</f>
        <v>0</v>
      </c>
      <c r="I172" s="101" t="str">
        <f>'Parcijalni_cjeloviti ispit'!K173</f>
        <v/>
      </c>
      <c r="J172" s="241">
        <f>'Parcijalni_cjeloviti ispit'!L173</f>
        <v>0</v>
      </c>
      <c r="K172" s="229">
        <f>'Parcijalni_cjeloviti ispit'!M173</f>
        <v>0</v>
      </c>
      <c r="L172" s="229">
        <f>'Parcijalni_cjeloviti ispit'!N173</f>
        <v>0</v>
      </c>
    </row>
    <row r="173" spans="1:12" x14ac:dyDescent="0.25">
      <c r="A173" s="238">
        <f>'Parcijalni_cjeloviti ispit'!C174</f>
        <v>0</v>
      </c>
      <c r="B173" s="97" t="str">
        <f>'Parcijalni_cjeloviti ispit'!D174</f>
        <v>B</v>
      </c>
      <c r="C173" s="98">
        <f>'Parcijalni_cjeloviti ispit'!E174</f>
        <v>0</v>
      </c>
      <c r="D173" s="240" t="str">
        <f>'Parcijalni_cjeloviti ispit'!F174</f>
        <v>NE</v>
      </c>
      <c r="E173" s="98">
        <f>'Parcijalni_cjeloviti ispit'!G174</f>
        <v>0</v>
      </c>
      <c r="F173" s="240" t="str">
        <f>'Parcijalni_cjeloviti ispit'!H174</f>
        <v>NE</v>
      </c>
      <c r="G173" s="98">
        <f>'Parcijalni_cjeloviti ispit'!I174</f>
        <v>0</v>
      </c>
      <c r="H173" s="240" t="str">
        <f>'Parcijalni_cjeloviti ispit'!J174</f>
        <v>NE</v>
      </c>
      <c r="I173" s="98">
        <f>'Parcijalni_cjeloviti ispit'!K174</f>
        <v>0</v>
      </c>
      <c r="J173" s="240" t="str">
        <f>'Parcijalni_cjeloviti ispit'!L174</f>
        <v>NE</v>
      </c>
      <c r="K173" s="230">
        <f>'Parcijalni_cjeloviti ispit'!M174</f>
        <v>0</v>
      </c>
      <c r="L173" s="230" t="str">
        <f>'Parcijalni_cjeloviti ispit'!N174</f>
        <v>NE</v>
      </c>
    </row>
    <row r="174" spans="1:12" ht="15.75" thickBot="1" x14ac:dyDescent="0.3">
      <c r="A174" s="239">
        <f>'Parcijalni_cjeloviti ispit'!C175</f>
        <v>0</v>
      </c>
      <c r="B174" s="99" t="str">
        <f>'Parcijalni_cjeloviti ispit'!D175</f>
        <v>P</v>
      </c>
      <c r="C174" s="100" t="str">
        <f>'Parcijalni_cjeloviti ispit'!E175</f>
        <v/>
      </c>
      <c r="D174" s="241">
        <f>'Parcijalni_cjeloviti ispit'!F175</f>
        <v>0</v>
      </c>
      <c r="E174" s="101" t="str">
        <f>'Parcijalni_cjeloviti ispit'!G175</f>
        <v/>
      </c>
      <c r="F174" s="241">
        <f>'Parcijalni_cjeloviti ispit'!H175</f>
        <v>0</v>
      </c>
      <c r="G174" s="101" t="str">
        <f>'Parcijalni_cjeloviti ispit'!I175</f>
        <v/>
      </c>
      <c r="H174" s="241">
        <f>'Parcijalni_cjeloviti ispit'!J175</f>
        <v>0</v>
      </c>
      <c r="I174" s="101" t="str">
        <f>'Parcijalni_cjeloviti ispit'!K175</f>
        <v/>
      </c>
      <c r="J174" s="241">
        <f>'Parcijalni_cjeloviti ispit'!L175</f>
        <v>0</v>
      </c>
      <c r="K174" s="229">
        <f>'Parcijalni_cjeloviti ispit'!M175</f>
        <v>0</v>
      </c>
      <c r="L174" s="229">
        <f>'Parcijalni_cjeloviti ispit'!N175</f>
        <v>0</v>
      </c>
    </row>
    <row r="175" spans="1:12" x14ac:dyDescent="0.25">
      <c r="A175" s="238">
        <f>'Parcijalni_cjeloviti ispit'!C176</f>
        <v>0</v>
      </c>
      <c r="B175" s="97" t="str">
        <f>'Parcijalni_cjeloviti ispit'!D176</f>
        <v>B</v>
      </c>
      <c r="C175" s="98">
        <f>'Parcijalni_cjeloviti ispit'!E176</f>
        <v>0</v>
      </c>
      <c r="D175" s="240" t="str">
        <f>'Parcijalni_cjeloviti ispit'!F176</f>
        <v>NE</v>
      </c>
      <c r="E175" s="98">
        <f>'Parcijalni_cjeloviti ispit'!G176</f>
        <v>0</v>
      </c>
      <c r="F175" s="240" t="str">
        <f>'Parcijalni_cjeloviti ispit'!H176</f>
        <v>NE</v>
      </c>
      <c r="G175" s="98">
        <f>'Parcijalni_cjeloviti ispit'!I176</f>
        <v>0</v>
      </c>
      <c r="H175" s="240" t="str">
        <f>'Parcijalni_cjeloviti ispit'!J176</f>
        <v>NE</v>
      </c>
      <c r="I175" s="98">
        <f>'Parcijalni_cjeloviti ispit'!K176</f>
        <v>0</v>
      </c>
      <c r="J175" s="240" t="str">
        <f>'Parcijalni_cjeloviti ispit'!L176</f>
        <v>NE</v>
      </c>
      <c r="K175" s="230">
        <f>'Parcijalni_cjeloviti ispit'!M176</f>
        <v>0</v>
      </c>
      <c r="L175" s="230" t="str">
        <f>'Parcijalni_cjeloviti ispit'!N176</f>
        <v>NE</v>
      </c>
    </row>
    <row r="176" spans="1:12" ht="15.75" thickBot="1" x14ac:dyDescent="0.3">
      <c r="A176" s="239">
        <f>'Parcijalni_cjeloviti ispit'!C177</f>
        <v>0</v>
      </c>
      <c r="B176" s="99" t="str">
        <f>'Parcijalni_cjeloviti ispit'!D177</f>
        <v>P</v>
      </c>
      <c r="C176" s="100" t="str">
        <f>'Parcijalni_cjeloviti ispit'!E177</f>
        <v/>
      </c>
      <c r="D176" s="241">
        <f>'Parcijalni_cjeloviti ispit'!F177</f>
        <v>0</v>
      </c>
      <c r="E176" s="101" t="str">
        <f>'Parcijalni_cjeloviti ispit'!G177</f>
        <v/>
      </c>
      <c r="F176" s="241">
        <f>'Parcijalni_cjeloviti ispit'!H177</f>
        <v>0</v>
      </c>
      <c r="G176" s="101" t="str">
        <f>'Parcijalni_cjeloviti ispit'!I177</f>
        <v/>
      </c>
      <c r="H176" s="241">
        <f>'Parcijalni_cjeloviti ispit'!J177</f>
        <v>0</v>
      </c>
      <c r="I176" s="101" t="str">
        <f>'Parcijalni_cjeloviti ispit'!K177</f>
        <v/>
      </c>
      <c r="J176" s="241">
        <f>'Parcijalni_cjeloviti ispit'!L177</f>
        <v>0</v>
      </c>
      <c r="K176" s="229">
        <f>'Parcijalni_cjeloviti ispit'!M177</f>
        <v>0</v>
      </c>
      <c r="L176" s="229">
        <f>'Parcijalni_cjeloviti ispit'!N177</f>
        <v>0</v>
      </c>
    </row>
    <row r="177" spans="1:12" x14ac:dyDescent="0.25">
      <c r="A177" s="238">
        <f>'Parcijalni_cjeloviti ispit'!C178</f>
        <v>0</v>
      </c>
      <c r="B177" s="97" t="str">
        <f>'Parcijalni_cjeloviti ispit'!D178</f>
        <v>B</v>
      </c>
      <c r="C177" s="98">
        <f>'Parcijalni_cjeloviti ispit'!E178</f>
        <v>0</v>
      </c>
      <c r="D177" s="240" t="str">
        <f>'Parcijalni_cjeloviti ispit'!F178</f>
        <v>NE</v>
      </c>
      <c r="E177" s="98">
        <f>'Parcijalni_cjeloviti ispit'!G178</f>
        <v>0</v>
      </c>
      <c r="F177" s="240" t="str">
        <f>'Parcijalni_cjeloviti ispit'!H178</f>
        <v>NE</v>
      </c>
      <c r="G177" s="98">
        <f>'Parcijalni_cjeloviti ispit'!I178</f>
        <v>0</v>
      </c>
      <c r="H177" s="240" t="str">
        <f>'Parcijalni_cjeloviti ispit'!J178</f>
        <v>NE</v>
      </c>
      <c r="I177" s="98">
        <f>'Parcijalni_cjeloviti ispit'!K178</f>
        <v>0</v>
      </c>
      <c r="J177" s="240" t="str">
        <f>'Parcijalni_cjeloviti ispit'!L178</f>
        <v>NE</v>
      </c>
      <c r="K177" s="230">
        <f>'Parcijalni_cjeloviti ispit'!M178</f>
        <v>0</v>
      </c>
      <c r="L177" s="230" t="str">
        <f>'Parcijalni_cjeloviti ispit'!N178</f>
        <v>NE</v>
      </c>
    </row>
    <row r="178" spans="1:12" ht="15.75" thickBot="1" x14ac:dyDescent="0.3">
      <c r="A178" s="239">
        <f>'Parcijalni_cjeloviti ispit'!C179</f>
        <v>0</v>
      </c>
      <c r="B178" s="99" t="str">
        <f>'Parcijalni_cjeloviti ispit'!D179</f>
        <v>P</v>
      </c>
      <c r="C178" s="100" t="str">
        <f>'Parcijalni_cjeloviti ispit'!E179</f>
        <v/>
      </c>
      <c r="D178" s="241">
        <f>'Parcijalni_cjeloviti ispit'!F179</f>
        <v>0</v>
      </c>
      <c r="E178" s="101" t="str">
        <f>'Parcijalni_cjeloviti ispit'!G179</f>
        <v/>
      </c>
      <c r="F178" s="241">
        <f>'Parcijalni_cjeloviti ispit'!H179</f>
        <v>0</v>
      </c>
      <c r="G178" s="101" t="str">
        <f>'Parcijalni_cjeloviti ispit'!I179</f>
        <v/>
      </c>
      <c r="H178" s="241">
        <f>'Parcijalni_cjeloviti ispit'!J179</f>
        <v>0</v>
      </c>
      <c r="I178" s="101" t="str">
        <f>'Parcijalni_cjeloviti ispit'!K179</f>
        <v/>
      </c>
      <c r="J178" s="241">
        <f>'Parcijalni_cjeloviti ispit'!L179</f>
        <v>0</v>
      </c>
      <c r="K178" s="229">
        <f>'Parcijalni_cjeloviti ispit'!M179</f>
        <v>0</v>
      </c>
      <c r="L178" s="229">
        <f>'Parcijalni_cjeloviti ispit'!N179</f>
        <v>0</v>
      </c>
    </row>
    <row r="179" spans="1:12" x14ac:dyDescent="0.25">
      <c r="A179" s="238">
        <f>'Parcijalni_cjeloviti ispit'!C180</f>
        <v>0</v>
      </c>
      <c r="B179" s="97" t="str">
        <f>'Parcijalni_cjeloviti ispit'!D180</f>
        <v>B</v>
      </c>
      <c r="C179" s="98">
        <f>'Parcijalni_cjeloviti ispit'!E180</f>
        <v>0</v>
      </c>
      <c r="D179" s="240" t="str">
        <f>'Parcijalni_cjeloviti ispit'!F180</f>
        <v>NE</v>
      </c>
      <c r="E179" s="98">
        <f>'Parcijalni_cjeloviti ispit'!G180</f>
        <v>0</v>
      </c>
      <c r="F179" s="240" t="str">
        <f>'Parcijalni_cjeloviti ispit'!H180</f>
        <v>NE</v>
      </c>
      <c r="G179" s="98">
        <f>'Parcijalni_cjeloviti ispit'!I180</f>
        <v>0</v>
      </c>
      <c r="H179" s="240" t="str">
        <f>'Parcijalni_cjeloviti ispit'!J180</f>
        <v>NE</v>
      </c>
      <c r="I179" s="98">
        <f>'Parcijalni_cjeloviti ispit'!K180</f>
        <v>0</v>
      </c>
      <c r="J179" s="240" t="str">
        <f>'Parcijalni_cjeloviti ispit'!L180</f>
        <v>NE</v>
      </c>
      <c r="K179" s="230">
        <f>'Parcijalni_cjeloviti ispit'!M180</f>
        <v>0</v>
      </c>
      <c r="L179" s="230" t="str">
        <f>'Parcijalni_cjeloviti ispit'!N180</f>
        <v>NE</v>
      </c>
    </row>
    <row r="180" spans="1:12" ht="15.75" thickBot="1" x14ac:dyDescent="0.3">
      <c r="A180" s="239">
        <f>'Parcijalni_cjeloviti ispit'!C181</f>
        <v>0</v>
      </c>
      <c r="B180" s="99" t="str">
        <f>'Parcijalni_cjeloviti ispit'!D181</f>
        <v>P</v>
      </c>
      <c r="C180" s="100" t="str">
        <f>'Parcijalni_cjeloviti ispit'!E181</f>
        <v/>
      </c>
      <c r="D180" s="241">
        <f>'Parcijalni_cjeloviti ispit'!F181</f>
        <v>0</v>
      </c>
      <c r="E180" s="101" t="str">
        <f>'Parcijalni_cjeloviti ispit'!G181</f>
        <v/>
      </c>
      <c r="F180" s="241">
        <f>'Parcijalni_cjeloviti ispit'!H181</f>
        <v>0</v>
      </c>
      <c r="G180" s="101" t="str">
        <f>'Parcijalni_cjeloviti ispit'!I181</f>
        <v/>
      </c>
      <c r="H180" s="241">
        <f>'Parcijalni_cjeloviti ispit'!J181</f>
        <v>0</v>
      </c>
      <c r="I180" s="101" t="str">
        <f>'Parcijalni_cjeloviti ispit'!K181</f>
        <v/>
      </c>
      <c r="J180" s="241">
        <f>'Parcijalni_cjeloviti ispit'!L181</f>
        <v>0</v>
      </c>
      <c r="K180" s="229">
        <f>'Parcijalni_cjeloviti ispit'!M181</f>
        <v>0</v>
      </c>
      <c r="L180" s="229">
        <f>'Parcijalni_cjeloviti ispit'!N181</f>
        <v>0</v>
      </c>
    </row>
    <row r="181" spans="1:12" x14ac:dyDescent="0.25">
      <c r="A181" s="238">
        <f>'Parcijalni_cjeloviti ispit'!C182</f>
        <v>0</v>
      </c>
      <c r="B181" s="97" t="str">
        <f>'Parcijalni_cjeloviti ispit'!D182</f>
        <v>B</v>
      </c>
      <c r="C181" s="98">
        <f>'Parcijalni_cjeloviti ispit'!E182</f>
        <v>0</v>
      </c>
      <c r="D181" s="240" t="str">
        <f>'Parcijalni_cjeloviti ispit'!F182</f>
        <v>NE</v>
      </c>
      <c r="E181" s="98">
        <f>'Parcijalni_cjeloviti ispit'!G182</f>
        <v>0</v>
      </c>
      <c r="F181" s="240" t="str">
        <f>'Parcijalni_cjeloviti ispit'!H182</f>
        <v>NE</v>
      </c>
      <c r="G181" s="98">
        <f>'Parcijalni_cjeloviti ispit'!I182</f>
        <v>0</v>
      </c>
      <c r="H181" s="240" t="str">
        <f>'Parcijalni_cjeloviti ispit'!J182</f>
        <v>NE</v>
      </c>
      <c r="I181" s="98">
        <f>'Parcijalni_cjeloviti ispit'!K182</f>
        <v>0</v>
      </c>
      <c r="J181" s="240" t="str">
        <f>'Parcijalni_cjeloviti ispit'!L182</f>
        <v>NE</v>
      </c>
      <c r="K181" s="230">
        <f>'Parcijalni_cjeloviti ispit'!M182</f>
        <v>0</v>
      </c>
      <c r="L181" s="230" t="str">
        <f>'Parcijalni_cjeloviti ispit'!N182</f>
        <v>NE</v>
      </c>
    </row>
    <row r="182" spans="1:12" ht="15.75" thickBot="1" x14ac:dyDescent="0.3">
      <c r="A182" s="239">
        <f>'Parcijalni_cjeloviti ispit'!C183</f>
        <v>0</v>
      </c>
      <c r="B182" s="99" t="str">
        <f>'Parcijalni_cjeloviti ispit'!D183</f>
        <v>P</v>
      </c>
      <c r="C182" s="100" t="str">
        <f>'Parcijalni_cjeloviti ispit'!E183</f>
        <v/>
      </c>
      <c r="D182" s="241">
        <f>'Parcijalni_cjeloviti ispit'!F183</f>
        <v>0</v>
      </c>
      <c r="E182" s="101" t="str">
        <f>'Parcijalni_cjeloviti ispit'!G183</f>
        <v/>
      </c>
      <c r="F182" s="241">
        <f>'Parcijalni_cjeloviti ispit'!H183</f>
        <v>0</v>
      </c>
      <c r="G182" s="101" t="str">
        <f>'Parcijalni_cjeloviti ispit'!I183</f>
        <v/>
      </c>
      <c r="H182" s="241">
        <f>'Parcijalni_cjeloviti ispit'!J183</f>
        <v>0</v>
      </c>
      <c r="I182" s="101" t="str">
        <f>'Parcijalni_cjeloviti ispit'!K183</f>
        <v/>
      </c>
      <c r="J182" s="241">
        <f>'Parcijalni_cjeloviti ispit'!L183</f>
        <v>0</v>
      </c>
      <c r="K182" s="229">
        <f>'Parcijalni_cjeloviti ispit'!M183</f>
        <v>0</v>
      </c>
      <c r="L182" s="229">
        <f>'Parcijalni_cjeloviti ispit'!N183</f>
        <v>0</v>
      </c>
    </row>
    <row r="183" spans="1:12" x14ac:dyDescent="0.25">
      <c r="A183" s="238">
        <f>'Parcijalni_cjeloviti ispit'!C184</f>
        <v>0</v>
      </c>
      <c r="B183" s="97" t="str">
        <f>'Parcijalni_cjeloviti ispit'!D184</f>
        <v>B</v>
      </c>
      <c r="C183" s="98">
        <f>'Parcijalni_cjeloviti ispit'!E184</f>
        <v>0</v>
      </c>
      <c r="D183" s="240" t="str">
        <f>'Parcijalni_cjeloviti ispit'!F184</f>
        <v>NE</v>
      </c>
      <c r="E183" s="98">
        <f>'Parcijalni_cjeloviti ispit'!G184</f>
        <v>0</v>
      </c>
      <c r="F183" s="240" t="str">
        <f>'Parcijalni_cjeloviti ispit'!H184</f>
        <v>NE</v>
      </c>
      <c r="G183" s="98">
        <f>'Parcijalni_cjeloviti ispit'!I184</f>
        <v>0</v>
      </c>
      <c r="H183" s="240" t="str">
        <f>'Parcijalni_cjeloviti ispit'!J184</f>
        <v>NE</v>
      </c>
      <c r="I183" s="98">
        <f>'Parcijalni_cjeloviti ispit'!K184</f>
        <v>0</v>
      </c>
      <c r="J183" s="240" t="str">
        <f>'Parcijalni_cjeloviti ispit'!L184</f>
        <v>NE</v>
      </c>
      <c r="K183" s="230">
        <f>'Parcijalni_cjeloviti ispit'!M184</f>
        <v>0</v>
      </c>
      <c r="L183" s="230" t="str">
        <f>'Parcijalni_cjeloviti ispit'!N184</f>
        <v>NE</v>
      </c>
    </row>
    <row r="184" spans="1:12" ht="15.75" thickBot="1" x14ac:dyDescent="0.3">
      <c r="A184" s="239">
        <f>'Parcijalni_cjeloviti ispit'!C185</f>
        <v>0</v>
      </c>
      <c r="B184" s="99" t="str">
        <f>'Parcijalni_cjeloviti ispit'!D185</f>
        <v>P</v>
      </c>
      <c r="C184" s="100" t="str">
        <f>'Parcijalni_cjeloviti ispit'!E185</f>
        <v/>
      </c>
      <c r="D184" s="241">
        <f>'Parcijalni_cjeloviti ispit'!F185</f>
        <v>0</v>
      </c>
      <c r="E184" s="101" t="str">
        <f>'Parcijalni_cjeloviti ispit'!G185</f>
        <v/>
      </c>
      <c r="F184" s="241">
        <f>'Parcijalni_cjeloviti ispit'!H185</f>
        <v>0</v>
      </c>
      <c r="G184" s="101" t="str">
        <f>'Parcijalni_cjeloviti ispit'!I185</f>
        <v/>
      </c>
      <c r="H184" s="241">
        <f>'Parcijalni_cjeloviti ispit'!J185</f>
        <v>0</v>
      </c>
      <c r="I184" s="101" t="str">
        <f>'Parcijalni_cjeloviti ispit'!K185</f>
        <v/>
      </c>
      <c r="J184" s="241">
        <f>'Parcijalni_cjeloviti ispit'!L185</f>
        <v>0</v>
      </c>
      <c r="K184" s="229">
        <f>'Parcijalni_cjeloviti ispit'!M185</f>
        <v>0</v>
      </c>
      <c r="L184" s="229">
        <f>'Parcijalni_cjeloviti ispit'!N185</f>
        <v>0</v>
      </c>
    </row>
    <row r="185" spans="1:12" x14ac:dyDescent="0.25">
      <c r="A185" s="238">
        <f>'Parcijalni_cjeloviti ispit'!C186</f>
        <v>0</v>
      </c>
      <c r="B185" s="97" t="str">
        <f>'Parcijalni_cjeloviti ispit'!D186</f>
        <v>B</v>
      </c>
      <c r="C185" s="98">
        <f>'Parcijalni_cjeloviti ispit'!E186</f>
        <v>0</v>
      </c>
      <c r="D185" s="240" t="str">
        <f>'Parcijalni_cjeloviti ispit'!F186</f>
        <v>NE</v>
      </c>
      <c r="E185" s="98">
        <f>'Parcijalni_cjeloviti ispit'!G186</f>
        <v>0</v>
      </c>
      <c r="F185" s="240" t="str">
        <f>'Parcijalni_cjeloviti ispit'!H186</f>
        <v>NE</v>
      </c>
      <c r="G185" s="98">
        <f>'Parcijalni_cjeloviti ispit'!I186</f>
        <v>0</v>
      </c>
      <c r="H185" s="240" t="str">
        <f>'Parcijalni_cjeloviti ispit'!J186</f>
        <v>NE</v>
      </c>
      <c r="I185" s="98">
        <f>'Parcijalni_cjeloviti ispit'!K186</f>
        <v>0</v>
      </c>
      <c r="J185" s="240" t="str">
        <f>'Parcijalni_cjeloviti ispit'!L186</f>
        <v>NE</v>
      </c>
      <c r="K185" s="230">
        <f>'Parcijalni_cjeloviti ispit'!M186</f>
        <v>0</v>
      </c>
      <c r="L185" s="230" t="str">
        <f>'Parcijalni_cjeloviti ispit'!N186</f>
        <v>NE</v>
      </c>
    </row>
    <row r="186" spans="1:12" ht="15.75" thickBot="1" x14ac:dyDescent="0.3">
      <c r="A186" s="239">
        <f>'Parcijalni_cjeloviti ispit'!C187</f>
        <v>0</v>
      </c>
      <c r="B186" s="99" t="str">
        <f>'Parcijalni_cjeloviti ispit'!D187</f>
        <v>P</v>
      </c>
      <c r="C186" s="100" t="str">
        <f>'Parcijalni_cjeloviti ispit'!E187</f>
        <v/>
      </c>
      <c r="D186" s="241">
        <f>'Parcijalni_cjeloviti ispit'!F187</f>
        <v>0</v>
      </c>
      <c r="E186" s="101" t="str">
        <f>'Parcijalni_cjeloviti ispit'!G187</f>
        <v/>
      </c>
      <c r="F186" s="241">
        <f>'Parcijalni_cjeloviti ispit'!H187</f>
        <v>0</v>
      </c>
      <c r="G186" s="101" t="str">
        <f>'Parcijalni_cjeloviti ispit'!I187</f>
        <v/>
      </c>
      <c r="H186" s="241">
        <f>'Parcijalni_cjeloviti ispit'!J187</f>
        <v>0</v>
      </c>
      <c r="I186" s="101" t="str">
        <f>'Parcijalni_cjeloviti ispit'!K187</f>
        <v/>
      </c>
      <c r="J186" s="241">
        <f>'Parcijalni_cjeloviti ispit'!L187</f>
        <v>0</v>
      </c>
      <c r="K186" s="229">
        <f>'Parcijalni_cjeloviti ispit'!M187</f>
        <v>0</v>
      </c>
      <c r="L186" s="229">
        <f>'Parcijalni_cjeloviti ispit'!N187</f>
        <v>0</v>
      </c>
    </row>
    <row r="187" spans="1:12" x14ac:dyDescent="0.25">
      <c r="A187" s="238">
        <f>'Parcijalni_cjeloviti ispit'!C188</f>
        <v>0</v>
      </c>
      <c r="B187" s="97" t="str">
        <f>'Parcijalni_cjeloviti ispit'!D188</f>
        <v>B</v>
      </c>
      <c r="C187" s="98">
        <f>'Parcijalni_cjeloviti ispit'!E188</f>
        <v>0</v>
      </c>
      <c r="D187" s="240" t="str">
        <f>'Parcijalni_cjeloviti ispit'!F188</f>
        <v>NE</v>
      </c>
      <c r="E187" s="98">
        <f>'Parcijalni_cjeloviti ispit'!G188</f>
        <v>0</v>
      </c>
      <c r="F187" s="240" t="str">
        <f>'Parcijalni_cjeloviti ispit'!H188</f>
        <v>NE</v>
      </c>
      <c r="G187" s="98">
        <f>'Parcijalni_cjeloviti ispit'!I188</f>
        <v>0</v>
      </c>
      <c r="H187" s="240" t="str">
        <f>'Parcijalni_cjeloviti ispit'!J188</f>
        <v>NE</v>
      </c>
      <c r="I187" s="98">
        <f>'Parcijalni_cjeloviti ispit'!K188</f>
        <v>0</v>
      </c>
      <c r="J187" s="240" t="str">
        <f>'Parcijalni_cjeloviti ispit'!L188</f>
        <v>NE</v>
      </c>
      <c r="K187" s="230">
        <f>'Parcijalni_cjeloviti ispit'!M188</f>
        <v>0</v>
      </c>
      <c r="L187" s="230" t="str">
        <f>'Parcijalni_cjeloviti ispit'!N188</f>
        <v>NE</v>
      </c>
    </row>
    <row r="188" spans="1:12" ht="15.75" thickBot="1" x14ac:dyDescent="0.3">
      <c r="A188" s="239">
        <f>'Parcijalni_cjeloviti ispit'!C189</f>
        <v>0</v>
      </c>
      <c r="B188" s="99" t="str">
        <f>'Parcijalni_cjeloviti ispit'!D189</f>
        <v>P</v>
      </c>
      <c r="C188" s="100" t="str">
        <f>'Parcijalni_cjeloviti ispit'!E189</f>
        <v/>
      </c>
      <c r="D188" s="241">
        <f>'Parcijalni_cjeloviti ispit'!F189</f>
        <v>0</v>
      </c>
      <c r="E188" s="101" t="str">
        <f>'Parcijalni_cjeloviti ispit'!G189</f>
        <v/>
      </c>
      <c r="F188" s="241">
        <f>'Parcijalni_cjeloviti ispit'!H189</f>
        <v>0</v>
      </c>
      <c r="G188" s="101" t="str">
        <f>'Parcijalni_cjeloviti ispit'!I189</f>
        <v/>
      </c>
      <c r="H188" s="241">
        <f>'Parcijalni_cjeloviti ispit'!J189</f>
        <v>0</v>
      </c>
      <c r="I188" s="101" t="str">
        <f>'Parcijalni_cjeloviti ispit'!K189</f>
        <v/>
      </c>
      <c r="J188" s="241">
        <f>'Parcijalni_cjeloviti ispit'!L189</f>
        <v>0</v>
      </c>
      <c r="K188" s="229">
        <f>'Parcijalni_cjeloviti ispit'!M189</f>
        <v>0</v>
      </c>
      <c r="L188" s="229">
        <f>'Parcijalni_cjeloviti ispit'!N189</f>
        <v>0</v>
      </c>
    </row>
    <row r="189" spans="1:12" x14ac:dyDescent="0.25">
      <c r="A189" s="238">
        <f>'Parcijalni_cjeloviti ispit'!C190</f>
        <v>0</v>
      </c>
      <c r="B189" s="97" t="str">
        <f>'Parcijalni_cjeloviti ispit'!D190</f>
        <v>B</v>
      </c>
      <c r="C189" s="98">
        <f>'Parcijalni_cjeloviti ispit'!E190</f>
        <v>0</v>
      </c>
      <c r="D189" s="240" t="str">
        <f>'Parcijalni_cjeloviti ispit'!F190</f>
        <v>NE</v>
      </c>
      <c r="E189" s="98">
        <f>'Parcijalni_cjeloviti ispit'!G190</f>
        <v>0</v>
      </c>
      <c r="F189" s="240" t="str">
        <f>'Parcijalni_cjeloviti ispit'!H190</f>
        <v>NE</v>
      </c>
      <c r="G189" s="98">
        <f>'Parcijalni_cjeloviti ispit'!I190</f>
        <v>0</v>
      </c>
      <c r="H189" s="240" t="str">
        <f>'Parcijalni_cjeloviti ispit'!J190</f>
        <v>NE</v>
      </c>
      <c r="I189" s="98">
        <f>'Parcijalni_cjeloviti ispit'!K190</f>
        <v>0</v>
      </c>
      <c r="J189" s="240" t="str">
        <f>'Parcijalni_cjeloviti ispit'!L190</f>
        <v>NE</v>
      </c>
      <c r="K189" s="230">
        <f>'Parcijalni_cjeloviti ispit'!M190</f>
        <v>0</v>
      </c>
      <c r="L189" s="230" t="str">
        <f>'Parcijalni_cjeloviti ispit'!N190</f>
        <v>NE</v>
      </c>
    </row>
    <row r="190" spans="1:12" ht="15.75" thickBot="1" x14ac:dyDescent="0.3">
      <c r="A190" s="239">
        <f>'Parcijalni_cjeloviti ispit'!C191</f>
        <v>0</v>
      </c>
      <c r="B190" s="99" t="str">
        <f>'Parcijalni_cjeloviti ispit'!D191</f>
        <v>P</v>
      </c>
      <c r="C190" s="100" t="str">
        <f>'Parcijalni_cjeloviti ispit'!E191</f>
        <v/>
      </c>
      <c r="D190" s="241">
        <f>'Parcijalni_cjeloviti ispit'!F191</f>
        <v>0</v>
      </c>
      <c r="E190" s="101" t="str">
        <f>'Parcijalni_cjeloviti ispit'!G191</f>
        <v/>
      </c>
      <c r="F190" s="241">
        <f>'Parcijalni_cjeloviti ispit'!H191</f>
        <v>0</v>
      </c>
      <c r="G190" s="101" t="str">
        <f>'Parcijalni_cjeloviti ispit'!I191</f>
        <v/>
      </c>
      <c r="H190" s="241">
        <f>'Parcijalni_cjeloviti ispit'!J191</f>
        <v>0</v>
      </c>
      <c r="I190" s="101" t="str">
        <f>'Parcijalni_cjeloviti ispit'!K191</f>
        <v/>
      </c>
      <c r="J190" s="241">
        <f>'Parcijalni_cjeloviti ispit'!L191</f>
        <v>0</v>
      </c>
      <c r="K190" s="229">
        <f>'Parcijalni_cjeloviti ispit'!M191</f>
        <v>0</v>
      </c>
      <c r="L190" s="229">
        <f>'Parcijalni_cjeloviti ispit'!N191</f>
        <v>0</v>
      </c>
    </row>
    <row r="191" spans="1:12" x14ac:dyDescent="0.25">
      <c r="A191" s="238">
        <f>'Parcijalni_cjeloviti ispit'!C192</f>
        <v>0</v>
      </c>
      <c r="B191" s="97" t="str">
        <f>'Parcijalni_cjeloviti ispit'!D192</f>
        <v>B</v>
      </c>
      <c r="C191" s="98">
        <f>'Parcijalni_cjeloviti ispit'!E192</f>
        <v>0</v>
      </c>
      <c r="D191" s="240" t="str">
        <f>'Parcijalni_cjeloviti ispit'!F192</f>
        <v>NE</v>
      </c>
      <c r="E191" s="98">
        <f>'Parcijalni_cjeloviti ispit'!G192</f>
        <v>0</v>
      </c>
      <c r="F191" s="240" t="str">
        <f>'Parcijalni_cjeloviti ispit'!H192</f>
        <v>NE</v>
      </c>
      <c r="G191" s="98">
        <f>'Parcijalni_cjeloviti ispit'!I192</f>
        <v>0</v>
      </c>
      <c r="H191" s="240" t="str">
        <f>'Parcijalni_cjeloviti ispit'!J192</f>
        <v>NE</v>
      </c>
      <c r="I191" s="98">
        <f>'Parcijalni_cjeloviti ispit'!K192</f>
        <v>0</v>
      </c>
      <c r="J191" s="240" t="str">
        <f>'Parcijalni_cjeloviti ispit'!L192</f>
        <v>NE</v>
      </c>
      <c r="K191" s="230">
        <f>'Parcijalni_cjeloviti ispit'!M192</f>
        <v>0</v>
      </c>
      <c r="L191" s="230" t="str">
        <f>'Parcijalni_cjeloviti ispit'!N192</f>
        <v>NE</v>
      </c>
    </row>
    <row r="192" spans="1:12" ht="15.75" thickBot="1" x14ac:dyDescent="0.3">
      <c r="A192" s="239">
        <f>'Parcijalni_cjeloviti ispit'!C193</f>
        <v>0</v>
      </c>
      <c r="B192" s="99" t="str">
        <f>'Parcijalni_cjeloviti ispit'!D193</f>
        <v>P</v>
      </c>
      <c r="C192" s="100" t="str">
        <f>'Parcijalni_cjeloviti ispit'!E193</f>
        <v/>
      </c>
      <c r="D192" s="241">
        <f>'Parcijalni_cjeloviti ispit'!F193</f>
        <v>0</v>
      </c>
      <c r="E192" s="101" t="str">
        <f>'Parcijalni_cjeloviti ispit'!G193</f>
        <v/>
      </c>
      <c r="F192" s="241">
        <f>'Parcijalni_cjeloviti ispit'!H193</f>
        <v>0</v>
      </c>
      <c r="G192" s="101" t="str">
        <f>'Parcijalni_cjeloviti ispit'!I193</f>
        <v/>
      </c>
      <c r="H192" s="241">
        <f>'Parcijalni_cjeloviti ispit'!J193</f>
        <v>0</v>
      </c>
      <c r="I192" s="101" t="str">
        <f>'Parcijalni_cjeloviti ispit'!K193</f>
        <v/>
      </c>
      <c r="J192" s="241">
        <f>'Parcijalni_cjeloviti ispit'!L193</f>
        <v>0</v>
      </c>
      <c r="K192" s="229">
        <f>'Parcijalni_cjeloviti ispit'!M193</f>
        <v>0</v>
      </c>
      <c r="L192" s="229">
        <f>'Parcijalni_cjeloviti ispit'!N193</f>
        <v>0</v>
      </c>
    </row>
    <row r="193" spans="1:12" x14ac:dyDescent="0.25">
      <c r="A193" s="238">
        <f>'Parcijalni_cjeloviti ispit'!C194</f>
        <v>0</v>
      </c>
      <c r="B193" s="97" t="str">
        <f>'Parcijalni_cjeloviti ispit'!D194</f>
        <v>B</v>
      </c>
      <c r="C193" s="98">
        <f>'Parcijalni_cjeloviti ispit'!E194</f>
        <v>0</v>
      </c>
      <c r="D193" s="240" t="str">
        <f>'Parcijalni_cjeloviti ispit'!F194</f>
        <v>NE</v>
      </c>
      <c r="E193" s="98">
        <f>'Parcijalni_cjeloviti ispit'!G194</f>
        <v>0</v>
      </c>
      <c r="F193" s="240" t="str">
        <f>'Parcijalni_cjeloviti ispit'!H194</f>
        <v>NE</v>
      </c>
      <c r="G193" s="98">
        <f>'Parcijalni_cjeloviti ispit'!I194</f>
        <v>0</v>
      </c>
      <c r="H193" s="240" t="str">
        <f>'Parcijalni_cjeloviti ispit'!J194</f>
        <v>NE</v>
      </c>
      <c r="I193" s="98">
        <f>'Parcijalni_cjeloviti ispit'!K194</f>
        <v>0</v>
      </c>
      <c r="J193" s="240" t="str">
        <f>'Parcijalni_cjeloviti ispit'!L194</f>
        <v>NE</v>
      </c>
      <c r="K193" s="230">
        <f>'Parcijalni_cjeloviti ispit'!M194</f>
        <v>0</v>
      </c>
      <c r="L193" s="230" t="str">
        <f>'Parcijalni_cjeloviti ispit'!N194</f>
        <v>NE</v>
      </c>
    </row>
    <row r="194" spans="1:12" ht="15.75" thickBot="1" x14ac:dyDescent="0.3">
      <c r="A194" s="239">
        <f>'Parcijalni_cjeloviti ispit'!C195</f>
        <v>0</v>
      </c>
      <c r="B194" s="99" t="str">
        <f>'Parcijalni_cjeloviti ispit'!D195</f>
        <v>P</v>
      </c>
      <c r="C194" s="100" t="str">
        <f>'Parcijalni_cjeloviti ispit'!E195</f>
        <v/>
      </c>
      <c r="D194" s="241">
        <f>'Parcijalni_cjeloviti ispit'!F195</f>
        <v>0</v>
      </c>
      <c r="E194" s="101" t="str">
        <f>'Parcijalni_cjeloviti ispit'!G195</f>
        <v/>
      </c>
      <c r="F194" s="241">
        <f>'Parcijalni_cjeloviti ispit'!H195</f>
        <v>0</v>
      </c>
      <c r="G194" s="101" t="str">
        <f>'Parcijalni_cjeloviti ispit'!I195</f>
        <v/>
      </c>
      <c r="H194" s="241">
        <f>'Parcijalni_cjeloviti ispit'!J195</f>
        <v>0</v>
      </c>
      <c r="I194" s="101" t="str">
        <f>'Parcijalni_cjeloviti ispit'!K195</f>
        <v/>
      </c>
      <c r="J194" s="241">
        <f>'Parcijalni_cjeloviti ispit'!L195</f>
        <v>0</v>
      </c>
      <c r="K194" s="229">
        <f>'Parcijalni_cjeloviti ispit'!M195</f>
        <v>0</v>
      </c>
      <c r="L194" s="229">
        <f>'Parcijalni_cjeloviti ispit'!N195</f>
        <v>0</v>
      </c>
    </row>
    <row r="195" spans="1:12" x14ac:dyDescent="0.25">
      <c r="A195" s="238">
        <f>'Parcijalni_cjeloviti ispit'!C196</f>
        <v>0</v>
      </c>
      <c r="B195" s="97" t="str">
        <f>'Parcijalni_cjeloviti ispit'!D196</f>
        <v>B</v>
      </c>
      <c r="C195" s="98">
        <f>'Parcijalni_cjeloviti ispit'!E196</f>
        <v>0</v>
      </c>
      <c r="D195" s="240" t="str">
        <f>'Parcijalni_cjeloviti ispit'!F196</f>
        <v>NE</v>
      </c>
      <c r="E195" s="98">
        <f>'Parcijalni_cjeloviti ispit'!G196</f>
        <v>0</v>
      </c>
      <c r="F195" s="240" t="str">
        <f>'Parcijalni_cjeloviti ispit'!H196</f>
        <v>NE</v>
      </c>
      <c r="G195" s="98">
        <f>'Parcijalni_cjeloviti ispit'!I196</f>
        <v>0</v>
      </c>
      <c r="H195" s="240" t="str">
        <f>'Parcijalni_cjeloviti ispit'!J196</f>
        <v>NE</v>
      </c>
      <c r="I195" s="98">
        <f>'Parcijalni_cjeloviti ispit'!K196</f>
        <v>0</v>
      </c>
      <c r="J195" s="240" t="str">
        <f>'Parcijalni_cjeloviti ispit'!L196</f>
        <v>NE</v>
      </c>
      <c r="K195" s="230">
        <f>'Parcijalni_cjeloviti ispit'!M196</f>
        <v>0</v>
      </c>
      <c r="L195" s="230" t="str">
        <f>'Parcijalni_cjeloviti ispit'!N196</f>
        <v>NE</v>
      </c>
    </row>
    <row r="196" spans="1:12" ht="15.75" thickBot="1" x14ac:dyDescent="0.3">
      <c r="A196" s="239">
        <f>'Parcijalni_cjeloviti ispit'!C197</f>
        <v>0</v>
      </c>
      <c r="B196" s="99" t="str">
        <f>'Parcijalni_cjeloviti ispit'!D197</f>
        <v>P</v>
      </c>
      <c r="C196" s="100" t="str">
        <f>'Parcijalni_cjeloviti ispit'!E197</f>
        <v/>
      </c>
      <c r="D196" s="241">
        <f>'Parcijalni_cjeloviti ispit'!F197</f>
        <v>0</v>
      </c>
      <c r="E196" s="101" t="str">
        <f>'Parcijalni_cjeloviti ispit'!G197</f>
        <v/>
      </c>
      <c r="F196" s="241">
        <f>'Parcijalni_cjeloviti ispit'!H197</f>
        <v>0</v>
      </c>
      <c r="G196" s="101" t="str">
        <f>'Parcijalni_cjeloviti ispit'!I197</f>
        <v/>
      </c>
      <c r="H196" s="241">
        <f>'Parcijalni_cjeloviti ispit'!J197</f>
        <v>0</v>
      </c>
      <c r="I196" s="101" t="str">
        <f>'Parcijalni_cjeloviti ispit'!K197</f>
        <v/>
      </c>
      <c r="J196" s="241">
        <f>'Parcijalni_cjeloviti ispit'!L197</f>
        <v>0</v>
      </c>
      <c r="K196" s="229">
        <f>'Parcijalni_cjeloviti ispit'!M197</f>
        <v>0</v>
      </c>
      <c r="L196" s="229">
        <f>'Parcijalni_cjeloviti ispit'!N197</f>
        <v>0</v>
      </c>
    </row>
    <row r="197" spans="1:12" x14ac:dyDescent="0.25">
      <c r="A197" s="238">
        <f>'Parcijalni_cjeloviti ispit'!C198</f>
        <v>0</v>
      </c>
      <c r="B197" s="97" t="str">
        <f>'Parcijalni_cjeloviti ispit'!D198</f>
        <v>B</v>
      </c>
      <c r="C197" s="98">
        <f>'Parcijalni_cjeloviti ispit'!E198</f>
        <v>0</v>
      </c>
      <c r="D197" s="240" t="str">
        <f>'Parcijalni_cjeloviti ispit'!F198</f>
        <v>NE</v>
      </c>
      <c r="E197" s="98">
        <f>'Parcijalni_cjeloviti ispit'!G198</f>
        <v>0</v>
      </c>
      <c r="F197" s="240" t="str">
        <f>'Parcijalni_cjeloviti ispit'!H198</f>
        <v>NE</v>
      </c>
      <c r="G197" s="98">
        <f>'Parcijalni_cjeloviti ispit'!I198</f>
        <v>0</v>
      </c>
      <c r="H197" s="240" t="str">
        <f>'Parcijalni_cjeloviti ispit'!J198</f>
        <v>NE</v>
      </c>
      <c r="I197" s="98">
        <f>'Parcijalni_cjeloviti ispit'!K198</f>
        <v>0</v>
      </c>
      <c r="J197" s="240" t="str">
        <f>'Parcijalni_cjeloviti ispit'!L198</f>
        <v>NE</v>
      </c>
      <c r="K197" s="230">
        <f>'Parcijalni_cjeloviti ispit'!M198</f>
        <v>0</v>
      </c>
      <c r="L197" s="230" t="str">
        <f>'Parcijalni_cjeloviti ispit'!N198</f>
        <v>NE</v>
      </c>
    </row>
    <row r="198" spans="1:12" ht="15.75" thickBot="1" x14ac:dyDescent="0.3">
      <c r="A198" s="239">
        <f>'Parcijalni_cjeloviti ispit'!C199</f>
        <v>0</v>
      </c>
      <c r="B198" s="99" t="str">
        <f>'Parcijalni_cjeloviti ispit'!D199</f>
        <v>P</v>
      </c>
      <c r="C198" s="100" t="str">
        <f>'Parcijalni_cjeloviti ispit'!E199</f>
        <v/>
      </c>
      <c r="D198" s="241">
        <f>'Parcijalni_cjeloviti ispit'!F199</f>
        <v>0</v>
      </c>
      <c r="E198" s="101" t="str">
        <f>'Parcijalni_cjeloviti ispit'!G199</f>
        <v/>
      </c>
      <c r="F198" s="241">
        <f>'Parcijalni_cjeloviti ispit'!H199</f>
        <v>0</v>
      </c>
      <c r="G198" s="101" t="str">
        <f>'Parcijalni_cjeloviti ispit'!I199</f>
        <v/>
      </c>
      <c r="H198" s="241">
        <f>'Parcijalni_cjeloviti ispit'!J199</f>
        <v>0</v>
      </c>
      <c r="I198" s="101" t="str">
        <f>'Parcijalni_cjeloviti ispit'!K199</f>
        <v/>
      </c>
      <c r="J198" s="241">
        <f>'Parcijalni_cjeloviti ispit'!L199</f>
        <v>0</v>
      </c>
      <c r="K198" s="229">
        <f>'Parcijalni_cjeloviti ispit'!M199</f>
        <v>0</v>
      </c>
      <c r="L198" s="229">
        <f>'Parcijalni_cjeloviti ispit'!N199</f>
        <v>0</v>
      </c>
    </row>
    <row r="199" spans="1:12" x14ac:dyDescent="0.25">
      <c r="A199" s="238">
        <f>'Parcijalni_cjeloviti ispit'!C200</f>
        <v>0</v>
      </c>
      <c r="B199" s="97" t="str">
        <f>'Parcijalni_cjeloviti ispit'!D200</f>
        <v>B</v>
      </c>
      <c r="C199" s="98">
        <f>'Parcijalni_cjeloviti ispit'!E200</f>
        <v>0</v>
      </c>
      <c r="D199" s="240" t="str">
        <f>'Parcijalni_cjeloviti ispit'!F200</f>
        <v>NE</v>
      </c>
      <c r="E199" s="98">
        <f>'Parcijalni_cjeloviti ispit'!G200</f>
        <v>0</v>
      </c>
      <c r="F199" s="240" t="str">
        <f>'Parcijalni_cjeloviti ispit'!H200</f>
        <v>NE</v>
      </c>
      <c r="G199" s="98">
        <f>'Parcijalni_cjeloviti ispit'!I200</f>
        <v>0</v>
      </c>
      <c r="H199" s="240" t="str">
        <f>'Parcijalni_cjeloviti ispit'!J200</f>
        <v>NE</v>
      </c>
      <c r="I199" s="98">
        <f>'Parcijalni_cjeloviti ispit'!K200</f>
        <v>0</v>
      </c>
      <c r="J199" s="240" t="str">
        <f>'Parcijalni_cjeloviti ispit'!L200</f>
        <v>NE</v>
      </c>
      <c r="K199" s="230">
        <f>'Parcijalni_cjeloviti ispit'!M200</f>
        <v>0</v>
      </c>
      <c r="L199" s="230" t="str">
        <f>'Parcijalni_cjeloviti ispit'!N200</f>
        <v>NE</v>
      </c>
    </row>
    <row r="200" spans="1:12" ht="15.75" thickBot="1" x14ac:dyDescent="0.3">
      <c r="A200" s="239">
        <f>'Parcijalni_cjeloviti ispit'!C201</f>
        <v>0</v>
      </c>
      <c r="B200" s="99" t="str">
        <f>'Parcijalni_cjeloviti ispit'!D201</f>
        <v>P</v>
      </c>
      <c r="C200" s="100" t="str">
        <f>'Parcijalni_cjeloviti ispit'!E201</f>
        <v/>
      </c>
      <c r="D200" s="241">
        <f>'Parcijalni_cjeloviti ispit'!F201</f>
        <v>0</v>
      </c>
      <c r="E200" s="101" t="str">
        <f>'Parcijalni_cjeloviti ispit'!G201</f>
        <v/>
      </c>
      <c r="F200" s="241">
        <f>'Parcijalni_cjeloviti ispit'!H201</f>
        <v>0</v>
      </c>
      <c r="G200" s="101" t="str">
        <f>'Parcijalni_cjeloviti ispit'!I201</f>
        <v/>
      </c>
      <c r="H200" s="241">
        <f>'Parcijalni_cjeloviti ispit'!J201</f>
        <v>0</v>
      </c>
      <c r="I200" s="101" t="str">
        <f>'Parcijalni_cjeloviti ispit'!K201</f>
        <v/>
      </c>
      <c r="J200" s="241">
        <f>'Parcijalni_cjeloviti ispit'!L201</f>
        <v>0</v>
      </c>
      <c r="K200" s="229">
        <f>'Parcijalni_cjeloviti ispit'!M201</f>
        <v>0</v>
      </c>
      <c r="L200" s="229">
        <f>'Parcijalni_cjeloviti ispit'!N201</f>
        <v>0</v>
      </c>
    </row>
    <row r="201" spans="1:12" x14ac:dyDescent="0.25">
      <c r="A201" s="238">
        <f>'Parcijalni_cjeloviti ispit'!C202</f>
        <v>0</v>
      </c>
      <c r="B201" s="97" t="str">
        <f>'Parcijalni_cjeloviti ispit'!D202</f>
        <v>B</v>
      </c>
      <c r="C201" s="98">
        <f>'Parcijalni_cjeloviti ispit'!E202</f>
        <v>0</v>
      </c>
      <c r="D201" s="240" t="str">
        <f>'Parcijalni_cjeloviti ispit'!F202</f>
        <v>NE</v>
      </c>
      <c r="E201" s="98">
        <f>'Parcijalni_cjeloviti ispit'!G202</f>
        <v>0</v>
      </c>
      <c r="F201" s="240" t="str">
        <f>'Parcijalni_cjeloviti ispit'!H202</f>
        <v>NE</v>
      </c>
      <c r="G201" s="98">
        <f>'Parcijalni_cjeloviti ispit'!I202</f>
        <v>0</v>
      </c>
      <c r="H201" s="240" t="str">
        <f>'Parcijalni_cjeloviti ispit'!J202</f>
        <v>NE</v>
      </c>
      <c r="I201" s="98">
        <f>'Parcijalni_cjeloviti ispit'!K202</f>
        <v>0</v>
      </c>
      <c r="J201" s="240" t="str">
        <f>'Parcijalni_cjeloviti ispit'!L202</f>
        <v>NE</v>
      </c>
      <c r="K201" s="230">
        <f>'Parcijalni_cjeloviti ispit'!M202</f>
        <v>0</v>
      </c>
      <c r="L201" s="230" t="str">
        <f>'Parcijalni_cjeloviti ispit'!N202</f>
        <v>NE</v>
      </c>
    </row>
    <row r="202" spans="1:12" ht="15.75" thickBot="1" x14ac:dyDescent="0.3">
      <c r="A202" s="239">
        <f>'Parcijalni_cjeloviti ispit'!C203</f>
        <v>0</v>
      </c>
      <c r="B202" s="99" t="str">
        <f>'Parcijalni_cjeloviti ispit'!D203</f>
        <v>P</v>
      </c>
      <c r="C202" s="100" t="str">
        <f>'Parcijalni_cjeloviti ispit'!E203</f>
        <v/>
      </c>
      <c r="D202" s="241">
        <f>'Parcijalni_cjeloviti ispit'!F203</f>
        <v>0</v>
      </c>
      <c r="E202" s="101" t="str">
        <f>'Parcijalni_cjeloviti ispit'!G203</f>
        <v/>
      </c>
      <c r="F202" s="241">
        <f>'Parcijalni_cjeloviti ispit'!H203</f>
        <v>0</v>
      </c>
      <c r="G202" s="101" t="str">
        <f>'Parcijalni_cjeloviti ispit'!I203</f>
        <v/>
      </c>
      <c r="H202" s="241">
        <f>'Parcijalni_cjeloviti ispit'!J203</f>
        <v>0</v>
      </c>
      <c r="I202" s="101" t="str">
        <f>'Parcijalni_cjeloviti ispit'!K203</f>
        <v/>
      </c>
      <c r="J202" s="241">
        <f>'Parcijalni_cjeloviti ispit'!L203</f>
        <v>0</v>
      </c>
      <c r="K202" s="229">
        <f>'Parcijalni_cjeloviti ispit'!M203</f>
        <v>0</v>
      </c>
      <c r="L202" s="229">
        <f>'Parcijalni_cjeloviti ispit'!N203</f>
        <v>0</v>
      </c>
    </row>
    <row r="203" spans="1:12" x14ac:dyDescent="0.25">
      <c r="A203" s="238">
        <f>'Parcijalni_cjeloviti ispit'!C204</f>
        <v>0</v>
      </c>
      <c r="B203" s="97" t="str">
        <f>'Parcijalni_cjeloviti ispit'!D204</f>
        <v>B</v>
      </c>
      <c r="C203" s="98">
        <f>'Parcijalni_cjeloviti ispit'!E204</f>
        <v>0</v>
      </c>
      <c r="D203" s="240" t="str">
        <f>'Parcijalni_cjeloviti ispit'!F204</f>
        <v>NE</v>
      </c>
      <c r="E203" s="98">
        <f>'Parcijalni_cjeloviti ispit'!G204</f>
        <v>0</v>
      </c>
      <c r="F203" s="240" t="str">
        <f>'Parcijalni_cjeloviti ispit'!H204</f>
        <v>NE</v>
      </c>
      <c r="G203" s="98">
        <f>'Parcijalni_cjeloviti ispit'!I204</f>
        <v>0</v>
      </c>
      <c r="H203" s="240" t="str">
        <f>'Parcijalni_cjeloviti ispit'!J204</f>
        <v>NE</v>
      </c>
      <c r="I203" s="98">
        <f>'Parcijalni_cjeloviti ispit'!K204</f>
        <v>0</v>
      </c>
      <c r="J203" s="240" t="str">
        <f>'Parcijalni_cjeloviti ispit'!L204</f>
        <v>NE</v>
      </c>
      <c r="K203" s="230">
        <f>'Parcijalni_cjeloviti ispit'!M204</f>
        <v>0</v>
      </c>
      <c r="L203" s="230" t="str">
        <f>'Parcijalni_cjeloviti ispit'!N204</f>
        <v>NE</v>
      </c>
    </row>
    <row r="204" spans="1:12" ht="15.75" thickBot="1" x14ac:dyDescent="0.3">
      <c r="A204" s="239">
        <f>'Parcijalni_cjeloviti ispit'!C205</f>
        <v>0</v>
      </c>
      <c r="B204" s="99" t="str">
        <f>'Parcijalni_cjeloviti ispit'!D205</f>
        <v>P</v>
      </c>
      <c r="C204" s="100" t="str">
        <f>'Parcijalni_cjeloviti ispit'!E205</f>
        <v/>
      </c>
      <c r="D204" s="241">
        <f>'Parcijalni_cjeloviti ispit'!F205</f>
        <v>0</v>
      </c>
      <c r="E204" s="101" t="str">
        <f>'Parcijalni_cjeloviti ispit'!G205</f>
        <v/>
      </c>
      <c r="F204" s="241">
        <f>'Parcijalni_cjeloviti ispit'!H205</f>
        <v>0</v>
      </c>
      <c r="G204" s="101" t="str">
        <f>'Parcijalni_cjeloviti ispit'!I205</f>
        <v/>
      </c>
      <c r="H204" s="241">
        <f>'Parcijalni_cjeloviti ispit'!J205</f>
        <v>0</v>
      </c>
      <c r="I204" s="101" t="str">
        <f>'Parcijalni_cjeloviti ispit'!K205</f>
        <v/>
      </c>
      <c r="J204" s="241">
        <f>'Parcijalni_cjeloviti ispit'!L205</f>
        <v>0</v>
      </c>
      <c r="K204" s="229">
        <f>'Parcijalni_cjeloviti ispit'!M205</f>
        <v>0</v>
      </c>
      <c r="L204" s="229">
        <f>'Parcijalni_cjeloviti ispit'!N205</f>
        <v>0</v>
      </c>
    </row>
    <row r="205" spans="1:12" x14ac:dyDescent="0.25">
      <c r="A205" s="238">
        <f>'Parcijalni_cjeloviti ispit'!C206</f>
        <v>0</v>
      </c>
      <c r="B205" s="97" t="str">
        <f>'Parcijalni_cjeloviti ispit'!D206</f>
        <v>B</v>
      </c>
      <c r="C205" s="98">
        <f>'Parcijalni_cjeloviti ispit'!E206</f>
        <v>0</v>
      </c>
      <c r="D205" s="240" t="str">
        <f>'Parcijalni_cjeloviti ispit'!F206</f>
        <v>NE</v>
      </c>
      <c r="E205" s="98">
        <f>'Parcijalni_cjeloviti ispit'!G206</f>
        <v>0</v>
      </c>
      <c r="F205" s="240" t="str">
        <f>'Parcijalni_cjeloviti ispit'!H206</f>
        <v>NE</v>
      </c>
      <c r="G205" s="98">
        <f>'Parcijalni_cjeloviti ispit'!I206</f>
        <v>0</v>
      </c>
      <c r="H205" s="240" t="str">
        <f>'Parcijalni_cjeloviti ispit'!J206</f>
        <v>NE</v>
      </c>
      <c r="I205" s="98">
        <f>'Parcijalni_cjeloviti ispit'!K206</f>
        <v>0</v>
      </c>
      <c r="J205" s="240" t="str">
        <f>'Parcijalni_cjeloviti ispit'!L206</f>
        <v>NE</v>
      </c>
      <c r="K205" s="230">
        <f>'Parcijalni_cjeloviti ispit'!M206</f>
        <v>0</v>
      </c>
      <c r="L205" s="230" t="str">
        <f>'Parcijalni_cjeloviti ispit'!N206</f>
        <v>NE</v>
      </c>
    </row>
    <row r="206" spans="1:12" ht="15.75" thickBot="1" x14ac:dyDescent="0.3">
      <c r="A206" s="239">
        <f>'Parcijalni_cjeloviti ispit'!C207</f>
        <v>0</v>
      </c>
      <c r="B206" s="99" t="str">
        <f>'Parcijalni_cjeloviti ispit'!D207</f>
        <v>P</v>
      </c>
      <c r="C206" s="100" t="str">
        <f>'Parcijalni_cjeloviti ispit'!E207</f>
        <v/>
      </c>
      <c r="D206" s="241">
        <f>'Parcijalni_cjeloviti ispit'!F207</f>
        <v>0</v>
      </c>
      <c r="E206" s="101" t="str">
        <f>'Parcijalni_cjeloviti ispit'!G207</f>
        <v/>
      </c>
      <c r="F206" s="241">
        <f>'Parcijalni_cjeloviti ispit'!H207</f>
        <v>0</v>
      </c>
      <c r="G206" s="101" t="str">
        <f>'Parcijalni_cjeloviti ispit'!I207</f>
        <v/>
      </c>
      <c r="H206" s="241">
        <f>'Parcijalni_cjeloviti ispit'!J207</f>
        <v>0</v>
      </c>
      <c r="I206" s="101" t="str">
        <f>'Parcijalni_cjeloviti ispit'!K207</f>
        <v/>
      </c>
      <c r="J206" s="241">
        <f>'Parcijalni_cjeloviti ispit'!L207</f>
        <v>0</v>
      </c>
      <c r="K206" s="229">
        <f>'Parcijalni_cjeloviti ispit'!M207</f>
        <v>0</v>
      </c>
      <c r="L206" s="229">
        <f>'Parcijalni_cjeloviti ispit'!N207</f>
        <v>0</v>
      </c>
    </row>
  </sheetData>
  <sheetProtection algorithmName="SHA-512" hashValue="Yjf4UY7UDbmtYj06JjxbbjAOXQZf92DCy5JPJubUoxda/GyS4ug1BLEKYLoQghfzRxc3UOjI4kfQjG3YIPPdUA==" saltValue="OK3ao2xOgEwzhVsx2SrBWQ==" spinCount="100000" sheet="1" objects="1" scenarios="1"/>
  <mergeCells count="714">
    <mergeCell ref="K205:K206"/>
    <mergeCell ref="L205:L206"/>
    <mergeCell ref="K203:K204"/>
    <mergeCell ref="L203:L204"/>
    <mergeCell ref="A205:A206"/>
    <mergeCell ref="D205:D206"/>
    <mergeCell ref="F205:F206"/>
    <mergeCell ref="H205:H206"/>
    <mergeCell ref="J205:J206"/>
    <mergeCell ref="A203:A204"/>
    <mergeCell ref="D203:D204"/>
    <mergeCell ref="F203:F204"/>
    <mergeCell ref="H203:H204"/>
    <mergeCell ref="J203:J204"/>
    <mergeCell ref="K201:K202"/>
    <mergeCell ref="L201:L202"/>
    <mergeCell ref="K199:K200"/>
    <mergeCell ref="L199:L200"/>
    <mergeCell ref="A201:A202"/>
    <mergeCell ref="D201:D202"/>
    <mergeCell ref="F201:F202"/>
    <mergeCell ref="H201:H202"/>
    <mergeCell ref="J201:J202"/>
    <mergeCell ref="A199:A200"/>
    <mergeCell ref="D199:D200"/>
    <mergeCell ref="F199:F200"/>
    <mergeCell ref="H199:H200"/>
    <mergeCell ref="J199:J200"/>
    <mergeCell ref="K197:K198"/>
    <mergeCell ref="L197:L198"/>
    <mergeCell ref="K195:K196"/>
    <mergeCell ref="L195:L196"/>
    <mergeCell ref="A197:A198"/>
    <mergeCell ref="D197:D198"/>
    <mergeCell ref="F197:F198"/>
    <mergeCell ref="H197:H198"/>
    <mergeCell ref="J197:J198"/>
    <mergeCell ref="A195:A196"/>
    <mergeCell ref="D195:D196"/>
    <mergeCell ref="F195:F196"/>
    <mergeCell ref="H195:H196"/>
    <mergeCell ref="J195:J196"/>
    <mergeCell ref="K193:K194"/>
    <mergeCell ref="L193:L194"/>
    <mergeCell ref="K191:K192"/>
    <mergeCell ref="L191:L192"/>
    <mergeCell ref="A193:A194"/>
    <mergeCell ref="D193:D194"/>
    <mergeCell ref="F193:F194"/>
    <mergeCell ref="H193:H194"/>
    <mergeCell ref="J193:J194"/>
    <mergeCell ref="A191:A192"/>
    <mergeCell ref="D191:D192"/>
    <mergeCell ref="F191:F192"/>
    <mergeCell ref="H191:H192"/>
    <mergeCell ref="J191:J192"/>
    <mergeCell ref="K189:K190"/>
    <mergeCell ref="L189:L190"/>
    <mergeCell ref="K187:K188"/>
    <mergeCell ref="L187:L188"/>
    <mergeCell ref="A189:A190"/>
    <mergeCell ref="D189:D190"/>
    <mergeCell ref="F189:F190"/>
    <mergeCell ref="H189:H190"/>
    <mergeCell ref="J189:J190"/>
    <mergeCell ref="A187:A188"/>
    <mergeCell ref="D187:D188"/>
    <mergeCell ref="F187:F188"/>
    <mergeCell ref="H187:H188"/>
    <mergeCell ref="J187:J188"/>
    <mergeCell ref="K185:K186"/>
    <mergeCell ref="L185:L186"/>
    <mergeCell ref="K183:K184"/>
    <mergeCell ref="L183:L184"/>
    <mergeCell ref="A185:A186"/>
    <mergeCell ref="D185:D186"/>
    <mergeCell ref="F185:F186"/>
    <mergeCell ref="H185:H186"/>
    <mergeCell ref="J185:J186"/>
    <mergeCell ref="A183:A184"/>
    <mergeCell ref="D183:D184"/>
    <mergeCell ref="F183:F184"/>
    <mergeCell ref="H183:H184"/>
    <mergeCell ref="J183:J184"/>
    <mergeCell ref="K181:K182"/>
    <mergeCell ref="L181:L182"/>
    <mergeCell ref="K179:K180"/>
    <mergeCell ref="L179:L180"/>
    <mergeCell ref="A181:A182"/>
    <mergeCell ref="D181:D182"/>
    <mergeCell ref="F181:F182"/>
    <mergeCell ref="H181:H182"/>
    <mergeCell ref="J181:J182"/>
    <mergeCell ref="A179:A180"/>
    <mergeCell ref="D179:D180"/>
    <mergeCell ref="F179:F180"/>
    <mergeCell ref="H179:H180"/>
    <mergeCell ref="J179:J180"/>
    <mergeCell ref="K177:K178"/>
    <mergeCell ref="L177:L178"/>
    <mergeCell ref="K175:K176"/>
    <mergeCell ref="L175:L176"/>
    <mergeCell ref="A177:A178"/>
    <mergeCell ref="D177:D178"/>
    <mergeCell ref="F177:F178"/>
    <mergeCell ref="H177:H178"/>
    <mergeCell ref="J177:J178"/>
    <mergeCell ref="A175:A176"/>
    <mergeCell ref="D175:D176"/>
    <mergeCell ref="F175:F176"/>
    <mergeCell ref="H175:H176"/>
    <mergeCell ref="J175:J176"/>
    <mergeCell ref="K173:K174"/>
    <mergeCell ref="L173:L174"/>
    <mergeCell ref="K171:K172"/>
    <mergeCell ref="L171:L172"/>
    <mergeCell ref="A173:A174"/>
    <mergeCell ref="D173:D174"/>
    <mergeCell ref="F173:F174"/>
    <mergeCell ref="H173:H174"/>
    <mergeCell ref="J173:J174"/>
    <mergeCell ref="A171:A172"/>
    <mergeCell ref="D171:D172"/>
    <mergeCell ref="F171:F172"/>
    <mergeCell ref="H171:H172"/>
    <mergeCell ref="J171:J172"/>
    <mergeCell ref="K169:K170"/>
    <mergeCell ref="L169:L170"/>
    <mergeCell ref="K167:K168"/>
    <mergeCell ref="L167:L168"/>
    <mergeCell ref="A169:A170"/>
    <mergeCell ref="D169:D170"/>
    <mergeCell ref="F169:F170"/>
    <mergeCell ref="H169:H170"/>
    <mergeCell ref="J169:J170"/>
    <mergeCell ref="A167:A168"/>
    <mergeCell ref="D167:D168"/>
    <mergeCell ref="F167:F168"/>
    <mergeCell ref="H167:H168"/>
    <mergeCell ref="J167:J168"/>
    <mergeCell ref="K165:K166"/>
    <mergeCell ref="L165:L166"/>
    <mergeCell ref="K163:K164"/>
    <mergeCell ref="L163:L164"/>
    <mergeCell ref="A165:A166"/>
    <mergeCell ref="D165:D166"/>
    <mergeCell ref="F165:F166"/>
    <mergeCell ref="H165:H166"/>
    <mergeCell ref="J165:J166"/>
    <mergeCell ref="A163:A164"/>
    <mergeCell ref="D163:D164"/>
    <mergeCell ref="F163:F164"/>
    <mergeCell ref="H163:H164"/>
    <mergeCell ref="J163:J164"/>
    <mergeCell ref="K161:K162"/>
    <mergeCell ref="L161:L162"/>
    <mergeCell ref="K159:K160"/>
    <mergeCell ref="L159:L160"/>
    <mergeCell ref="A161:A162"/>
    <mergeCell ref="D161:D162"/>
    <mergeCell ref="F161:F162"/>
    <mergeCell ref="H161:H162"/>
    <mergeCell ref="J161:J162"/>
    <mergeCell ref="A159:A160"/>
    <mergeCell ref="D159:D160"/>
    <mergeCell ref="F159:F160"/>
    <mergeCell ref="H159:H160"/>
    <mergeCell ref="J159:J160"/>
    <mergeCell ref="K157:K158"/>
    <mergeCell ref="L157:L158"/>
    <mergeCell ref="K155:K156"/>
    <mergeCell ref="L155:L156"/>
    <mergeCell ref="A157:A158"/>
    <mergeCell ref="D157:D158"/>
    <mergeCell ref="F157:F158"/>
    <mergeCell ref="H157:H158"/>
    <mergeCell ref="J157:J158"/>
    <mergeCell ref="A155:A156"/>
    <mergeCell ref="D155:D156"/>
    <mergeCell ref="F155:F156"/>
    <mergeCell ref="H155:H156"/>
    <mergeCell ref="J155:J156"/>
    <mergeCell ref="K153:K154"/>
    <mergeCell ref="L153:L154"/>
    <mergeCell ref="K151:K152"/>
    <mergeCell ref="L151:L152"/>
    <mergeCell ref="A153:A154"/>
    <mergeCell ref="D153:D154"/>
    <mergeCell ref="F153:F154"/>
    <mergeCell ref="H153:H154"/>
    <mergeCell ref="J153:J154"/>
    <mergeCell ref="A151:A152"/>
    <mergeCell ref="D151:D152"/>
    <mergeCell ref="F151:F152"/>
    <mergeCell ref="H151:H152"/>
    <mergeCell ref="J151:J152"/>
    <mergeCell ref="K149:K150"/>
    <mergeCell ref="L149:L150"/>
    <mergeCell ref="K147:K148"/>
    <mergeCell ref="L147:L148"/>
    <mergeCell ref="A149:A150"/>
    <mergeCell ref="D149:D150"/>
    <mergeCell ref="F149:F150"/>
    <mergeCell ref="H149:H150"/>
    <mergeCell ref="J149:J150"/>
    <mergeCell ref="A147:A148"/>
    <mergeCell ref="D147:D148"/>
    <mergeCell ref="F147:F148"/>
    <mergeCell ref="H147:H148"/>
    <mergeCell ref="J147:J148"/>
    <mergeCell ref="K145:K146"/>
    <mergeCell ref="L145:L146"/>
    <mergeCell ref="K143:K144"/>
    <mergeCell ref="L143:L144"/>
    <mergeCell ref="A145:A146"/>
    <mergeCell ref="D145:D146"/>
    <mergeCell ref="F145:F146"/>
    <mergeCell ref="H145:H146"/>
    <mergeCell ref="J145:J146"/>
    <mergeCell ref="A143:A144"/>
    <mergeCell ref="D143:D144"/>
    <mergeCell ref="F143:F144"/>
    <mergeCell ref="H143:H144"/>
    <mergeCell ref="J143:J144"/>
    <mergeCell ref="K141:K142"/>
    <mergeCell ref="L141:L142"/>
    <mergeCell ref="K139:K140"/>
    <mergeCell ref="L139:L140"/>
    <mergeCell ref="A141:A142"/>
    <mergeCell ref="D141:D142"/>
    <mergeCell ref="F141:F142"/>
    <mergeCell ref="H141:H142"/>
    <mergeCell ref="J141:J142"/>
    <mergeCell ref="A139:A140"/>
    <mergeCell ref="D139:D140"/>
    <mergeCell ref="F139:F140"/>
    <mergeCell ref="H139:H140"/>
    <mergeCell ref="J139:J140"/>
    <mergeCell ref="K137:K138"/>
    <mergeCell ref="L137:L138"/>
    <mergeCell ref="K135:K136"/>
    <mergeCell ref="L135:L136"/>
    <mergeCell ref="A137:A138"/>
    <mergeCell ref="D137:D138"/>
    <mergeCell ref="F137:F138"/>
    <mergeCell ref="H137:H138"/>
    <mergeCell ref="J137:J138"/>
    <mergeCell ref="A135:A136"/>
    <mergeCell ref="D135:D136"/>
    <mergeCell ref="F135:F136"/>
    <mergeCell ref="H135:H136"/>
    <mergeCell ref="J135:J136"/>
    <mergeCell ref="K133:K134"/>
    <mergeCell ref="L133:L134"/>
    <mergeCell ref="K131:K132"/>
    <mergeCell ref="L131:L132"/>
    <mergeCell ref="A133:A134"/>
    <mergeCell ref="D133:D134"/>
    <mergeCell ref="F133:F134"/>
    <mergeCell ref="H133:H134"/>
    <mergeCell ref="J133:J134"/>
    <mergeCell ref="A131:A132"/>
    <mergeCell ref="D131:D132"/>
    <mergeCell ref="F131:F132"/>
    <mergeCell ref="H131:H132"/>
    <mergeCell ref="J131:J132"/>
    <mergeCell ref="K129:K130"/>
    <mergeCell ref="L129:L130"/>
    <mergeCell ref="K127:K128"/>
    <mergeCell ref="L127:L128"/>
    <mergeCell ref="A129:A130"/>
    <mergeCell ref="D129:D130"/>
    <mergeCell ref="F129:F130"/>
    <mergeCell ref="H129:H130"/>
    <mergeCell ref="J129:J130"/>
    <mergeCell ref="A127:A128"/>
    <mergeCell ref="D127:D128"/>
    <mergeCell ref="F127:F128"/>
    <mergeCell ref="H127:H128"/>
    <mergeCell ref="J127:J128"/>
    <mergeCell ref="K125:K126"/>
    <mergeCell ref="L125:L126"/>
    <mergeCell ref="K123:K124"/>
    <mergeCell ref="L123:L124"/>
    <mergeCell ref="A125:A126"/>
    <mergeCell ref="D125:D126"/>
    <mergeCell ref="F125:F126"/>
    <mergeCell ref="H125:H126"/>
    <mergeCell ref="J125:J126"/>
    <mergeCell ref="A123:A124"/>
    <mergeCell ref="D123:D124"/>
    <mergeCell ref="F123:F124"/>
    <mergeCell ref="H123:H124"/>
    <mergeCell ref="J123:J124"/>
    <mergeCell ref="K121:K122"/>
    <mergeCell ref="L121:L122"/>
    <mergeCell ref="K119:K120"/>
    <mergeCell ref="L119:L120"/>
    <mergeCell ref="A121:A122"/>
    <mergeCell ref="D121:D122"/>
    <mergeCell ref="F121:F122"/>
    <mergeCell ref="H121:H122"/>
    <mergeCell ref="J121:J122"/>
    <mergeCell ref="A119:A120"/>
    <mergeCell ref="D119:D120"/>
    <mergeCell ref="F119:F120"/>
    <mergeCell ref="H119:H120"/>
    <mergeCell ref="J119:J120"/>
    <mergeCell ref="K117:K118"/>
    <mergeCell ref="L117:L118"/>
    <mergeCell ref="K115:K116"/>
    <mergeCell ref="L115:L116"/>
    <mergeCell ref="A117:A118"/>
    <mergeCell ref="D117:D118"/>
    <mergeCell ref="F117:F118"/>
    <mergeCell ref="H117:H118"/>
    <mergeCell ref="J117:J118"/>
    <mergeCell ref="A115:A116"/>
    <mergeCell ref="D115:D116"/>
    <mergeCell ref="F115:F116"/>
    <mergeCell ref="H115:H116"/>
    <mergeCell ref="J115:J116"/>
    <mergeCell ref="K113:K114"/>
    <mergeCell ref="L113:L114"/>
    <mergeCell ref="K111:K112"/>
    <mergeCell ref="L111:L112"/>
    <mergeCell ref="A113:A114"/>
    <mergeCell ref="D113:D114"/>
    <mergeCell ref="F113:F114"/>
    <mergeCell ref="H113:H114"/>
    <mergeCell ref="J113:J114"/>
    <mergeCell ref="A111:A112"/>
    <mergeCell ref="D111:D112"/>
    <mergeCell ref="F111:F112"/>
    <mergeCell ref="H111:H112"/>
    <mergeCell ref="J111:J112"/>
    <mergeCell ref="K109:K110"/>
    <mergeCell ref="L109:L110"/>
    <mergeCell ref="K107:K108"/>
    <mergeCell ref="L107:L108"/>
    <mergeCell ref="A109:A110"/>
    <mergeCell ref="D109:D110"/>
    <mergeCell ref="F109:F110"/>
    <mergeCell ref="H109:H110"/>
    <mergeCell ref="J109:J110"/>
    <mergeCell ref="A107:A108"/>
    <mergeCell ref="D107:D108"/>
    <mergeCell ref="F107:F108"/>
    <mergeCell ref="H107:H108"/>
    <mergeCell ref="J107:J108"/>
    <mergeCell ref="K105:K106"/>
    <mergeCell ref="L105:L106"/>
    <mergeCell ref="K103:K104"/>
    <mergeCell ref="L103:L104"/>
    <mergeCell ref="A105:A106"/>
    <mergeCell ref="D105:D106"/>
    <mergeCell ref="F105:F106"/>
    <mergeCell ref="H105:H106"/>
    <mergeCell ref="J105:J106"/>
    <mergeCell ref="A103:A104"/>
    <mergeCell ref="D103:D104"/>
    <mergeCell ref="F103:F104"/>
    <mergeCell ref="H103:H104"/>
    <mergeCell ref="J103:J104"/>
    <mergeCell ref="K101:K102"/>
    <mergeCell ref="L101:L102"/>
    <mergeCell ref="K99:K100"/>
    <mergeCell ref="L99:L100"/>
    <mergeCell ref="A101:A102"/>
    <mergeCell ref="D101:D102"/>
    <mergeCell ref="F101:F102"/>
    <mergeCell ref="H101:H102"/>
    <mergeCell ref="J101:J102"/>
    <mergeCell ref="A99:A100"/>
    <mergeCell ref="D99:D100"/>
    <mergeCell ref="F99:F100"/>
    <mergeCell ref="H99:H100"/>
    <mergeCell ref="J99:J100"/>
    <mergeCell ref="K97:K98"/>
    <mergeCell ref="L97:L98"/>
    <mergeCell ref="K95:K96"/>
    <mergeCell ref="L95:L96"/>
    <mergeCell ref="A97:A98"/>
    <mergeCell ref="D97:D98"/>
    <mergeCell ref="F97:F98"/>
    <mergeCell ref="H97:H98"/>
    <mergeCell ref="J97:J98"/>
    <mergeCell ref="A95:A96"/>
    <mergeCell ref="D95:D96"/>
    <mergeCell ref="F95:F96"/>
    <mergeCell ref="H95:H96"/>
    <mergeCell ref="J95:J96"/>
    <mergeCell ref="K93:K94"/>
    <mergeCell ref="L93:L94"/>
    <mergeCell ref="K91:K92"/>
    <mergeCell ref="L91:L92"/>
    <mergeCell ref="A93:A94"/>
    <mergeCell ref="D93:D94"/>
    <mergeCell ref="F93:F94"/>
    <mergeCell ref="H93:H94"/>
    <mergeCell ref="J93:J94"/>
    <mergeCell ref="A91:A92"/>
    <mergeCell ref="D91:D92"/>
    <mergeCell ref="F91:F92"/>
    <mergeCell ref="H91:H92"/>
    <mergeCell ref="J91:J92"/>
    <mergeCell ref="K89:K90"/>
    <mergeCell ref="L89:L90"/>
    <mergeCell ref="K87:K88"/>
    <mergeCell ref="L87:L88"/>
    <mergeCell ref="A89:A90"/>
    <mergeCell ref="D89:D90"/>
    <mergeCell ref="F89:F90"/>
    <mergeCell ref="H89:H90"/>
    <mergeCell ref="J89:J90"/>
    <mergeCell ref="A87:A88"/>
    <mergeCell ref="D87:D88"/>
    <mergeCell ref="F87:F88"/>
    <mergeCell ref="H87:H88"/>
    <mergeCell ref="J87:J88"/>
    <mergeCell ref="K85:K86"/>
    <mergeCell ref="L85:L86"/>
    <mergeCell ref="K83:K84"/>
    <mergeCell ref="L83:L84"/>
    <mergeCell ref="A85:A86"/>
    <mergeCell ref="D85:D86"/>
    <mergeCell ref="F85:F86"/>
    <mergeCell ref="H85:H86"/>
    <mergeCell ref="J85:J86"/>
    <mergeCell ref="A83:A84"/>
    <mergeCell ref="D83:D84"/>
    <mergeCell ref="F83:F84"/>
    <mergeCell ref="H83:H84"/>
    <mergeCell ref="J83:J84"/>
    <mergeCell ref="K81:K82"/>
    <mergeCell ref="L81:L82"/>
    <mergeCell ref="K79:K80"/>
    <mergeCell ref="L79:L80"/>
    <mergeCell ref="A81:A82"/>
    <mergeCell ref="D81:D82"/>
    <mergeCell ref="F81:F82"/>
    <mergeCell ref="H81:H82"/>
    <mergeCell ref="J81:J82"/>
    <mergeCell ref="A79:A80"/>
    <mergeCell ref="D79:D80"/>
    <mergeCell ref="F79:F80"/>
    <mergeCell ref="H79:H80"/>
    <mergeCell ref="J79:J80"/>
    <mergeCell ref="K77:K78"/>
    <mergeCell ref="L77:L78"/>
    <mergeCell ref="K75:K76"/>
    <mergeCell ref="L75:L76"/>
    <mergeCell ref="A77:A78"/>
    <mergeCell ref="D77:D78"/>
    <mergeCell ref="F77:F78"/>
    <mergeCell ref="H77:H78"/>
    <mergeCell ref="J77:J78"/>
    <mergeCell ref="A75:A76"/>
    <mergeCell ref="D75:D76"/>
    <mergeCell ref="F75:F76"/>
    <mergeCell ref="H75:H76"/>
    <mergeCell ref="J75:J76"/>
    <mergeCell ref="K73:K74"/>
    <mergeCell ref="L73:L74"/>
    <mergeCell ref="K71:K72"/>
    <mergeCell ref="L71:L72"/>
    <mergeCell ref="A73:A74"/>
    <mergeCell ref="D73:D74"/>
    <mergeCell ref="F73:F74"/>
    <mergeCell ref="H73:H74"/>
    <mergeCell ref="J73:J74"/>
    <mergeCell ref="A71:A72"/>
    <mergeCell ref="D71:D72"/>
    <mergeCell ref="F71:F72"/>
    <mergeCell ref="H71:H72"/>
    <mergeCell ref="J71:J72"/>
    <mergeCell ref="K69:K70"/>
    <mergeCell ref="L69:L70"/>
    <mergeCell ref="K67:K68"/>
    <mergeCell ref="L67:L68"/>
    <mergeCell ref="A69:A70"/>
    <mergeCell ref="D69:D70"/>
    <mergeCell ref="F69:F70"/>
    <mergeCell ref="H69:H70"/>
    <mergeCell ref="J69:J70"/>
    <mergeCell ref="A67:A68"/>
    <mergeCell ref="D67:D68"/>
    <mergeCell ref="F67:F68"/>
    <mergeCell ref="H67:H68"/>
    <mergeCell ref="J67:J68"/>
    <mergeCell ref="K65:K66"/>
    <mergeCell ref="L65:L66"/>
    <mergeCell ref="K63:K64"/>
    <mergeCell ref="L63:L64"/>
    <mergeCell ref="A65:A66"/>
    <mergeCell ref="D65:D66"/>
    <mergeCell ref="F65:F66"/>
    <mergeCell ref="H65:H66"/>
    <mergeCell ref="J65:J66"/>
    <mergeCell ref="A63:A64"/>
    <mergeCell ref="D63:D64"/>
    <mergeCell ref="F63:F64"/>
    <mergeCell ref="H63:H64"/>
    <mergeCell ref="J63:J64"/>
    <mergeCell ref="K61:K62"/>
    <mergeCell ref="L61:L62"/>
    <mergeCell ref="K59:K60"/>
    <mergeCell ref="L59:L60"/>
    <mergeCell ref="A61:A62"/>
    <mergeCell ref="D61:D62"/>
    <mergeCell ref="F61:F62"/>
    <mergeCell ref="H61:H62"/>
    <mergeCell ref="J61:J62"/>
    <mergeCell ref="A59:A60"/>
    <mergeCell ref="D59:D60"/>
    <mergeCell ref="F59:F60"/>
    <mergeCell ref="H59:H60"/>
    <mergeCell ref="J59:J60"/>
    <mergeCell ref="K57:K58"/>
    <mergeCell ref="L57:L58"/>
    <mergeCell ref="K55:K56"/>
    <mergeCell ref="L55:L56"/>
    <mergeCell ref="A57:A58"/>
    <mergeCell ref="D57:D58"/>
    <mergeCell ref="F57:F58"/>
    <mergeCell ref="H57:H58"/>
    <mergeCell ref="J57:J58"/>
    <mergeCell ref="A55:A56"/>
    <mergeCell ref="D55:D56"/>
    <mergeCell ref="F55:F56"/>
    <mergeCell ref="H55:H56"/>
    <mergeCell ref="J55:J56"/>
    <mergeCell ref="K53:K54"/>
    <mergeCell ref="L53:L54"/>
    <mergeCell ref="K51:K52"/>
    <mergeCell ref="L51:L52"/>
    <mergeCell ref="A53:A54"/>
    <mergeCell ref="D53:D54"/>
    <mergeCell ref="F53:F54"/>
    <mergeCell ref="H53:H54"/>
    <mergeCell ref="J53:J54"/>
    <mergeCell ref="A51:A52"/>
    <mergeCell ref="D51:D52"/>
    <mergeCell ref="F51:F52"/>
    <mergeCell ref="H51:H52"/>
    <mergeCell ref="J51:J52"/>
    <mergeCell ref="K49:K50"/>
    <mergeCell ref="L49:L50"/>
    <mergeCell ref="K47:K48"/>
    <mergeCell ref="L47:L48"/>
    <mergeCell ref="A49:A50"/>
    <mergeCell ref="D49:D50"/>
    <mergeCell ref="F49:F50"/>
    <mergeCell ref="H49:H50"/>
    <mergeCell ref="J49:J50"/>
    <mergeCell ref="A47:A48"/>
    <mergeCell ref="D47:D48"/>
    <mergeCell ref="F47:F48"/>
    <mergeCell ref="H47:H48"/>
    <mergeCell ref="J47:J48"/>
    <mergeCell ref="K45:K46"/>
    <mergeCell ref="L45:L46"/>
    <mergeCell ref="K43:K44"/>
    <mergeCell ref="L43:L44"/>
    <mergeCell ref="A45:A46"/>
    <mergeCell ref="D45:D46"/>
    <mergeCell ref="F45:F46"/>
    <mergeCell ref="H45:H46"/>
    <mergeCell ref="J45:J46"/>
    <mergeCell ref="A43:A44"/>
    <mergeCell ref="D43:D44"/>
    <mergeCell ref="F43:F44"/>
    <mergeCell ref="H43:H44"/>
    <mergeCell ref="J43:J44"/>
    <mergeCell ref="K41:K42"/>
    <mergeCell ref="L41:L42"/>
    <mergeCell ref="K39:K40"/>
    <mergeCell ref="L39:L40"/>
    <mergeCell ref="A41:A42"/>
    <mergeCell ref="D41:D42"/>
    <mergeCell ref="F41:F42"/>
    <mergeCell ref="H41:H42"/>
    <mergeCell ref="J41:J42"/>
    <mergeCell ref="A39:A40"/>
    <mergeCell ref="D39:D40"/>
    <mergeCell ref="F39:F40"/>
    <mergeCell ref="H39:H40"/>
    <mergeCell ref="J39:J40"/>
    <mergeCell ref="K37:K38"/>
    <mergeCell ref="L37:L38"/>
    <mergeCell ref="K35:K36"/>
    <mergeCell ref="L35:L36"/>
    <mergeCell ref="A37:A38"/>
    <mergeCell ref="D37:D38"/>
    <mergeCell ref="F37:F38"/>
    <mergeCell ref="H37:H38"/>
    <mergeCell ref="J37:J38"/>
    <mergeCell ref="A35:A36"/>
    <mergeCell ref="D35:D36"/>
    <mergeCell ref="F35:F36"/>
    <mergeCell ref="H35:H36"/>
    <mergeCell ref="J35:J36"/>
    <mergeCell ref="K33:K34"/>
    <mergeCell ref="L33:L34"/>
    <mergeCell ref="K31:K32"/>
    <mergeCell ref="L31:L32"/>
    <mergeCell ref="A33:A34"/>
    <mergeCell ref="D33:D34"/>
    <mergeCell ref="F33:F34"/>
    <mergeCell ref="H33:H34"/>
    <mergeCell ref="J33:J34"/>
    <mergeCell ref="A31:A32"/>
    <mergeCell ref="D31:D32"/>
    <mergeCell ref="F31:F32"/>
    <mergeCell ref="H31:H32"/>
    <mergeCell ref="J31:J32"/>
    <mergeCell ref="K29:K30"/>
    <mergeCell ref="L29:L30"/>
    <mergeCell ref="K27:K28"/>
    <mergeCell ref="L27:L28"/>
    <mergeCell ref="A29:A30"/>
    <mergeCell ref="D29:D30"/>
    <mergeCell ref="F29:F30"/>
    <mergeCell ref="H29:H30"/>
    <mergeCell ref="J29:J30"/>
    <mergeCell ref="A27:A28"/>
    <mergeCell ref="D27:D28"/>
    <mergeCell ref="F27:F28"/>
    <mergeCell ref="H27:H28"/>
    <mergeCell ref="J27:J28"/>
    <mergeCell ref="K25:K26"/>
    <mergeCell ref="L25:L26"/>
    <mergeCell ref="K23:K24"/>
    <mergeCell ref="L23:L24"/>
    <mergeCell ref="A25:A26"/>
    <mergeCell ref="D25:D26"/>
    <mergeCell ref="F25:F26"/>
    <mergeCell ref="H25:H26"/>
    <mergeCell ref="J25:J26"/>
    <mergeCell ref="A23:A24"/>
    <mergeCell ref="D23:D24"/>
    <mergeCell ref="F23:F24"/>
    <mergeCell ref="H23:H24"/>
    <mergeCell ref="J23:J24"/>
    <mergeCell ref="K21:K22"/>
    <mergeCell ref="L21:L22"/>
    <mergeCell ref="K19:K20"/>
    <mergeCell ref="L19:L20"/>
    <mergeCell ref="A21:A22"/>
    <mergeCell ref="D21:D22"/>
    <mergeCell ref="F21:F22"/>
    <mergeCell ref="H21:H22"/>
    <mergeCell ref="J21:J22"/>
    <mergeCell ref="A19:A20"/>
    <mergeCell ref="D19:D20"/>
    <mergeCell ref="F19:F20"/>
    <mergeCell ref="H19:H20"/>
    <mergeCell ref="J19:J20"/>
    <mergeCell ref="K17:K18"/>
    <mergeCell ref="L17:L18"/>
    <mergeCell ref="K15:K16"/>
    <mergeCell ref="L15:L16"/>
    <mergeCell ref="A17:A18"/>
    <mergeCell ref="D17:D18"/>
    <mergeCell ref="F17:F18"/>
    <mergeCell ref="H17:H18"/>
    <mergeCell ref="J17:J18"/>
    <mergeCell ref="A15:A16"/>
    <mergeCell ref="D15:D16"/>
    <mergeCell ref="F15:F16"/>
    <mergeCell ref="H15:H16"/>
    <mergeCell ref="J15:J16"/>
    <mergeCell ref="K13:K14"/>
    <mergeCell ref="L13:L14"/>
    <mergeCell ref="K11:K12"/>
    <mergeCell ref="L11:L12"/>
    <mergeCell ref="A13:A14"/>
    <mergeCell ref="D13:D14"/>
    <mergeCell ref="F13:F14"/>
    <mergeCell ref="H13:H14"/>
    <mergeCell ref="J13:J14"/>
    <mergeCell ref="A11:A12"/>
    <mergeCell ref="D11:D12"/>
    <mergeCell ref="F11:F12"/>
    <mergeCell ref="H11:H12"/>
    <mergeCell ref="J11:J12"/>
    <mergeCell ref="K9:K10"/>
    <mergeCell ref="L9:L10"/>
    <mergeCell ref="K7:K8"/>
    <mergeCell ref="L7:L8"/>
    <mergeCell ref="A9:A10"/>
    <mergeCell ref="D9:D10"/>
    <mergeCell ref="F9:F10"/>
    <mergeCell ref="H9:H10"/>
    <mergeCell ref="J9:J10"/>
    <mergeCell ref="A7:A8"/>
    <mergeCell ref="D7:D8"/>
    <mergeCell ref="F7:F8"/>
    <mergeCell ref="H7:H8"/>
    <mergeCell ref="J7:J8"/>
    <mergeCell ref="H5:H6"/>
    <mergeCell ref="J5:J6"/>
    <mergeCell ref="K4:K6"/>
    <mergeCell ref="L4:L6"/>
    <mergeCell ref="C1:D1"/>
    <mergeCell ref="E1:G1"/>
    <mergeCell ref="I1:J1"/>
    <mergeCell ref="A4:A6"/>
    <mergeCell ref="C4:D4"/>
    <mergeCell ref="E4:F4"/>
    <mergeCell ref="G4:H4"/>
    <mergeCell ref="I4:J4"/>
    <mergeCell ref="D5:D6"/>
    <mergeCell ref="F5:F6"/>
  </mergeCells>
  <conditionalFormatting sqref="D7:D206 F7:F206 H7:H206 J7:J206">
    <cfRule type="cellIs" dxfId="5" priority="10" operator="equal">
      <formula>"da"</formula>
    </cfRule>
    <cfRule type="cellIs" dxfId="4" priority="11" operator="equal">
      <formula>"ne"</formula>
    </cfRule>
  </conditionalFormatting>
  <conditionalFormatting sqref="K7:K206">
    <cfRule type="cellIs" dxfId="3" priority="9"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61098-63C5-4A34-A007-706D40604005}">
  <dimension ref="A1:N206"/>
  <sheetViews>
    <sheetView zoomScale="80" zoomScaleNormal="80" workbookViewId="0">
      <selection activeCell="T9" sqref="T9"/>
    </sheetView>
  </sheetViews>
  <sheetFormatPr defaultRowHeight="15" x14ac:dyDescent="0.25"/>
  <cols>
    <col min="2" max="2" width="25.7109375" customWidth="1"/>
    <col min="3" max="3" width="17" customWidth="1"/>
    <col min="12" max="12" width="11.7109375" customWidth="1"/>
  </cols>
  <sheetData>
    <row r="1" spans="1:14" ht="27.6" customHeight="1" thickBot="1" x14ac:dyDescent="0.3">
      <c r="A1" s="244" t="str">
        <f>'Parcijalni_cjeloviti ispit'!A2</f>
        <v>Broj studenta koji su cjeloviti ispit</v>
      </c>
      <c r="B1" s="245">
        <f>'Parcijalni_cjeloviti ispit'!B2</f>
        <v>0</v>
      </c>
      <c r="C1" s="246">
        <f>'Parcijalni_cjeloviti ispit'!C2</f>
        <v>0</v>
      </c>
      <c r="D1" s="247" t="str">
        <f>'Parcijalni_cjeloviti ispit'!D2</f>
        <v>Kolegij/ Studij:</v>
      </c>
      <c r="E1" s="248">
        <f>'Parcijalni_cjeloviti ispit'!E2</f>
        <v>0</v>
      </c>
      <c r="F1" s="248">
        <f>'Parcijalni_cjeloviti ispit'!F2</f>
        <v>0</v>
      </c>
      <c r="G1" s="248">
        <f>'Parcijalni_cjeloviti ispit'!G2</f>
        <v>0</v>
      </c>
      <c r="H1" s="102"/>
      <c r="I1" s="249" t="str">
        <f>'Parcijalni_cjeloviti ispit'!I2</f>
        <v>Status studenta:</v>
      </c>
      <c r="J1" s="250">
        <f>'Parcijalni_cjeloviti ispit'!J2</f>
        <v>0</v>
      </c>
      <c r="K1" s="88"/>
      <c r="L1" s="92">
        <f ca="1">'Parcijalni_cjeloviti ispit'!L2</f>
        <v>45595</v>
      </c>
      <c r="M1" s="88"/>
      <c r="N1" s="88"/>
    </row>
    <row r="2" spans="1:14" ht="24" customHeight="1" thickBot="1" x14ac:dyDescent="0.3">
      <c r="A2" s="103" t="str">
        <f>'Parcijalni_cjeloviti ispit'!A3</f>
        <v>Odabrali</v>
      </c>
      <c r="B2" s="104" t="str">
        <f>'Parcijalni_cjeloviti ispit'!B3</f>
        <v>Pristupilli</v>
      </c>
      <c r="C2" s="105" t="str">
        <f>'Parcijalni_cjeloviti ispit'!C3</f>
        <v>Položili</v>
      </c>
      <c r="D2" s="247">
        <f>'Parcijalni_cjeloviti ispit'!D3</f>
        <v>0</v>
      </c>
      <c r="E2" s="248">
        <f>'Parcijalni_cjeloviti ispit'!E3</f>
        <v>0</v>
      </c>
      <c r="F2" s="248">
        <f>'Parcijalni_cjeloviti ispit'!F3</f>
        <v>0</v>
      </c>
      <c r="G2" s="248">
        <f>'Parcijalni_cjeloviti ispit'!G3</f>
        <v>0</v>
      </c>
      <c r="H2" s="102"/>
      <c r="I2" s="249">
        <f>'Parcijalni_cjeloviti ispit'!I3</f>
        <v>0</v>
      </c>
      <c r="J2" s="250">
        <f>'Parcijalni_cjeloviti ispit'!J3</f>
        <v>0</v>
      </c>
      <c r="K2" s="88"/>
      <c r="L2" s="88"/>
      <c r="M2" s="88"/>
      <c r="N2" s="88"/>
    </row>
    <row r="3" spans="1:14" ht="43.9" customHeight="1" thickBot="1" x14ac:dyDescent="0.3">
      <c r="A3" s="106">
        <f>'Parcijalni_cjeloviti ispit'!A4</f>
        <v>0</v>
      </c>
      <c r="B3" s="106">
        <f>'Parcijalni_cjeloviti ispit'!B4</f>
        <v>0</v>
      </c>
      <c r="C3" s="106">
        <f>'Parcijalni_cjeloviti ispit'!C4</f>
        <v>0</v>
      </c>
      <c r="D3" s="251" t="str">
        <f>'Parcijalni_cjeloviti ispit'!D4</f>
        <v>Ime i prezime nastavnika:</v>
      </c>
      <c r="E3" s="252">
        <f>'Parcijalni_cjeloviti ispit'!E4</f>
        <v>0</v>
      </c>
      <c r="F3" s="253">
        <f>'Parcijalni_cjeloviti ispit'!F4</f>
        <v>0</v>
      </c>
      <c r="G3" s="253">
        <f>'Parcijalni_cjeloviti ispit'!G4</f>
        <v>0</v>
      </c>
      <c r="H3" s="253">
        <f>'Parcijalni_cjeloviti ispit'!H4</f>
        <v>0</v>
      </c>
      <c r="I3" s="253">
        <f>'Parcijalni_cjeloviti ispit'!I4</f>
        <v>0</v>
      </c>
      <c r="J3" s="110" t="str">
        <f>'Parcijalni_cjeloviti ispit'!J4</f>
        <v>Potpis</v>
      </c>
      <c r="K3" s="249" t="str">
        <f>'Parcijalni_cjeloviti ispit'!K4</f>
        <v>________________</v>
      </c>
      <c r="L3" s="249"/>
      <c r="M3" s="88"/>
      <c r="N3" s="88"/>
    </row>
    <row r="4" spans="1:14" ht="45" x14ac:dyDescent="0.25">
      <c r="A4" s="200" t="str">
        <f>'Parcijalni_cjeloviti ispit'!A5</f>
        <v>Rbr.</v>
      </c>
      <c r="B4" s="257" t="str">
        <f>'Parcijalni_cjeloviti ispit'!B5</f>
        <v>Prezime i ime</v>
      </c>
      <c r="C4" s="202" t="str">
        <f>'Parcijalni_cjeloviti ispit'!C5</f>
        <v>JMBAG</v>
      </c>
      <c r="D4" s="80" t="str">
        <f>'Parcijalni_cjeloviti ispit'!D5</f>
        <v>Način vrednovanja</v>
      </c>
      <c r="E4" s="236" t="str">
        <f>'Parcijalni_cjeloviti ispit'!E5</f>
        <v>ISHOD 1</v>
      </c>
      <c r="F4" s="237">
        <f>'Parcijalni_cjeloviti ispit'!F5</f>
        <v>0</v>
      </c>
      <c r="G4" s="236" t="str">
        <f>'Parcijalni_cjeloviti ispit'!G5</f>
        <v>ISHOD 2</v>
      </c>
      <c r="H4" s="237">
        <f>'Parcijalni_cjeloviti ispit'!H5</f>
        <v>0</v>
      </c>
      <c r="I4" s="236" t="str">
        <f>'Parcijalni_cjeloviti ispit'!I5</f>
        <v>ISHOD 3</v>
      </c>
      <c r="J4" s="237">
        <f>'Parcijalni_cjeloviti ispit'!J5</f>
        <v>0</v>
      </c>
      <c r="K4" s="236" t="str">
        <f>'Parcijalni_cjeloviti ispit'!K5</f>
        <v>ISHOD 4</v>
      </c>
      <c r="L4" s="237">
        <f>'Parcijalni_cjeloviti ispit'!L5</f>
        <v>0</v>
      </c>
      <c r="M4" s="155" t="str">
        <f>'Parcijalni_cjeloviti ispit'!M5</f>
        <v>ISPIT POLOŽEN</v>
      </c>
      <c r="N4" s="254" t="str">
        <f>'Parcijalni_cjeloviti ispit'!N5</f>
        <v>OCJENA</v>
      </c>
    </row>
    <row r="5" spans="1:14" x14ac:dyDescent="0.25">
      <c r="A5" s="201">
        <f>'Parcijalni_cjeloviti ispit'!A6</f>
        <v>0</v>
      </c>
      <c r="B5" s="258">
        <f>'Parcijalni_cjeloviti ispit'!B6</f>
        <v>0</v>
      </c>
      <c r="C5" s="203">
        <f>'Parcijalni_cjeloviti ispit'!C6</f>
        <v>0</v>
      </c>
      <c r="D5" s="93" t="str">
        <f>'Parcijalni_cjeloviti ispit'!D6</f>
        <v>MAX B</v>
      </c>
      <c r="E5" s="94">
        <f>'Parcijalni_cjeloviti ispit'!E6</f>
        <v>0</v>
      </c>
      <c r="F5" s="233" t="str">
        <f>'Parcijalni_cjeloviti ispit'!F6</f>
        <v>Ishod položen</v>
      </c>
      <c r="G5" s="94">
        <f>'Parcijalni_cjeloviti ispit'!G6</f>
        <v>0</v>
      </c>
      <c r="H5" s="233" t="str">
        <f>'Parcijalni_cjeloviti ispit'!H6</f>
        <v>Ishod položen</v>
      </c>
      <c r="I5" s="94">
        <f>'Parcijalni_cjeloviti ispit'!I6</f>
        <v>0</v>
      </c>
      <c r="J5" s="231" t="str">
        <f>'Parcijalni_cjeloviti ispit'!J6</f>
        <v>Ishod položen</v>
      </c>
      <c r="K5" s="94">
        <f>'Parcijalni_cjeloviti ispit'!K6</f>
        <v>0</v>
      </c>
      <c r="L5" s="233" t="str">
        <f>'Parcijalni_cjeloviti ispit'!L6</f>
        <v>Ishod položen</v>
      </c>
      <c r="M5" s="228">
        <f>'Parcijalni_cjeloviti ispit'!M6</f>
        <v>0</v>
      </c>
      <c r="N5" s="255">
        <f>'Parcijalni_cjeloviti ispit'!N6</f>
        <v>0</v>
      </c>
    </row>
    <row r="6" spans="1:14" ht="15.75" thickBot="1" x14ac:dyDescent="0.3">
      <c r="A6" s="174">
        <f>'Parcijalni_cjeloviti ispit'!A7</f>
        <v>0</v>
      </c>
      <c r="B6" s="178">
        <f>'Parcijalni_cjeloviti ispit'!B7</f>
        <v>0</v>
      </c>
      <c r="C6" s="204">
        <f>'Parcijalni_cjeloviti ispit'!C7</f>
        <v>0</v>
      </c>
      <c r="D6" s="95" t="str">
        <f>'Parcijalni_cjeloviti ispit'!D7</f>
        <v>MAX P</v>
      </c>
      <c r="E6" s="96">
        <f>'Parcijalni_cjeloviti ispit'!E7</f>
        <v>0</v>
      </c>
      <c r="F6" s="234">
        <f>'Parcijalni_cjeloviti ispit'!F7</f>
        <v>0</v>
      </c>
      <c r="G6" s="96">
        <f>'Parcijalni_cjeloviti ispit'!G7</f>
        <v>0</v>
      </c>
      <c r="H6" s="234">
        <f>'Parcijalni_cjeloviti ispit'!H7</f>
        <v>0</v>
      </c>
      <c r="I6" s="96">
        <f>'Parcijalni_cjeloviti ispit'!I7</f>
        <v>0</v>
      </c>
      <c r="J6" s="232">
        <f>'Parcijalni_cjeloviti ispit'!J7</f>
        <v>0</v>
      </c>
      <c r="K6" s="96">
        <f>'Parcijalni_cjeloviti ispit'!K7</f>
        <v>0</v>
      </c>
      <c r="L6" s="234">
        <f>'Parcijalni_cjeloviti ispit'!L7</f>
        <v>0</v>
      </c>
      <c r="M6" s="229">
        <f>'Parcijalni_cjeloviti ispit'!M7</f>
        <v>0</v>
      </c>
      <c r="N6" s="256">
        <f>'Parcijalni_cjeloviti ispit'!N7</f>
        <v>0</v>
      </c>
    </row>
    <row r="7" spans="1:14" x14ac:dyDescent="0.25">
      <c r="A7" s="238">
        <f>'Parcijalni_cjeloviti ispit'!A8</f>
        <v>1</v>
      </c>
      <c r="B7" s="242" t="str">
        <f>'Parcijalni_cjeloviti ispit'!B8</f>
        <v xml:space="preserve"> </v>
      </c>
      <c r="C7" s="238">
        <f>'Parcijalni_cjeloviti ispit'!C8</f>
        <v>0</v>
      </c>
      <c r="D7" s="97" t="str">
        <f>'Parcijalni_cjeloviti ispit'!D8</f>
        <v>B</v>
      </c>
      <c r="E7" s="98">
        <f>'Parcijalni_cjeloviti ispit'!E8</f>
        <v>0</v>
      </c>
      <c r="F7" s="240" t="str">
        <f>'Parcijalni_cjeloviti ispit'!F8</f>
        <v>NE</v>
      </c>
      <c r="G7" s="98">
        <f>'Parcijalni_cjeloviti ispit'!G8</f>
        <v>0</v>
      </c>
      <c r="H7" s="240" t="str">
        <f>'Parcijalni_cjeloviti ispit'!H8</f>
        <v>NE</v>
      </c>
      <c r="I7" s="98">
        <f>'Parcijalni_cjeloviti ispit'!I8</f>
        <v>0</v>
      </c>
      <c r="J7" s="240" t="str">
        <f>'Parcijalni_cjeloviti ispit'!J8</f>
        <v>NE</v>
      </c>
      <c r="K7" s="98">
        <f>'Parcijalni_cjeloviti ispit'!K8</f>
        <v>0</v>
      </c>
      <c r="L7" s="240" t="str">
        <f>'Parcijalni_cjeloviti ispit'!L8</f>
        <v>NE</v>
      </c>
      <c r="M7" s="230">
        <f>'Parcijalni_cjeloviti ispit'!M8</f>
        <v>0</v>
      </c>
      <c r="N7" s="230" t="str">
        <f>'Parcijalni_cjeloviti ispit'!N8</f>
        <v>NE</v>
      </c>
    </row>
    <row r="8" spans="1:14" ht="15.75" thickBot="1" x14ac:dyDescent="0.3">
      <c r="A8" s="239">
        <f>'Parcijalni_cjeloviti ispit'!A9</f>
        <v>0</v>
      </c>
      <c r="B8" s="243">
        <f>'Parcijalni_cjeloviti ispit'!B9</f>
        <v>0</v>
      </c>
      <c r="C8" s="239">
        <f>'Parcijalni_cjeloviti ispit'!C9</f>
        <v>0</v>
      </c>
      <c r="D8" s="99" t="str">
        <f>'Parcijalni_cjeloviti ispit'!D9</f>
        <v>P</v>
      </c>
      <c r="E8" s="100" t="str">
        <f>'Parcijalni_cjeloviti ispit'!E9</f>
        <v/>
      </c>
      <c r="F8" s="241">
        <f>'Parcijalni_cjeloviti ispit'!F9</f>
        <v>0</v>
      </c>
      <c r="G8" s="101" t="str">
        <f>'Parcijalni_cjeloviti ispit'!G9</f>
        <v/>
      </c>
      <c r="H8" s="241">
        <f>'Parcijalni_cjeloviti ispit'!H9</f>
        <v>0</v>
      </c>
      <c r="I8" s="101" t="str">
        <f>'Parcijalni_cjeloviti ispit'!I9</f>
        <v/>
      </c>
      <c r="J8" s="241">
        <f>'Parcijalni_cjeloviti ispit'!J9</f>
        <v>0</v>
      </c>
      <c r="K8" s="101" t="str">
        <f>'Parcijalni_cjeloviti ispit'!K9</f>
        <v/>
      </c>
      <c r="L8" s="241">
        <f>'Parcijalni_cjeloviti ispit'!L9</f>
        <v>0</v>
      </c>
      <c r="M8" s="229">
        <f>'Parcijalni_cjeloviti ispit'!M9</f>
        <v>0</v>
      </c>
      <c r="N8" s="229">
        <f>'Parcijalni_cjeloviti ispit'!N9</f>
        <v>0</v>
      </c>
    </row>
    <row r="9" spans="1:14" x14ac:dyDescent="0.25">
      <c r="A9" s="238">
        <f>'Parcijalni_cjeloviti ispit'!A10</f>
        <v>2</v>
      </c>
      <c r="B9" s="242" t="str">
        <f>'Parcijalni_cjeloviti ispit'!B10</f>
        <v xml:space="preserve"> </v>
      </c>
      <c r="C9" s="238">
        <f>'Parcijalni_cjeloviti ispit'!C10</f>
        <v>0</v>
      </c>
      <c r="D9" s="97" t="str">
        <f>'Parcijalni_cjeloviti ispit'!D10</f>
        <v>B</v>
      </c>
      <c r="E9" s="98">
        <f>'Parcijalni_cjeloviti ispit'!E10</f>
        <v>0</v>
      </c>
      <c r="F9" s="240" t="str">
        <f>'Parcijalni_cjeloviti ispit'!F10</f>
        <v>NE</v>
      </c>
      <c r="G9" s="98">
        <f>'Parcijalni_cjeloviti ispit'!G10</f>
        <v>0</v>
      </c>
      <c r="H9" s="240" t="str">
        <f>'Parcijalni_cjeloviti ispit'!H10</f>
        <v>NE</v>
      </c>
      <c r="I9" s="98">
        <f>'Parcijalni_cjeloviti ispit'!I10</f>
        <v>0</v>
      </c>
      <c r="J9" s="240" t="str">
        <f>'Parcijalni_cjeloviti ispit'!J10</f>
        <v>NE</v>
      </c>
      <c r="K9" s="98">
        <f>'Parcijalni_cjeloviti ispit'!K10</f>
        <v>0</v>
      </c>
      <c r="L9" s="240" t="str">
        <f>'Parcijalni_cjeloviti ispit'!L10</f>
        <v>NE</v>
      </c>
      <c r="M9" s="230">
        <f>'Parcijalni_cjeloviti ispit'!M10</f>
        <v>0</v>
      </c>
      <c r="N9" s="230" t="str">
        <f>'Parcijalni_cjeloviti ispit'!N10</f>
        <v>NE</v>
      </c>
    </row>
    <row r="10" spans="1:14" ht="15.75" thickBot="1" x14ac:dyDescent="0.3">
      <c r="A10" s="239">
        <f>'Parcijalni_cjeloviti ispit'!A11</f>
        <v>0</v>
      </c>
      <c r="B10" s="243">
        <f>'Parcijalni_cjeloviti ispit'!B11</f>
        <v>0</v>
      </c>
      <c r="C10" s="239">
        <f>'Parcijalni_cjeloviti ispit'!C11</f>
        <v>0</v>
      </c>
      <c r="D10" s="99" t="str">
        <f>'Parcijalni_cjeloviti ispit'!D11</f>
        <v>P</v>
      </c>
      <c r="E10" s="100" t="str">
        <f>'Parcijalni_cjeloviti ispit'!E11</f>
        <v/>
      </c>
      <c r="F10" s="241">
        <f>'Parcijalni_cjeloviti ispit'!F11</f>
        <v>0</v>
      </c>
      <c r="G10" s="101" t="str">
        <f>'Parcijalni_cjeloviti ispit'!G11</f>
        <v/>
      </c>
      <c r="H10" s="241">
        <f>'Parcijalni_cjeloviti ispit'!H11</f>
        <v>0</v>
      </c>
      <c r="I10" s="101" t="str">
        <f>'Parcijalni_cjeloviti ispit'!I11</f>
        <v/>
      </c>
      <c r="J10" s="241">
        <f>'Parcijalni_cjeloviti ispit'!J11</f>
        <v>0</v>
      </c>
      <c r="K10" s="101" t="str">
        <f>'Parcijalni_cjeloviti ispit'!K11</f>
        <v/>
      </c>
      <c r="L10" s="241">
        <f>'Parcijalni_cjeloviti ispit'!L11</f>
        <v>0</v>
      </c>
      <c r="M10" s="229">
        <f>'Parcijalni_cjeloviti ispit'!M11</f>
        <v>0</v>
      </c>
      <c r="N10" s="229">
        <f>'Parcijalni_cjeloviti ispit'!N11</f>
        <v>0</v>
      </c>
    </row>
    <row r="11" spans="1:14" x14ac:dyDescent="0.25">
      <c r="A11" s="238">
        <f>'Parcijalni_cjeloviti ispit'!A12</f>
        <v>3</v>
      </c>
      <c r="B11" s="242" t="str">
        <f>'Parcijalni_cjeloviti ispit'!B12</f>
        <v xml:space="preserve"> </v>
      </c>
      <c r="C11" s="238">
        <f>'Parcijalni_cjeloviti ispit'!C12</f>
        <v>0</v>
      </c>
      <c r="D11" s="97" t="str">
        <f>'Parcijalni_cjeloviti ispit'!D12</f>
        <v>B</v>
      </c>
      <c r="E11" s="98">
        <f>'Parcijalni_cjeloviti ispit'!E12</f>
        <v>0</v>
      </c>
      <c r="F11" s="240" t="str">
        <f>'Parcijalni_cjeloviti ispit'!F12</f>
        <v>NE</v>
      </c>
      <c r="G11" s="98">
        <f>'Parcijalni_cjeloviti ispit'!G12</f>
        <v>0</v>
      </c>
      <c r="H11" s="240" t="str">
        <f>'Parcijalni_cjeloviti ispit'!H12</f>
        <v>NE</v>
      </c>
      <c r="I11" s="98">
        <f>'Parcijalni_cjeloviti ispit'!I12</f>
        <v>0</v>
      </c>
      <c r="J11" s="240" t="str">
        <f>'Parcijalni_cjeloviti ispit'!J12</f>
        <v>NE</v>
      </c>
      <c r="K11" s="98">
        <f>'Parcijalni_cjeloviti ispit'!K12</f>
        <v>0</v>
      </c>
      <c r="L11" s="240" t="str">
        <f>'Parcijalni_cjeloviti ispit'!L12</f>
        <v>NE</v>
      </c>
      <c r="M11" s="230">
        <f>'Parcijalni_cjeloviti ispit'!M12</f>
        <v>0</v>
      </c>
      <c r="N11" s="230" t="str">
        <f>'Parcijalni_cjeloviti ispit'!N12</f>
        <v>NE</v>
      </c>
    </row>
    <row r="12" spans="1:14" ht="15.75" thickBot="1" x14ac:dyDescent="0.3">
      <c r="A12" s="239">
        <f>'Parcijalni_cjeloviti ispit'!A13</f>
        <v>0</v>
      </c>
      <c r="B12" s="243">
        <f>'Parcijalni_cjeloviti ispit'!B13</f>
        <v>0</v>
      </c>
      <c r="C12" s="239">
        <f>'Parcijalni_cjeloviti ispit'!C13</f>
        <v>0</v>
      </c>
      <c r="D12" s="99" t="str">
        <f>'Parcijalni_cjeloviti ispit'!D13</f>
        <v>P</v>
      </c>
      <c r="E12" s="100" t="str">
        <f>'Parcijalni_cjeloviti ispit'!E13</f>
        <v/>
      </c>
      <c r="F12" s="241">
        <f>'Parcijalni_cjeloviti ispit'!F13</f>
        <v>0</v>
      </c>
      <c r="G12" s="101" t="str">
        <f>'Parcijalni_cjeloviti ispit'!G13</f>
        <v/>
      </c>
      <c r="H12" s="241">
        <f>'Parcijalni_cjeloviti ispit'!H13</f>
        <v>0</v>
      </c>
      <c r="I12" s="101" t="str">
        <f>'Parcijalni_cjeloviti ispit'!I13</f>
        <v/>
      </c>
      <c r="J12" s="241">
        <f>'Parcijalni_cjeloviti ispit'!J13</f>
        <v>0</v>
      </c>
      <c r="K12" s="101" t="str">
        <f>'Parcijalni_cjeloviti ispit'!K13</f>
        <v/>
      </c>
      <c r="L12" s="241">
        <f>'Parcijalni_cjeloviti ispit'!L13</f>
        <v>0</v>
      </c>
      <c r="M12" s="229">
        <f>'Parcijalni_cjeloviti ispit'!M13</f>
        <v>0</v>
      </c>
      <c r="N12" s="229">
        <f>'Parcijalni_cjeloviti ispit'!N13</f>
        <v>0</v>
      </c>
    </row>
    <row r="13" spans="1:14" x14ac:dyDescent="0.25">
      <c r="A13" s="238">
        <f>'Parcijalni_cjeloviti ispit'!A14</f>
        <v>4</v>
      </c>
      <c r="B13" s="242" t="str">
        <f>'Parcijalni_cjeloviti ispit'!B14</f>
        <v xml:space="preserve"> </v>
      </c>
      <c r="C13" s="238">
        <f>'Parcijalni_cjeloviti ispit'!C14</f>
        <v>0</v>
      </c>
      <c r="D13" s="97" t="str">
        <f>'Parcijalni_cjeloviti ispit'!D14</f>
        <v>B</v>
      </c>
      <c r="E13" s="98">
        <f>'Parcijalni_cjeloviti ispit'!E14</f>
        <v>0</v>
      </c>
      <c r="F13" s="240" t="str">
        <f>'Parcijalni_cjeloviti ispit'!F14</f>
        <v>NE</v>
      </c>
      <c r="G13" s="98">
        <f>'Parcijalni_cjeloviti ispit'!G14</f>
        <v>0</v>
      </c>
      <c r="H13" s="240" t="str">
        <f>'Parcijalni_cjeloviti ispit'!H14</f>
        <v>NE</v>
      </c>
      <c r="I13" s="98">
        <f>'Parcijalni_cjeloviti ispit'!I14</f>
        <v>0</v>
      </c>
      <c r="J13" s="240" t="str">
        <f>'Parcijalni_cjeloviti ispit'!J14</f>
        <v>NE</v>
      </c>
      <c r="K13" s="98">
        <f>'Parcijalni_cjeloviti ispit'!K14</f>
        <v>0</v>
      </c>
      <c r="L13" s="240" t="str">
        <f>'Parcijalni_cjeloviti ispit'!L14</f>
        <v>NE</v>
      </c>
      <c r="M13" s="230">
        <f>'Parcijalni_cjeloviti ispit'!M14</f>
        <v>0</v>
      </c>
      <c r="N13" s="230" t="str">
        <f>'Parcijalni_cjeloviti ispit'!N14</f>
        <v>NE</v>
      </c>
    </row>
    <row r="14" spans="1:14" ht="15.75" thickBot="1" x14ac:dyDescent="0.3">
      <c r="A14" s="239">
        <f>'Parcijalni_cjeloviti ispit'!A15</f>
        <v>0</v>
      </c>
      <c r="B14" s="243">
        <f>'Parcijalni_cjeloviti ispit'!B15</f>
        <v>0</v>
      </c>
      <c r="C14" s="239">
        <f>'Parcijalni_cjeloviti ispit'!C15</f>
        <v>0</v>
      </c>
      <c r="D14" s="99" t="str">
        <f>'Parcijalni_cjeloviti ispit'!D15</f>
        <v>P</v>
      </c>
      <c r="E14" s="100" t="str">
        <f>'Parcijalni_cjeloviti ispit'!E15</f>
        <v/>
      </c>
      <c r="F14" s="241">
        <f>'Parcijalni_cjeloviti ispit'!F15</f>
        <v>0</v>
      </c>
      <c r="G14" s="101" t="str">
        <f>'Parcijalni_cjeloviti ispit'!G15</f>
        <v/>
      </c>
      <c r="H14" s="241">
        <f>'Parcijalni_cjeloviti ispit'!H15</f>
        <v>0</v>
      </c>
      <c r="I14" s="101" t="str">
        <f>'Parcijalni_cjeloviti ispit'!I15</f>
        <v/>
      </c>
      <c r="J14" s="241">
        <f>'Parcijalni_cjeloviti ispit'!J15</f>
        <v>0</v>
      </c>
      <c r="K14" s="101" t="str">
        <f>'Parcijalni_cjeloviti ispit'!K15</f>
        <v/>
      </c>
      <c r="L14" s="241">
        <f>'Parcijalni_cjeloviti ispit'!L15</f>
        <v>0</v>
      </c>
      <c r="M14" s="229">
        <f>'Parcijalni_cjeloviti ispit'!M15</f>
        <v>0</v>
      </c>
      <c r="N14" s="229">
        <f>'Parcijalni_cjeloviti ispit'!N15</f>
        <v>0</v>
      </c>
    </row>
    <row r="15" spans="1:14" x14ac:dyDescent="0.25">
      <c r="A15" s="238">
        <f>'Parcijalni_cjeloviti ispit'!A16</f>
        <v>5</v>
      </c>
      <c r="B15" s="242" t="str">
        <f>'Parcijalni_cjeloviti ispit'!B16</f>
        <v xml:space="preserve"> </v>
      </c>
      <c r="C15" s="238">
        <f>'Parcijalni_cjeloviti ispit'!C16</f>
        <v>0</v>
      </c>
      <c r="D15" s="97" t="str">
        <f>'Parcijalni_cjeloviti ispit'!D16</f>
        <v>B</v>
      </c>
      <c r="E15" s="98">
        <f>'Parcijalni_cjeloviti ispit'!E16</f>
        <v>0</v>
      </c>
      <c r="F15" s="240" t="str">
        <f>'Parcijalni_cjeloviti ispit'!F16</f>
        <v>NE</v>
      </c>
      <c r="G15" s="98">
        <f>'Parcijalni_cjeloviti ispit'!G16</f>
        <v>0</v>
      </c>
      <c r="H15" s="240" t="str">
        <f>'Parcijalni_cjeloviti ispit'!H16</f>
        <v>NE</v>
      </c>
      <c r="I15" s="98">
        <f>'Parcijalni_cjeloviti ispit'!I16</f>
        <v>0</v>
      </c>
      <c r="J15" s="240" t="str">
        <f>'Parcijalni_cjeloviti ispit'!J16</f>
        <v>NE</v>
      </c>
      <c r="K15" s="98">
        <f>'Parcijalni_cjeloviti ispit'!K16</f>
        <v>0</v>
      </c>
      <c r="L15" s="240" t="str">
        <f>'Parcijalni_cjeloviti ispit'!L16</f>
        <v>NE</v>
      </c>
      <c r="M15" s="230">
        <f>'Parcijalni_cjeloviti ispit'!M16</f>
        <v>0</v>
      </c>
      <c r="N15" s="230" t="str">
        <f>'Parcijalni_cjeloviti ispit'!N16</f>
        <v>NE</v>
      </c>
    </row>
    <row r="16" spans="1:14" ht="15.75" thickBot="1" x14ac:dyDescent="0.3">
      <c r="A16" s="239">
        <f>'Parcijalni_cjeloviti ispit'!A17</f>
        <v>0</v>
      </c>
      <c r="B16" s="243">
        <f>'Parcijalni_cjeloviti ispit'!B17</f>
        <v>0</v>
      </c>
      <c r="C16" s="239">
        <f>'Parcijalni_cjeloviti ispit'!C17</f>
        <v>0</v>
      </c>
      <c r="D16" s="99" t="str">
        <f>'Parcijalni_cjeloviti ispit'!D17</f>
        <v>P</v>
      </c>
      <c r="E16" s="100" t="str">
        <f>'Parcijalni_cjeloviti ispit'!E17</f>
        <v/>
      </c>
      <c r="F16" s="241">
        <f>'Parcijalni_cjeloviti ispit'!F17</f>
        <v>0</v>
      </c>
      <c r="G16" s="101" t="str">
        <f>'Parcijalni_cjeloviti ispit'!G17</f>
        <v/>
      </c>
      <c r="H16" s="241">
        <f>'Parcijalni_cjeloviti ispit'!H17</f>
        <v>0</v>
      </c>
      <c r="I16" s="101" t="str">
        <f>'Parcijalni_cjeloviti ispit'!I17</f>
        <v/>
      </c>
      <c r="J16" s="241">
        <f>'Parcijalni_cjeloviti ispit'!J17</f>
        <v>0</v>
      </c>
      <c r="K16" s="101" t="str">
        <f>'Parcijalni_cjeloviti ispit'!K17</f>
        <v/>
      </c>
      <c r="L16" s="241">
        <f>'Parcijalni_cjeloviti ispit'!L17</f>
        <v>0</v>
      </c>
      <c r="M16" s="229">
        <f>'Parcijalni_cjeloviti ispit'!M17</f>
        <v>0</v>
      </c>
      <c r="N16" s="229">
        <f>'Parcijalni_cjeloviti ispit'!N17</f>
        <v>0</v>
      </c>
    </row>
    <row r="17" spans="1:14" x14ac:dyDescent="0.25">
      <c r="A17" s="238">
        <f>'Parcijalni_cjeloviti ispit'!A18</f>
        <v>6</v>
      </c>
      <c r="B17" s="242" t="str">
        <f>'Parcijalni_cjeloviti ispit'!B18</f>
        <v xml:space="preserve"> </v>
      </c>
      <c r="C17" s="238">
        <f>'Parcijalni_cjeloviti ispit'!C18</f>
        <v>0</v>
      </c>
      <c r="D17" s="97" t="str">
        <f>'Parcijalni_cjeloviti ispit'!D18</f>
        <v>B</v>
      </c>
      <c r="E17" s="98">
        <f>'Parcijalni_cjeloviti ispit'!E18</f>
        <v>0</v>
      </c>
      <c r="F17" s="240" t="str">
        <f>'Parcijalni_cjeloviti ispit'!F18</f>
        <v>NE</v>
      </c>
      <c r="G17" s="98">
        <f>'Parcijalni_cjeloviti ispit'!G18</f>
        <v>0</v>
      </c>
      <c r="H17" s="240" t="str">
        <f>'Parcijalni_cjeloviti ispit'!H18</f>
        <v>NE</v>
      </c>
      <c r="I17" s="98">
        <f>'Parcijalni_cjeloviti ispit'!I18</f>
        <v>0</v>
      </c>
      <c r="J17" s="240" t="str">
        <f>'Parcijalni_cjeloviti ispit'!J18</f>
        <v>NE</v>
      </c>
      <c r="K17" s="98">
        <f>'Parcijalni_cjeloviti ispit'!K18</f>
        <v>0</v>
      </c>
      <c r="L17" s="240" t="str">
        <f>'Parcijalni_cjeloviti ispit'!L18</f>
        <v>NE</v>
      </c>
      <c r="M17" s="230">
        <f>'Parcijalni_cjeloviti ispit'!M18</f>
        <v>0</v>
      </c>
      <c r="N17" s="230" t="str">
        <f>'Parcijalni_cjeloviti ispit'!N18</f>
        <v>NE</v>
      </c>
    </row>
    <row r="18" spans="1:14" ht="15.75" thickBot="1" x14ac:dyDescent="0.3">
      <c r="A18" s="239">
        <f>'Parcijalni_cjeloviti ispit'!A19</f>
        <v>0</v>
      </c>
      <c r="B18" s="243">
        <f>'Parcijalni_cjeloviti ispit'!B19</f>
        <v>0</v>
      </c>
      <c r="C18" s="239">
        <f>'Parcijalni_cjeloviti ispit'!C19</f>
        <v>0</v>
      </c>
      <c r="D18" s="99" t="str">
        <f>'Parcijalni_cjeloviti ispit'!D19</f>
        <v>P</v>
      </c>
      <c r="E18" s="100" t="str">
        <f>'Parcijalni_cjeloviti ispit'!E19</f>
        <v/>
      </c>
      <c r="F18" s="241">
        <f>'Parcijalni_cjeloviti ispit'!F19</f>
        <v>0</v>
      </c>
      <c r="G18" s="101" t="str">
        <f>'Parcijalni_cjeloviti ispit'!G19</f>
        <v/>
      </c>
      <c r="H18" s="241">
        <f>'Parcijalni_cjeloviti ispit'!H19</f>
        <v>0</v>
      </c>
      <c r="I18" s="101" t="str">
        <f>'Parcijalni_cjeloviti ispit'!I19</f>
        <v/>
      </c>
      <c r="J18" s="241">
        <f>'Parcijalni_cjeloviti ispit'!J19</f>
        <v>0</v>
      </c>
      <c r="K18" s="101" t="str">
        <f>'Parcijalni_cjeloviti ispit'!K19</f>
        <v/>
      </c>
      <c r="L18" s="241">
        <f>'Parcijalni_cjeloviti ispit'!L19</f>
        <v>0</v>
      </c>
      <c r="M18" s="229">
        <f>'Parcijalni_cjeloviti ispit'!M19</f>
        <v>0</v>
      </c>
      <c r="N18" s="229">
        <f>'Parcijalni_cjeloviti ispit'!N19</f>
        <v>0</v>
      </c>
    </row>
    <row r="19" spans="1:14" x14ac:dyDescent="0.25">
      <c r="A19" s="238">
        <f>'Parcijalni_cjeloviti ispit'!A20</f>
        <v>7</v>
      </c>
      <c r="B19" s="242" t="str">
        <f>'Parcijalni_cjeloviti ispit'!B20</f>
        <v xml:space="preserve"> </v>
      </c>
      <c r="C19" s="238">
        <f>'Parcijalni_cjeloviti ispit'!C20</f>
        <v>0</v>
      </c>
      <c r="D19" s="97" t="str">
        <f>'Parcijalni_cjeloviti ispit'!D20</f>
        <v>B</v>
      </c>
      <c r="E19" s="98">
        <f>'Parcijalni_cjeloviti ispit'!E20</f>
        <v>0</v>
      </c>
      <c r="F19" s="240" t="str">
        <f>'Parcijalni_cjeloviti ispit'!F20</f>
        <v>NE</v>
      </c>
      <c r="G19" s="98">
        <f>'Parcijalni_cjeloviti ispit'!G20</f>
        <v>0</v>
      </c>
      <c r="H19" s="240" t="str">
        <f>'Parcijalni_cjeloviti ispit'!H20</f>
        <v>NE</v>
      </c>
      <c r="I19" s="98">
        <f>'Parcijalni_cjeloviti ispit'!I20</f>
        <v>0</v>
      </c>
      <c r="J19" s="240" t="str">
        <f>'Parcijalni_cjeloviti ispit'!J20</f>
        <v>NE</v>
      </c>
      <c r="K19" s="98">
        <f>'Parcijalni_cjeloviti ispit'!K20</f>
        <v>0</v>
      </c>
      <c r="L19" s="240" t="str">
        <f>'Parcijalni_cjeloviti ispit'!L20</f>
        <v>NE</v>
      </c>
      <c r="M19" s="230">
        <f>'Parcijalni_cjeloviti ispit'!M20</f>
        <v>0</v>
      </c>
      <c r="N19" s="230" t="str">
        <f>'Parcijalni_cjeloviti ispit'!N20</f>
        <v>NE</v>
      </c>
    </row>
    <row r="20" spans="1:14" ht="15.75" thickBot="1" x14ac:dyDescent="0.3">
      <c r="A20" s="239">
        <f>'Parcijalni_cjeloviti ispit'!A21</f>
        <v>0</v>
      </c>
      <c r="B20" s="243">
        <f>'Parcijalni_cjeloviti ispit'!B21</f>
        <v>0</v>
      </c>
      <c r="C20" s="239">
        <f>'Parcijalni_cjeloviti ispit'!C21</f>
        <v>0</v>
      </c>
      <c r="D20" s="99" t="str">
        <f>'Parcijalni_cjeloviti ispit'!D21</f>
        <v>P</v>
      </c>
      <c r="E20" s="100" t="str">
        <f>'Parcijalni_cjeloviti ispit'!E21</f>
        <v/>
      </c>
      <c r="F20" s="241">
        <f>'Parcijalni_cjeloviti ispit'!F21</f>
        <v>0</v>
      </c>
      <c r="G20" s="101" t="str">
        <f>'Parcijalni_cjeloviti ispit'!G21</f>
        <v/>
      </c>
      <c r="H20" s="241">
        <f>'Parcijalni_cjeloviti ispit'!H21</f>
        <v>0</v>
      </c>
      <c r="I20" s="101" t="str">
        <f>'Parcijalni_cjeloviti ispit'!I21</f>
        <v/>
      </c>
      <c r="J20" s="241">
        <f>'Parcijalni_cjeloviti ispit'!J21</f>
        <v>0</v>
      </c>
      <c r="K20" s="101" t="str">
        <f>'Parcijalni_cjeloviti ispit'!K21</f>
        <v/>
      </c>
      <c r="L20" s="241">
        <f>'Parcijalni_cjeloviti ispit'!L21</f>
        <v>0</v>
      </c>
      <c r="M20" s="229">
        <f>'Parcijalni_cjeloviti ispit'!M21</f>
        <v>0</v>
      </c>
      <c r="N20" s="229">
        <f>'Parcijalni_cjeloviti ispit'!N21</f>
        <v>0</v>
      </c>
    </row>
    <row r="21" spans="1:14" x14ac:dyDescent="0.25">
      <c r="A21" s="238">
        <f>'Parcijalni_cjeloviti ispit'!A22</f>
        <v>8</v>
      </c>
      <c r="B21" s="242" t="str">
        <f>'Parcijalni_cjeloviti ispit'!B22</f>
        <v xml:space="preserve"> </v>
      </c>
      <c r="C21" s="238">
        <f>'Parcijalni_cjeloviti ispit'!C22</f>
        <v>0</v>
      </c>
      <c r="D21" s="97" t="str">
        <f>'Parcijalni_cjeloviti ispit'!D22</f>
        <v>B</v>
      </c>
      <c r="E21" s="98">
        <f>'Parcijalni_cjeloviti ispit'!E22</f>
        <v>0</v>
      </c>
      <c r="F21" s="240" t="str">
        <f>'Parcijalni_cjeloviti ispit'!F22</f>
        <v>NE</v>
      </c>
      <c r="G21" s="98">
        <f>'Parcijalni_cjeloviti ispit'!G22</f>
        <v>0</v>
      </c>
      <c r="H21" s="240" t="str">
        <f>'Parcijalni_cjeloviti ispit'!H22</f>
        <v>NE</v>
      </c>
      <c r="I21" s="98">
        <f>'Parcijalni_cjeloviti ispit'!I22</f>
        <v>0</v>
      </c>
      <c r="J21" s="240" t="str">
        <f>'Parcijalni_cjeloviti ispit'!J22</f>
        <v>NE</v>
      </c>
      <c r="K21" s="98">
        <f>'Parcijalni_cjeloviti ispit'!K22</f>
        <v>0</v>
      </c>
      <c r="L21" s="240" t="str">
        <f>'Parcijalni_cjeloviti ispit'!L22</f>
        <v>NE</v>
      </c>
      <c r="M21" s="230">
        <f>'Parcijalni_cjeloviti ispit'!M22</f>
        <v>0</v>
      </c>
      <c r="N21" s="230" t="str">
        <f>'Parcijalni_cjeloviti ispit'!N22</f>
        <v>NE</v>
      </c>
    </row>
    <row r="22" spans="1:14" ht="15.75" thickBot="1" x14ac:dyDescent="0.3">
      <c r="A22" s="239">
        <f>'Parcijalni_cjeloviti ispit'!A23</f>
        <v>0</v>
      </c>
      <c r="B22" s="243">
        <f>'Parcijalni_cjeloviti ispit'!B23</f>
        <v>0</v>
      </c>
      <c r="C22" s="239">
        <f>'Parcijalni_cjeloviti ispit'!C23</f>
        <v>0</v>
      </c>
      <c r="D22" s="99" t="str">
        <f>'Parcijalni_cjeloviti ispit'!D23</f>
        <v>P</v>
      </c>
      <c r="E22" s="100" t="str">
        <f>'Parcijalni_cjeloviti ispit'!E23</f>
        <v/>
      </c>
      <c r="F22" s="241">
        <f>'Parcijalni_cjeloviti ispit'!F23</f>
        <v>0</v>
      </c>
      <c r="G22" s="101" t="str">
        <f>'Parcijalni_cjeloviti ispit'!G23</f>
        <v/>
      </c>
      <c r="H22" s="241">
        <f>'Parcijalni_cjeloviti ispit'!H23</f>
        <v>0</v>
      </c>
      <c r="I22" s="101" t="str">
        <f>'Parcijalni_cjeloviti ispit'!I23</f>
        <v/>
      </c>
      <c r="J22" s="241">
        <f>'Parcijalni_cjeloviti ispit'!J23</f>
        <v>0</v>
      </c>
      <c r="K22" s="101" t="str">
        <f>'Parcijalni_cjeloviti ispit'!K23</f>
        <v/>
      </c>
      <c r="L22" s="241">
        <f>'Parcijalni_cjeloviti ispit'!L23</f>
        <v>0</v>
      </c>
      <c r="M22" s="229">
        <f>'Parcijalni_cjeloviti ispit'!M23</f>
        <v>0</v>
      </c>
      <c r="N22" s="229">
        <f>'Parcijalni_cjeloviti ispit'!N23</f>
        <v>0</v>
      </c>
    </row>
    <row r="23" spans="1:14" x14ac:dyDescent="0.25">
      <c r="A23" s="238">
        <f>'Parcijalni_cjeloviti ispit'!A24</f>
        <v>9</v>
      </c>
      <c r="B23" s="242" t="str">
        <f>'Parcijalni_cjeloviti ispit'!B24</f>
        <v xml:space="preserve"> </v>
      </c>
      <c r="C23" s="238">
        <f>'Parcijalni_cjeloviti ispit'!C24</f>
        <v>0</v>
      </c>
      <c r="D23" s="97" t="str">
        <f>'Parcijalni_cjeloviti ispit'!D24</f>
        <v>B</v>
      </c>
      <c r="E23" s="98">
        <f>'Parcijalni_cjeloviti ispit'!E24</f>
        <v>0</v>
      </c>
      <c r="F23" s="240" t="str">
        <f>'Parcijalni_cjeloviti ispit'!F24</f>
        <v>NE</v>
      </c>
      <c r="G23" s="98">
        <f>'Parcijalni_cjeloviti ispit'!G24</f>
        <v>0</v>
      </c>
      <c r="H23" s="240" t="str">
        <f>'Parcijalni_cjeloviti ispit'!H24</f>
        <v>NE</v>
      </c>
      <c r="I23" s="98">
        <f>'Parcijalni_cjeloviti ispit'!I24</f>
        <v>0</v>
      </c>
      <c r="J23" s="240" t="str">
        <f>'Parcijalni_cjeloviti ispit'!J24</f>
        <v>NE</v>
      </c>
      <c r="K23" s="98">
        <f>'Parcijalni_cjeloviti ispit'!K24</f>
        <v>0</v>
      </c>
      <c r="L23" s="240" t="str">
        <f>'Parcijalni_cjeloviti ispit'!L24</f>
        <v>NE</v>
      </c>
      <c r="M23" s="230">
        <f>'Parcijalni_cjeloviti ispit'!M24</f>
        <v>0</v>
      </c>
      <c r="N23" s="230" t="str">
        <f>'Parcijalni_cjeloviti ispit'!N24</f>
        <v>NE</v>
      </c>
    </row>
    <row r="24" spans="1:14" ht="15.75" thickBot="1" x14ac:dyDescent="0.3">
      <c r="A24" s="239">
        <f>'Parcijalni_cjeloviti ispit'!A25</f>
        <v>0</v>
      </c>
      <c r="B24" s="243">
        <f>'Parcijalni_cjeloviti ispit'!B25</f>
        <v>0</v>
      </c>
      <c r="C24" s="239">
        <f>'Parcijalni_cjeloviti ispit'!C25</f>
        <v>0</v>
      </c>
      <c r="D24" s="99" t="str">
        <f>'Parcijalni_cjeloviti ispit'!D25</f>
        <v>P</v>
      </c>
      <c r="E24" s="100" t="str">
        <f>'Parcijalni_cjeloviti ispit'!E25</f>
        <v/>
      </c>
      <c r="F24" s="241">
        <f>'Parcijalni_cjeloviti ispit'!F25</f>
        <v>0</v>
      </c>
      <c r="G24" s="101" t="str">
        <f>'Parcijalni_cjeloviti ispit'!G25</f>
        <v/>
      </c>
      <c r="H24" s="241">
        <f>'Parcijalni_cjeloviti ispit'!H25</f>
        <v>0</v>
      </c>
      <c r="I24" s="101" t="str">
        <f>'Parcijalni_cjeloviti ispit'!I25</f>
        <v/>
      </c>
      <c r="J24" s="241">
        <f>'Parcijalni_cjeloviti ispit'!J25</f>
        <v>0</v>
      </c>
      <c r="K24" s="101" t="str">
        <f>'Parcijalni_cjeloviti ispit'!K25</f>
        <v/>
      </c>
      <c r="L24" s="241">
        <f>'Parcijalni_cjeloviti ispit'!L25</f>
        <v>0</v>
      </c>
      <c r="M24" s="229">
        <f>'Parcijalni_cjeloviti ispit'!M25</f>
        <v>0</v>
      </c>
      <c r="N24" s="229">
        <f>'Parcijalni_cjeloviti ispit'!N25</f>
        <v>0</v>
      </c>
    </row>
    <row r="25" spans="1:14" x14ac:dyDescent="0.25">
      <c r="A25" s="238">
        <f>'Parcijalni_cjeloviti ispit'!A26</f>
        <v>10</v>
      </c>
      <c r="B25" s="242" t="str">
        <f>'Parcijalni_cjeloviti ispit'!B26</f>
        <v xml:space="preserve"> </v>
      </c>
      <c r="C25" s="238">
        <f>'Parcijalni_cjeloviti ispit'!C26</f>
        <v>0</v>
      </c>
      <c r="D25" s="97" t="str">
        <f>'Parcijalni_cjeloviti ispit'!D26</f>
        <v>B</v>
      </c>
      <c r="E25" s="98">
        <f>'Parcijalni_cjeloviti ispit'!E26</f>
        <v>0</v>
      </c>
      <c r="F25" s="240" t="str">
        <f>'Parcijalni_cjeloviti ispit'!F26</f>
        <v>NE</v>
      </c>
      <c r="G25" s="98">
        <f>'Parcijalni_cjeloviti ispit'!G26</f>
        <v>0</v>
      </c>
      <c r="H25" s="240" t="str">
        <f>'Parcijalni_cjeloviti ispit'!H26</f>
        <v>NE</v>
      </c>
      <c r="I25" s="98">
        <f>'Parcijalni_cjeloviti ispit'!I26</f>
        <v>0</v>
      </c>
      <c r="J25" s="240" t="str">
        <f>'Parcijalni_cjeloviti ispit'!J26</f>
        <v>NE</v>
      </c>
      <c r="K25" s="98">
        <f>'Parcijalni_cjeloviti ispit'!K26</f>
        <v>0</v>
      </c>
      <c r="L25" s="240" t="str">
        <f>'Parcijalni_cjeloviti ispit'!L26</f>
        <v>NE</v>
      </c>
      <c r="M25" s="230">
        <f>'Parcijalni_cjeloviti ispit'!M26</f>
        <v>0</v>
      </c>
      <c r="N25" s="230" t="str">
        <f>'Parcijalni_cjeloviti ispit'!N26</f>
        <v>NE</v>
      </c>
    </row>
    <row r="26" spans="1:14" ht="15.75" thickBot="1" x14ac:dyDescent="0.3">
      <c r="A26" s="239">
        <f>'Parcijalni_cjeloviti ispit'!A27</f>
        <v>0</v>
      </c>
      <c r="B26" s="243">
        <f>'Parcijalni_cjeloviti ispit'!B27</f>
        <v>0</v>
      </c>
      <c r="C26" s="239">
        <f>'Parcijalni_cjeloviti ispit'!C27</f>
        <v>0</v>
      </c>
      <c r="D26" s="99" t="str">
        <f>'Parcijalni_cjeloviti ispit'!D27</f>
        <v>P</v>
      </c>
      <c r="E26" s="100" t="str">
        <f>'Parcijalni_cjeloviti ispit'!E27</f>
        <v/>
      </c>
      <c r="F26" s="241">
        <f>'Parcijalni_cjeloviti ispit'!F27</f>
        <v>0</v>
      </c>
      <c r="G26" s="101" t="str">
        <f>'Parcijalni_cjeloviti ispit'!G27</f>
        <v/>
      </c>
      <c r="H26" s="241">
        <f>'Parcijalni_cjeloviti ispit'!H27</f>
        <v>0</v>
      </c>
      <c r="I26" s="101" t="str">
        <f>'Parcijalni_cjeloviti ispit'!I27</f>
        <v/>
      </c>
      <c r="J26" s="241">
        <f>'Parcijalni_cjeloviti ispit'!J27</f>
        <v>0</v>
      </c>
      <c r="K26" s="101" t="str">
        <f>'Parcijalni_cjeloviti ispit'!K27</f>
        <v/>
      </c>
      <c r="L26" s="241">
        <f>'Parcijalni_cjeloviti ispit'!L27</f>
        <v>0</v>
      </c>
      <c r="M26" s="229">
        <f>'Parcijalni_cjeloviti ispit'!M27</f>
        <v>0</v>
      </c>
      <c r="N26" s="229">
        <f>'Parcijalni_cjeloviti ispit'!N27</f>
        <v>0</v>
      </c>
    </row>
    <row r="27" spans="1:14" x14ac:dyDescent="0.25">
      <c r="A27" s="238">
        <f>'Parcijalni_cjeloviti ispit'!A28</f>
        <v>11</v>
      </c>
      <c r="B27" s="242" t="str">
        <f>'Parcijalni_cjeloviti ispit'!B28</f>
        <v xml:space="preserve"> </v>
      </c>
      <c r="C27" s="238">
        <f>'Parcijalni_cjeloviti ispit'!C28</f>
        <v>0</v>
      </c>
      <c r="D27" s="97" t="str">
        <f>'Parcijalni_cjeloviti ispit'!D28</f>
        <v>B</v>
      </c>
      <c r="E27" s="98">
        <f>'Parcijalni_cjeloviti ispit'!E28</f>
        <v>0</v>
      </c>
      <c r="F27" s="240" t="str">
        <f>'Parcijalni_cjeloviti ispit'!F28</f>
        <v>NE</v>
      </c>
      <c r="G27" s="98">
        <f>'Parcijalni_cjeloviti ispit'!G28</f>
        <v>0</v>
      </c>
      <c r="H27" s="240" t="str">
        <f>'Parcijalni_cjeloviti ispit'!H28</f>
        <v>NE</v>
      </c>
      <c r="I27" s="98">
        <f>'Parcijalni_cjeloviti ispit'!I28</f>
        <v>0</v>
      </c>
      <c r="J27" s="240" t="str">
        <f>'Parcijalni_cjeloviti ispit'!J28</f>
        <v>NE</v>
      </c>
      <c r="K27" s="98">
        <f>'Parcijalni_cjeloviti ispit'!K28</f>
        <v>0</v>
      </c>
      <c r="L27" s="240" t="str">
        <f>'Parcijalni_cjeloviti ispit'!L28</f>
        <v>NE</v>
      </c>
      <c r="M27" s="230">
        <f>'Parcijalni_cjeloviti ispit'!M28</f>
        <v>0</v>
      </c>
      <c r="N27" s="230" t="str">
        <f>'Parcijalni_cjeloviti ispit'!N28</f>
        <v>NE</v>
      </c>
    </row>
    <row r="28" spans="1:14" ht="15.75" thickBot="1" x14ac:dyDescent="0.3">
      <c r="A28" s="239">
        <f>'Parcijalni_cjeloviti ispit'!A29</f>
        <v>0</v>
      </c>
      <c r="B28" s="243">
        <f>'Parcijalni_cjeloviti ispit'!B29</f>
        <v>0</v>
      </c>
      <c r="C28" s="239">
        <f>'Parcijalni_cjeloviti ispit'!C29</f>
        <v>0</v>
      </c>
      <c r="D28" s="99" t="str">
        <f>'Parcijalni_cjeloviti ispit'!D29</f>
        <v>P</v>
      </c>
      <c r="E28" s="100" t="str">
        <f>'Parcijalni_cjeloviti ispit'!E29</f>
        <v/>
      </c>
      <c r="F28" s="241">
        <f>'Parcijalni_cjeloviti ispit'!F29</f>
        <v>0</v>
      </c>
      <c r="G28" s="101" t="str">
        <f>'Parcijalni_cjeloviti ispit'!G29</f>
        <v/>
      </c>
      <c r="H28" s="241">
        <f>'Parcijalni_cjeloviti ispit'!H29</f>
        <v>0</v>
      </c>
      <c r="I28" s="101" t="str">
        <f>'Parcijalni_cjeloviti ispit'!I29</f>
        <v/>
      </c>
      <c r="J28" s="241">
        <f>'Parcijalni_cjeloviti ispit'!J29</f>
        <v>0</v>
      </c>
      <c r="K28" s="101" t="str">
        <f>'Parcijalni_cjeloviti ispit'!K29</f>
        <v/>
      </c>
      <c r="L28" s="241">
        <f>'Parcijalni_cjeloviti ispit'!L29</f>
        <v>0</v>
      </c>
      <c r="M28" s="229">
        <f>'Parcijalni_cjeloviti ispit'!M29</f>
        <v>0</v>
      </c>
      <c r="N28" s="229">
        <f>'Parcijalni_cjeloviti ispit'!N29</f>
        <v>0</v>
      </c>
    </row>
    <row r="29" spans="1:14" x14ac:dyDescent="0.25">
      <c r="A29" s="238">
        <f>'Parcijalni_cjeloviti ispit'!A30</f>
        <v>12</v>
      </c>
      <c r="B29" s="242" t="str">
        <f>'Parcijalni_cjeloviti ispit'!B30</f>
        <v xml:space="preserve"> </v>
      </c>
      <c r="C29" s="238">
        <f>'Parcijalni_cjeloviti ispit'!C30</f>
        <v>0</v>
      </c>
      <c r="D29" s="97" t="str">
        <f>'Parcijalni_cjeloviti ispit'!D30</f>
        <v>B</v>
      </c>
      <c r="E29" s="98">
        <f>'Parcijalni_cjeloviti ispit'!E30</f>
        <v>0</v>
      </c>
      <c r="F29" s="240" t="str">
        <f>'Parcijalni_cjeloviti ispit'!F30</f>
        <v>NE</v>
      </c>
      <c r="G29" s="98">
        <f>'Parcijalni_cjeloviti ispit'!G30</f>
        <v>0</v>
      </c>
      <c r="H29" s="240" t="str">
        <f>'Parcijalni_cjeloviti ispit'!H30</f>
        <v>NE</v>
      </c>
      <c r="I29" s="98">
        <f>'Parcijalni_cjeloviti ispit'!I30</f>
        <v>0</v>
      </c>
      <c r="J29" s="240" t="str">
        <f>'Parcijalni_cjeloviti ispit'!J30</f>
        <v>NE</v>
      </c>
      <c r="K29" s="98">
        <f>'Parcijalni_cjeloviti ispit'!K30</f>
        <v>0</v>
      </c>
      <c r="L29" s="240" t="str">
        <f>'Parcijalni_cjeloviti ispit'!L30</f>
        <v>NE</v>
      </c>
      <c r="M29" s="230">
        <f>'Parcijalni_cjeloviti ispit'!M30</f>
        <v>0</v>
      </c>
      <c r="N29" s="230" t="str">
        <f>'Parcijalni_cjeloviti ispit'!N30</f>
        <v>NE</v>
      </c>
    </row>
    <row r="30" spans="1:14" ht="15.75" thickBot="1" x14ac:dyDescent="0.3">
      <c r="A30" s="239">
        <f>'Parcijalni_cjeloviti ispit'!A31</f>
        <v>0</v>
      </c>
      <c r="B30" s="243">
        <f>'Parcijalni_cjeloviti ispit'!B31</f>
        <v>0</v>
      </c>
      <c r="C30" s="239">
        <f>'Parcijalni_cjeloviti ispit'!C31</f>
        <v>0</v>
      </c>
      <c r="D30" s="99" t="str">
        <f>'Parcijalni_cjeloviti ispit'!D31</f>
        <v>P</v>
      </c>
      <c r="E30" s="100" t="str">
        <f>'Parcijalni_cjeloviti ispit'!E31</f>
        <v/>
      </c>
      <c r="F30" s="241">
        <f>'Parcijalni_cjeloviti ispit'!F31</f>
        <v>0</v>
      </c>
      <c r="G30" s="101" t="str">
        <f>'Parcijalni_cjeloviti ispit'!G31</f>
        <v/>
      </c>
      <c r="H30" s="241">
        <f>'Parcijalni_cjeloviti ispit'!H31</f>
        <v>0</v>
      </c>
      <c r="I30" s="101" t="str">
        <f>'Parcijalni_cjeloviti ispit'!I31</f>
        <v/>
      </c>
      <c r="J30" s="241">
        <f>'Parcijalni_cjeloviti ispit'!J31</f>
        <v>0</v>
      </c>
      <c r="K30" s="101" t="str">
        <f>'Parcijalni_cjeloviti ispit'!K31</f>
        <v/>
      </c>
      <c r="L30" s="241">
        <f>'Parcijalni_cjeloviti ispit'!L31</f>
        <v>0</v>
      </c>
      <c r="M30" s="229">
        <f>'Parcijalni_cjeloviti ispit'!M31</f>
        <v>0</v>
      </c>
      <c r="N30" s="229">
        <f>'Parcijalni_cjeloviti ispit'!N31</f>
        <v>0</v>
      </c>
    </row>
    <row r="31" spans="1:14" x14ac:dyDescent="0.25">
      <c r="A31" s="238">
        <f>'Parcijalni_cjeloviti ispit'!A32</f>
        <v>13</v>
      </c>
      <c r="B31" s="242" t="str">
        <f>'Parcijalni_cjeloviti ispit'!B32</f>
        <v xml:space="preserve"> </v>
      </c>
      <c r="C31" s="238">
        <f>'Parcijalni_cjeloviti ispit'!C32</f>
        <v>0</v>
      </c>
      <c r="D31" s="97" t="str">
        <f>'Parcijalni_cjeloviti ispit'!D32</f>
        <v>B</v>
      </c>
      <c r="E31" s="98">
        <f>'Parcijalni_cjeloviti ispit'!E32</f>
        <v>0</v>
      </c>
      <c r="F31" s="240" t="str">
        <f>'Parcijalni_cjeloviti ispit'!F32</f>
        <v>NE</v>
      </c>
      <c r="G31" s="98">
        <f>'Parcijalni_cjeloviti ispit'!G32</f>
        <v>0</v>
      </c>
      <c r="H31" s="240" t="str">
        <f>'Parcijalni_cjeloviti ispit'!H32</f>
        <v>NE</v>
      </c>
      <c r="I31" s="98">
        <f>'Parcijalni_cjeloviti ispit'!I32</f>
        <v>0</v>
      </c>
      <c r="J31" s="240" t="str">
        <f>'Parcijalni_cjeloviti ispit'!J32</f>
        <v>NE</v>
      </c>
      <c r="K31" s="98">
        <f>'Parcijalni_cjeloviti ispit'!K32</f>
        <v>0</v>
      </c>
      <c r="L31" s="240" t="str">
        <f>'Parcijalni_cjeloviti ispit'!L32</f>
        <v>NE</v>
      </c>
      <c r="M31" s="230">
        <f>'Parcijalni_cjeloviti ispit'!M32</f>
        <v>0</v>
      </c>
      <c r="N31" s="230" t="str">
        <f>'Parcijalni_cjeloviti ispit'!N32</f>
        <v>NE</v>
      </c>
    </row>
    <row r="32" spans="1:14" ht="15.75" thickBot="1" x14ac:dyDescent="0.3">
      <c r="A32" s="239">
        <f>'Parcijalni_cjeloviti ispit'!A33</f>
        <v>0</v>
      </c>
      <c r="B32" s="243">
        <f>'Parcijalni_cjeloviti ispit'!B33</f>
        <v>0</v>
      </c>
      <c r="C32" s="239">
        <f>'Parcijalni_cjeloviti ispit'!C33</f>
        <v>0</v>
      </c>
      <c r="D32" s="99" t="str">
        <f>'Parcijalni_cjeloviti ispit'!D33</f>
        <v>P</v>
      </c>
      <c r="E32" s="100" t="str">
        <f>'Parcijalni_cjeloviti ispit'!E33</f>
        <v/>
      </c>
      <c r="F32" s="241">
        <f>'Parcijalni_cjeloviti ispit'!F33</f>
        <v>0</v>
      </c>
      <c r="G32" s="101" t="str">
        <f>'Parcijalni_cjeloviti ispit'!G33</f>
        <v/>
      </c>
      <c r="H32" s="241">
        <f>'Parcijalni_cjeloviti ispit'!H33</f>
        <v>0</v>
      </c>
      <c r="I32" s="101" t="str">
        <f>'Parcijalni_cjeloviti ispit'!I33</f>
        <v/>
      </c>
      <c r="J32" s="241">
        <f>'Parcijalni_cjeloviti ispit'!J33</f>
        <v>0</v>
      </c>
      <c r="K32" s="101" t="str">
        <f>'Parcijalni_cjeloviti ispit'!K33</f>
        <v/>
      </c>
      <c r="L32" s="241">
        <f>'Parcijalni_cjeloviti ispit'!L33</f>
        <v>0</v>
      </c>
      <c r="M32" s="229">
        <f>'Parcijalni_cjeloviti ispit'!M33</f>
        <v>0</v>
      </c>
      <c r="N32" s="229">
        <f>'Parcijalni_cjeloviti ispit'!N33</f>
        <v>0</v>
      </c>
    </row>
    <row r="33" spans="1:14" x14ac:dyDescent="0.25">
      <c r="A33" s="238">
        <f>'Parcijalni_cjeloviti ispit'!A34</f>
        <v>14</v>
      </c>
      <c r="B33" s="242" t="str">
        <f>'Parcijalni_cjeloviti ispit'!B34</f>
        <v xml:space="preserve"> </v>
      </c>
      <c r="C33" s="238">
        <f>'Parcijalni_cjeloviti ispit'!C34</f>
        <v>0</v>
      </c>
      <c r="D33" s="97" t="str">
        <f>'Parcijalni_cjeloviti ispit'!D34</f>
        <v>B</v>
      </c>
      <c r="E33" s="98">
        <f>'Parcijalni_cjeloviti ispit'!E34</f>
        <v>0</v>
      </c>
      <c r="F33" s="240" t="str">
        <f>'Parcijalni_cjeloviti ispit'!F34</f>
        <v>NE</v>
      </c>
      <c r="G33" s="98">
        <f>'Parcijalni_cjeloviti ispit'!G34</f>
        <v>0</v>
      </c>
      <c r="H33" s="240" t="str">
        <f>'Parcijalni_cjeloviti ispit'!H34</f>
        <v>NE</v>
      </c>
      <c r="I33" s="98">
        <f>'Parcijalni_cjeloviti ispit'!I34</f>
        <v>0</v>
      </c>
      <c r="J33" s="240" t="str">
        <f>'Parcijalni_cjeloviti ispit'!J34</f>
        <v>NE</v>
      </c>
      <c r="K33" s="98">
        <f>'Parcijalni_cjeloviti ispit'!K34</f>
        <v>0</v>
      </c>
      <c r="L33" s="240" t="str">
        <f>'Parcijalni_cjeloviti ispit'!L34</f>
        <v>NE</v>
      </c>
      <c r="M33" s="230">
        <f>'Parcijalni_cjeloviti ispit'!M34</f>
        <v>0</v>
      </c>
      <c r="N33" s="230" t="str">
        <f>'Parcijalni_cjeloviti ispit'!N34</f>
        <v>NE</v>
      </c>
    </row>
    <row r="34" spans="1:14" ht="15.75" thickBot="1" x14ac:dyDescent="0.3">
      <c r="A34" s="239">
        <f>'Parcijalni_cjeloviti ispit'!A35</f>
        <v>0</v>
      </c>
      <c r="B34" s="243">
        <f>'Parcijalni_cjeloviti ispit'!B35</f>
        <v>0</v>
      </c>
      <c r="C34" s="239">
        <f>'Parcijalni_cjeloviti ispit'!C35</f>
        <v>0</v>
      </c>
      <c r="D34" s="99" t="str">
        <f>'Parcijalni_cjeloviti ispit'!D35</f>
        <v>P</v>
      </c>
      <c r="E34" s="100" t="str">
        <f>'Parcijalni_cjeloviti ispit'!E35</f>
        <v/>
      </c>
      <c r="F34" s="241">
        <f>'Parcijalni_cjeloviti ispit'!F35</f>
        <v>0</v>
      </c>
      <c r="G34" s="101" t="str">
        <f>'Parcijalni_cjeloviti ispit'!G35</f>
        <v/>
      </c>
      <c r="H34" s="241">
        <f>'Parcijalni_cjeloviti ispit'!H35</f>
        <v>0</v>
      </c>
      <c r="I34" s="101" t="str">
        <f>'Parcijalni_cjeloviti ispit'!I35</f>
        <v/>
      </c>
      <c r="J34" s="241">
        <f>'Parcijalni_cjeloviti ispit'!J35</f>
        <v>0</v>
      </c>
      <c r="K34" s="101" t="str">
        <f>'Parcijalni_cjeloviti ispit'!K35</f>
        <v/>
      </c>
      <c r="L34" s="241">
        <f>'Parcijalni_cjeloviti ispit'!L35</f>
        <v>0</v>
      </c>
      <c r="M34" s="229">
        <f>'Parcijalni_cjeloviti ispit'!M35</f>
        <v>0</v>
      </c>
      <c r="N34" s="229">
        <f>'Parcijalni_cjeloviti ispit'!N35</f>
        <v>0</v>
      </c>
    </row>
    <row r="35" spans="1:14" x14ac:dyDescent="0.25">
      <c r="A35" s="238">
        <f>'Parcijalni_cjeloviti ispit'!A36</f>
        <v>15</v>
      </c>
      <c r="B35" s="242" t="str">
        <f>'Parcijalni_cjeloviti ispit'!B36</f>
        <v xml:space="preserve"> </v>
      </c>
      <c r="C35" s="238">
        <f>'Parcijalni_cjeloviti ispit'!C36</f>
        <v>0</v>
      </c>
      <c r="D35" s="97" t="str">
        <f>'Parcijalni_cjeloviti ispit'!D36</f>
        <v>B</v>
      </c>
      <c r="E35" s="98">
        <f>'Parcijalni_cjeloviti ispit'!E36</f>
        <v>0</v>
      </c>
      <c r="F35" s="240" t="str">
        <f>'Parcijalni_cjeloviti ispit'!F36</f>
        <v>NE</v>
      </c>
      <c r="G35" s="98">
        <f>'Parcijalni_cjeloviti ispit'!G36</f>
        <v>0</v>
      </c>
      <c r="H35" s="240" t="str">
        <f>'Parcijalni_cjeloviti ispit'!H36</f>
        <v>NE</v>
      </c>
      <c r="I35" s="98">
        <f>'Parcijalni_cjeloviti ispit'!I36</f>
        <v>0</v>
      </c>
      <c r="J35" s="240" t="str">
        <f>'Parcijalni_cjeloviti ispit'!J36</f>
        <v>NE</v>
      </c>
      <c r="K35" s="98">
        <f>'Parcijalni_cjeloviti ispit'!K36</f>
        <v>0</v>
      </c>
      <c r="L35" s="240" t="str">
        <f>'Parcijalni_cjeloviti ispit'!L36</f>
        <v>NE</v>
      </c>
      <c r="M35" s="230">
        <f>'Parcijalni_cjeloviti ispit'!M36</f>
        <v>0</v>
      </c>
      <c r="N35" s="230" t="str">
        <f>'Parcijalni_cjeloviti ispit'!N36</f>
        <v>NE</v>
      </c>
    </row>
    <row r="36" spans="1:14" ht="15.75" thickBot="1" x14ac:dyDescent="0.3">
      <c r="A36" s="239">
        <f>'Parcijalni_cjeloviti ispit'!A37</f>
        <v>0</v>
      </c>
      <c r="B36" s="243">
        <f>'Parcijalni_cjeloviti ispit'!B37</f>
        <v>0</v>
      </c>
      <c r="C36" s="239">
        <f>'Parcijalni_cjeloviti ispit'!C37</f>
        <v>0</v>
      </c>
      <c r="D36" s="99" t="str">
        <f>'Parcijalni_cjeloviti ispit'!D37</f>
        <v>P</v>
      </c>
      <c r="E36" s="100" t="str">
        <f>'Parcijalni_cjeloviti ispit'!E37</f>
        <v/>
      </c>
      <c r="F36" s="241">
        <f>'Parcijalni_cjeloviti ispit'!F37</f>
        <v>0</v>
      </c>
      <c r="G36" s="101" t="str">
        <f>'Parcijalni_cjeloviti ispit'!G37</f>
        <v/>
      </c>
      <c r="H36" s="241">
        <f>'Parcijalni_cjeloviti ispit'!H37</f>
        <v>0</v>
      </c>
      <c r="I36" s="101" t="str">
        <f>'Parcijalni_cjeloviti ispit'!I37</f>
        <v/>
      </c>
      <c r="J36" s="241">
        <f>'Parcijalni_cjeloviti ispit'!J37</f>
        <v>0</v>
      </c>
      <c r="K36" s="101" t="str">
        <f>'Parcijalni_cjeloviti ispit'!K37</f>
        <v/>
      </c>
      <c r="L36" s="241">
        <f>'Parcijalni_cjeloviti ispit'!L37</f>
        <v>0</v>
      </c>
      <c r="M36" s="229">
        <f>'Parcijalni_cjeloviti ispit'!M37</f>
        <v>0</v>
      </c>
      <c r="N36" s="229">
        <f>'Parcijalni_cjeloviti ispit'!N37</f>
        <v>0</v>
      </c>
    </row>
    <row r="37" spans="1:14" x14ac:dyDescent="0.25">
      <c r="A37" s="238">
        <f>'Parcijalni_cjeloviti ispit'!A38</f>
        <v>16</v>
      </c>
      <c r="B37" s="242" t="str">
        <f>'Parcijalni_cjeloviti ispit'!B38</f>
        <v xml:space="preserve"> </v>
      </c>
      <c r="C37" s="238">
        <f>'Parcijalni_cjeloviti ispit'!C38</f>
        <v>0</v>
      </c>
      <c r="D37" s="97" t="str">
        <f>'Parcijalni_cjeloviti ispit'!D38</f>
        <v>B</v>
      </c>
      <c r="E37" s="98">
        <f>'Parcijalni_cjeloviti ispit'!E38</f>
        <v>0</v>
      </c>
      <c r="F37" s="240" t="str">
        <f>'Parcijalni_cjeloviti ispit'!F38</f>
        <v>NE</v>
      </c>
      <c r="G37" s="98">
        <f>'Parcijalni_cjeloviti ispit'!G38</f>
        <v>0</v>
      </c>
      <c r="H37" s="240" t="str">
        <f>'Parcijalni_cjeloviti ispit'!H38</f>
        <v>NE</v>
      </c>
      <c r="I37" s="98">
        <f>'Parcijalni_cjeloviti ispit'!I38</f>
        <v>0</v>
      </c>
      <c r="J37" s="240" t="str">
        <f>'Parcijalni_cjeloviti ispit'!J38</f>
        <v>NE</v>
      </c>
      <c r="K37" s="98">
        <f>'Parcijalni_cjeloviti ispit'!K38</f>
        <v>0</v>
      </c>
      <c r="L37" s="240" t="str">
        <f>'Parcijalni_cjeloviti ispit'!L38</f>
        <v>NE</v>
      </c>
      <c r="M37" s="230">
        <f>'Parcijalni_cjeloviti ispit'!M38</f>
        <v>0</v>
      </c>
      <c r="N37" s="230" t="str">
        <f>'Parcijalni_cjeloviti ispit'!N38</f>
        <v>NE</v>
      </c>
    </row>
    <row r="38" spans="1:14" ht="15.75" thickBot="1" x14ac:dyDescent="0.3">
      <c r="A38" s="239">
        <f>'Parcijalni_cjeloviti ispit'!A39</f>
        <v>0</v>
      </c>
      <c r="B38" s="243">
        <f>'Parcijalni_cjeloviti ispit'!B39</f>
        <v>0</v>
      </c>
      <c r="C38" s="239">
        <f>'Parcijalni_cjeloviti ispit'!C39</f>
        <v>0</v>
      </c>
      <c r="D38" s="99" t="str">
        <f>'Parcijalni_cjeloviti ispit'!D39</f>
        <v>P</v>
      </c>
      <c r="E38" s="100" t="str">
        <f>'Parcijalni_cjeloviti ispit'!E39</f>
        <v/>
      </c>
      <c r="F38" s="241">
        <f>'Parcijalni_cjeloviti ispit'!F39</f>
        <v>0</v>
      </c>
      <c r="G38" s="101" t="str">
        <f>'Parcijalni_cjeloviti ispit'!G39</f>
        <v/>
      </c>
      <c r="H38" s="241">
        <f>'Parcijalni_cjeloviti ispit'!H39</f>
        <v>0</v>
      </c>
      <c r="I38" s="101" t="str">
        <f>'Parcijalni_cjeloviti ispit'!I39</f>
        <v/>
      </c>
      <c r="J38" s="241">
        <f>'Parcijalni_cjeloviti ispit'!J39</f>
        <v>0</v>
      </c>
      <c r="K38" s="101" t="str">
        <f>'Parcijalni_cjeloviti ispit'!K39</f>
        <v/>
      </c>
      <c r="L38" s="241">
        <f>'Parcijalni_cjeloviti ispit'!L39</f>
        <v>0</v>
      </c>
      <c r="M38" s="229">
        <f>'Parcijalni_cjeloviti ispit'!M39</f>
        <v>0</v>
      </c>
      <c r="N38" s="229">
        <f>'Parcijalni_cjeloviti ispit'!N39</f>
        <v>0</v>
      </c>
    </row>
    <row r="39" spans="1:14" x14ac:dyDescent="0.25">
      <c r="A39" s="238">
        <f>'Parcijalni_cjeloviti ispit'!A40</f>
        <v>17</v>
      </c>
      <c r="B39" s="242" t="str">
        <f>'Parcijalni_cjeloviti ispit'!B40</f>
        <v xml:space="preserve"> </v>
      </c>
      <c r="C39" s="238">
        <f>'Parcijalni_cjeloviti ispit'!C40</f>
        <v>0</v>
      </c>
      <c r="D39" s="97" t="str">
        <f>'Parcijalni_cjeloviti ispit'!D40</f>
        <v>B</v>
      </c>
      <c r="E39" s="98">
        <f>'Parcijalni_cjeloviti ispit'!E40</f>
        <v>0</v>
      </c>
      <c r="F39" s="240" t="str">
        <f>'Parcijalni_cjeloviti ispit'!F40</f>
        <v>NE</v>
      </c>
      <c r="G39" s="98">
        <f>'Parcijalni_cjeloviti ispit'!G40</f>
        <v>0</v>
      </c>
      <c r="H39" s="240" t="str">
        <f>'Parcijalni_cjeloviti ispit'!H40</f>
        <v>NE</v>
      </c>
      <c r="I39" s="98">
        <f>'Parcijalni_cjeloviti ispit'!I40</f>
        <v>0</v>
      </c>
      <c r="J39" s="240" t="str">
        <f>'Parcijalni_cjeloviti ispit'!J40</f>
        <v>NE</v>
      </c>
      <c r="K39" s="98">
        <f>'Parcijalni_cjeloviti ispit'!K40</f>
        <v>0</v>
      </c>
      <c r="L39" s="240" t="str">
        <f>'Parcijalni_cjeloviti ispit'!L40</f>
        <v>NE</v>
      </c>
      <c r="M39" s="230">
        <f>'Parcijalni_cjeloviti ispit'!M40</f>
        <v>0</v>
      </c>
      <c r="N39" s="230" t="str">
        <f>'Parcijalni_cjeloviti ispit'!N40</f>
        <v>NE</v>
      </c>
    </row>
    <row r="40" spans="1:14" ht="15.75" thickBot="1" x14ac:dyDescent="0.3">
      <c r="A40" s="239">
        <f>'Parcijalni_cjeloviti ispit'!A41</f>
        <v>0</v>
      </c>
      <c r="B40" s="243">
        <f>'Parcijalni_cjeloviti ispit'!B41</f>
        <v>0</v>
      </c>
      <c r="C40" s="239">
        <f>'Parcijalni_cjeloviti ispit'!C41</f>
        <v>0</v>
      </c>
      <c r="D40" s="99" t="str">
        <f>'Parcijalni_cjeloviti ispit'!D41</f>
        <v>P</v>
      </c>
      <c r="E40" s="100" t="str">
        <f>'Parcijalni_cjeloviti ispit'!E41</f>
        <v/>
      </c>
      <c r="F40" s="241">
        <f>'Parcijalni_cjeloviti ispit'!F41</f>
        <v>0</v>
      </c>
      <c r="G40" s="101" t="str">
        <f>'Parcijalni_cjeloviti ispit'!G41</f>
        <v/>
      </c>
      <c r="H40" s="241">
        <f>'Parcijalni_cjeloviti ispit'!H41</f>
        <v>0</v>
      </c>
      <c r="I40" s="101" t="str">
        <f>'Parcijalni_cjeloviti ispit'!I41</f>
        <v/>
      </c>
      <c r="J40" s="241">
        <f>'Parcijalni_cjeloviti ispit'!J41</f>
        <v>0</v>
      </c>
      <c r="K40" s="101" t="str">
        <f>'Parcijalni_cjeloviti ispit'!K41</f>
        <v/>
      </c>
      <c r="L40" s="241">
        <f>'Parcijalni_cjeloviti ispit'!L41</f>
        <v>0</v>
      </c>
      <c r="M40" s="229">
        <f>'Parcijalni_cjeloviti ispit'!M41</f>
        <v>0</v>
      </c>
      <c r="N40" s="229">
        <f>'Parcijalni_cjeloviti ispit'!N41</f>
        <v>0</v>
      </c>
    </row>
    <row r="41" spans="1:14" x14ac:dyDescent="0.25">
      <c r="A41" s="238">
        <f>'Parcijalni_cjeloviti ispit'!A42</f>
        <v>18</v>
      </c>
      <c r="B41" s="242" t="str">
        <f>'Parcijalni_cjeloviti ispit'!B42</f>
        <v xml:space="preserve"> </v>
      </c>
      <c r="C41" s="238">
        <f>'Parcijalni_cjeloviti ispit'!C42</f>
        <v>0</v>
      </c>
      <c r="D41" s="97" t="str">
        <f>'Parcijalni_cjeloviti ispit'!D42</f>
        <v>B</v>
      </c>
      <c r="E41" s="98">
        <f>'Parcijalni_cjeloviti ispit'!E42</f>
        <v>0</v>
      </c>
      <c r="F41" s="240" t="str">
        <f>'Parcijalni_cjeloviti ispit'!F42</f>
        <v>NE</v>
      </c>
      <c r="G41" s="98">
        <f>'Parcijalni_cjeloviti ispit'!G42</f>
        <v>0</v>
      </c>
      <c r="H41" s="240" t="str">
        <f>'Parcijalni_cjeloviti ispit'!H42</f>
        <v>NE</v>
      </c>
      <c r="I41" s="98">
        <f>'Parcijalni_cjeloviti ispit'!I42</f>
        <v>0</v>
      </c>
      <c r="J41" s="240" t="str">
        <f>'Parcijalni_cjeloviti ispit'!J42</f>
        <v>NE</v>
      </c>
      <c r="K41" s="98">
        <f>'Parcijalni_cjeloviti ispit'!K42</f>
        <v>0</v>
      </c>
      <c r="L41" s="240" t="str">
        <f>'Parcijalni_cjeloviti ispit'!L42</f>
        <v>NE</v>
      </c>
      <c r="M41" s="230">
        <f>'Parcijalni_cjeloviti ispit'!M42</f>
        <v>0</v>
      </c>
      <c r="N41" s="230" t="str">
        <f>'Parcijalni_cjeloviti ispit'!N42</f>
        <v>NE</v>
      </c>
    </row>
    <row r="42" spans="1:14" ht="15.75" thickBot="1" x14ac:dyDescent="0.3">
      <c r="A42" s="239">
        <f>'Parcijalni_cjeloviti ispit'!A43</f>
        <v>0</v>
      </c>
      <c r="B42" s="243">
        <f>'Parcijalni_cjeloviti ispit'!B43</f>
        <v>0</v>
      </c>
      <c r="C42" s="239">
        <f>'Parcijalni_cjeloviti ispit'!C43</f>
        <v>0</v>
      </c>
      <c r="D42" s="99" t="str">
        <f>'Parcijalni_cjeloviti ispit'!D43</f>
        <v>P</v>
      </c>
      <c r="E42" s="100" t="str">
        <f>'Parcijalni_cjeloviti ispit'!E43</f>
        <v/>
      </c>
      <c r="F42" s="241">
        <f>'Parcijalni_cjeloviti ispit'!F43</f>
        <v>0</v>
      </c>
      <c r="G42" s="101" t="str">
        <f>'Parcijalni_cjeloviti ispit'!G43</f>
        <v/>
      </c>
      <c r="H42" s="241">
        <f>'Parcijalni_cjeloviti ispit'!H43</f>
        <v>0</v>
      </c>
      <c r="I42" s="101" t="str">
        <f>'Parcijalni_cjeloviti ispit'!I43</f>
        <v/>
      </c>
      <c r="J42" s="241">
        <f>'Parcijalni_cjeloviti ispit'!J43</f>
        <v>0</v>
      </c>
      <c r="K42" s="101" t="str">
        <f>'Parcijalni_cjeloviti ispit'!K43</f>
        <v/>
      </c>
      <c r="L42" s="241">
        <f>'Parcijalni_cjeloviti ispit'!L43</f>
        <v>0</v>
      </c>
      <c r="M42" s="229">
        <f>'Parcijalni_cjeloviti ispit'!M43</f>
        <v>0</v>
      </c>
      <c r="N42" s="229">
        <f>'Parcijalni_cjeloviti ispit'!N43</f>
        <v>0</v>
      </c>
    </row>
    <row r="43" spans="1:14" x14ac:dyDescent="0.25">
      <c r="A43" s="238">
        <f>'Parcijalni_cjeloviti ispit'!A44</f>
        <v>19</v>
      </c>
      <c r="B43" s="242" t="str">
        <f>'Parcijalni_cjeloviti ispit'!B44</f>
        <v xml:space="preserve"> </v>
      </c>
      <c r="C43" s="238">
        <f>'Parcijalni_cjeloviti ispit'!C44</f>
        <v>0</v>
      </c>
      <c r="D43" s="97" t="str">
        <f>'Parcijalni_cjeloviti ispit'!D44</f>
        <v>B</v>
      </c>
      <c r="E43" s="98">
        <f>'Parcijalni_cjeloviti ispit'!E44</f>
        <v>0</v>
      </c>
      <c r="F43" s="240" t="str">
        <f>'Parcijalni_cjeloviti ispit'!F44</f>
        <v>NE</v>
      </c>
      <c r="G43" s="98">
        <f>'Parcijalni_cjeloviti ispit'!G44</f>
        <v>0</v>
      </c>
      <c r="H43" s="240" t="str">
        <f>'Parcijalni_cjeloviti ispit'!H44</f>
        <v>NE</v>
      </c>
      <c r="I43" s="98">
        <f>'Parcijalni_cjeloviti ispit'!I44</f>
        <v>0</v>
      </c>
      <c r="J43" s="240" t="str">
        <f>'Parcijalni_cjeloviti ispit'!J44</f>
        <v>NE</v>
      </c>
      <c r="K43" s="98">
        <f>'Parcijalni_cjeloviti ispit'!K44</f>
        <v>0</v>
      </c>
      <c r="L43" s="240" t="str">
        <f>'Parcijalni_cjeloviti ispit'!L44</f>
        <v>NE</v>
      </c>
      <c r="M43" s="230">
        <f>'Parcijalni_cjeloviti ispit'!M44</f>
        <v>0</v>
      </c>
      <c r="N43" s="230" t="str">
        <f>'Parcijalni_cjeloviti ispit'!N44</f>
        <v>NE</v>
      </c>
    </row>
    <row r="44" spans="1:14" ht="15.75" thickBot="1" x14ac:dyDescent="0.3">
      <c r="A44" s="239">
        <f>'Parcijalni_cjeloviti ispit'!A45</f>
        <v>0</v>
      </c>
      <c r="B44" s="243">
        <f>'Parcijalni_cjeloviti ispit'!B45</f>
        <v>0</v>
      </c>
      <c r="C44" s="239">
        <f>'Parcijalni_cjeloviti ispit'!C45</f>
        <v>0</v>
      </c>
      <c r="D44" s="99" t="str">
        <f>'Parcijalni_cjeloviti ispit'!D45</f>
        <v>P</v>
      </c>
      <c r="E44" s="100" t="str">
        <f>'Parcijalni_cjeloviti ispit'!E45</f>
        <v/>
      </c>
      <c r="F44" s="241">
        <f>'Parcijalni_cjeloviti ispit'!F45</f>
        <v>0</v>
      </c>
      <c r="G44" s="101" t="str">
        <f>'Parcijalni_cjeloviti ispit'!G45</f>
        <v/>
      </c>
      <c r="H44" s="241">
        <f>'Parcijalni_cjeloviti ispit'!H45</f>
        <v>0</v>
      </c>
      <c r="I44" s="101" t="str">
        <f>'Parcijalni_cjeloviti ispit'!I45</f>
        <v/>
      </c>
      <c r="J44" s="241">
        <f>'Parcijalni_cjeloviti ispit'!J45</f>
        <v>0</v>
      </c>
      <c r="K44" s="101" t="str">
        <f>'Parcijalni_cjeloviti ispit'!K45</f>
        <v/>
      </c>
      <c r="L44" s="241">
        <f>'Parcijalni_cjeloviti ispit'!L45</f>
        <v>0</v>
      </c>
      <c r="M44" s="229">
        <f>'Parcijalni_cjeloviti ispit'!M45</f>
        <v>0</v>
      </c>
      <c r="N44" s="229">
        <f>'Parcijalni_cjeloviti ispit'!N45</f>
        <v>0</v>
      </c>
    </row>
    <row r="45" spans="1:14" x14ac:dyDescent="0.25">
      <c r="A45" s="238">
        <f>'Parcijalni_cjeloviti ispit'!A46</f>
        <v>20</v>
      </c>
      <c r="B45" s="242" t="str">
        <f>'Parcijalni_cjeloviti ispit'!B46</f>
        <v xml:space="preserve"> </v>
      </c>
      <c r="C45" s="238">
        <f>'Parcijalni_cjeloviti ispit'!C46</f>
        <v>0</v>
      </c>
      <c r="D45" s="97" t="str">
        <f>'Parcijalni_cjeloviti ispit'!D46</f>
        <v>B</v>
      </c>
      <c r="E45" s="98">
        <f>'Parcijalni_cjeloviti ispit'!E46</f>
        <v>0</v>
      </c>
      <c r="F45" s="240" t="str">
        <f>'Parcijalni_cjeloviti ispit'!F46</f>
        <v>NE</v>
      </c>
      <c r="G45" s="98">
        <f>'Parcijalni_cjeloviti ispit'!G46</f>
        <v>0</v>
      </c>
      <c r="H45" s="240" t="str">
        <f>'Parcijalni_cjeloviti ispit'!H46</f>
        <v>NE</v>
      </c>
      <c r="I45" s="98">
        <f>'Parcijalni_cjeloviti ispit'!I46</f>
        <v>0</v>
      </c>
      <c r="J45" s="240" t="str">
        <f>'Parcijalni_cjeloviti ispit'!J46</f>
        <v>NE</v>
      </c>
      <c r="K45" s="98">
        <f>'Parcijalni_cjeloviti ispit'!K46</f>
        <v>0</v>
      </c>
      <c r="L45" s="240" t="str">
        <f>'Parcijalni_cjeloviti ispit'!L46</f>
        <v>NE</v>
      </c>
      <c r="M45" s="230">
        <f>'Parcijalni_cjeloviti ispit'!M46</f>
        <v>0</v>
      </c>
      <c r="N45" s="230" t="str">
        <f>'Parcijalni_cjeloviti ispit'!N46</f>
        <v>NE</v>
      </c>
    </row>
    <row r="46" spans="1:14" ht="15.75" thickBot="1" x14ac:dyDescent="0.3">
      <c r="A46" s="239">
        <f>'Parcijalni_cjeloviti ispit'!A47</f>
        <v>0</v>
      </c>
      <c r="B46" s="243">
        <f>'Parcijalni_cjeloviti ispit'!B47</f>
        <v>0</v>
      </c>
      <c r="C46" s="239">
        <f>'Parcijalni_cjeloviti ispit'!C47</f>
        <v>0</v>
      </c>
      <c r="D46" s="99" t="str">
        <f>'Parcijalni_cjeloviti ispit'!D47</f>
        <v>P</v>
      </c>
      <c r="E46" s="100" t="str">
        <f>'Parcijalni_cjeloviti ispit'!E47</f>
        <v/>
      </c>
      <c r="F46" s="241">
        <f>'Parcijalni_cjeloviti ispit'!F47</f>
        <v>0</v>
      </c>
      <c r="G46" s="101" t="str">
        <f>'Parcijalni_cjeloviti ispit'!G47</f>
        <v/>
      </c>
      <c r="H46" s="241">
        <f>'Parcijalni_cjeloviti ispit'!H47</f>
        <v>0</v>
      </c>
      <c r="I46" s="101" t="str">
        <f>'Parcijalni_cjeloviti ispit'!I47</f>
        <v/>
      </c>
      <c r="J46" s="241">
        <f>'Parcijalni_cjeloviti ispit'!J47</f>
        <v>0</v>
      </c>
      <c r="K46" s="101" t="str">
        <f>'Parcijalni_cjeloviti ispit'!K47</f>
        <v/>
      </c>
      <c r="L46" s="241">
        <f>'Parcijalni_cjeloviti ispit'!L47</f>
        <v>0</v>
      </c>
      <c r="M46" s="229">
        <f>'Parcijalni_cjeloviti ispit'!M47</f>
        <v>0</v>
      </c>
      <c r="N46" s="229">
        <f>'Parcijalni_cjeloviti ispit'!N47</f>
        <v>0</v>
      </c>
    </row>
    <row r="47" spans="1:14" x14ac:dyDescent="0.25">
      <c r="A47" s="238">
        <f>'Parcijalni_cjeloviti ispit'!A48</f>
        <v>21</v>
      </c>
      <c r="B47" s="242" t="str">
        <f>'Parcijalni_cjeloviti ispit'!B48</f>
        <v xml:space="preserve"> </v>
      </c>
      <c r="C47" s="238">
        <f>'Parcijalni_cjeloviti ispit'!C48</f>
        <v>0</v>
      </c>
      <c r="D47" s="97" t="str">
        <f>'Parcijalni_cjeloviti ispit'!D48</f>
        <v>B</v>
      </c>
      <c r="E47" s="98">
        <f>'Parcijalni_cjeloviti ispit'!E48</f>
        <v>0</v>
      </c>
      <c r="F47" s="240" t="str">
        <f>'Parcijalni_cjeloviti ispit'!F48</f>
        <v>NE</v>
      </c>
      <c r="G47" s="98">
        <f>'Parcijalni_cjeloviti ispit'!G48</f>
        <v>0</v>
      </c>
      <c r="H47" s="240" t="str">
        <f>'Parcijalni_cjeloviti ispit'!H48</f>
        <v>NE</v>
      </c>
      <c r="I47" s="98">
        <f>'Parcijalni_cjeloviti ispit'!I48</f>
        <v>0</v>
      </c>
      <c r="J47" s="240" t="str">
        <f>'Parcijalni_cjeloviti ispit'!J48</f>
        <v>NE</v>
      </c>
      <c r="K47" s="98">
        <f>'Parcijalni_cjeloviti ispit'!K48</f>
        <v>0</v>
      </c>
      <c r="L47" s="240" t="str">
        <f>'Parcijalni_cjeloviti ispit'!L48</f>
        <v>NE</v>
      </c>
      <c r="M47" s="230">
        <f>'Parcijalni_cjeloviti ispit'!M48</f>
        <v>0</v>
      </c>
      <c r="N47" s="230" t="str">
        <f>'Parcijalni_cjeloviti ispit'!N48</f>
        <v>NE</v>
      </c>
    </row>
    <row r="48" spans="1:14" ht="15.75" thickBot="1" x14ac:dyDescent="0.3">
      <c r="A48" s="239">
        <f>'Parcijalni_cjeloviti ispit'!A49</f>
        <v>0</v>
      </c>
      <c r="B48" s="243">
        <f>'Parcijalni_cjeloviti ispit'!B49</f>
        <v>0</v>
      </c>
      <c r="C48" s="239">
        <f>'Parcijalni_cjeloviti ispit'!C49</f>
        <v>0</v>
      </c>
      <c r="D48" s="99" t="str">
        <f>'Parcijalni_cjeloviti ispit'!D49</f>
        <v>P</v>
      </c>
      <c r="E48" s="100" t="str">
        <f>'Parcijalni_cjeloviti ispit'!E49</f>
        <v/>
      </c>
      <c r="F48" s="241">
        <f>'Parcijalni_cjeloviti ispit'!F49</f>
        <v>0</v>
      </c>
      <c r="G48" s="101" t="str">
        <f>'Parcijalni_cjeloviti ispit'!G49</f>
        <v/>
      </c>
      <c r="H48" s="241">
        <f>'Parcijalni_cjeloviti ispit'!H49</f>
        <v>0</v>
      </c>
      <c r="I48" s="101" t="str">
        <f>'Parcijalni_cjeloviti ispit'!I49</f>
        <v/>
      </c>
      <c r="J48" s="241">
        <f>'Parcijalni_cjeloviti ispit'!J49</f>
        <v>0</v>
      </c>
      <c r="K48" s="101" t="str">
        <f>'Parcijalni_cjeloviti ispit'!K49</f>
        <v/>
      </c>
      <c r="L48" s="241">
        <f>'Parcijalni_cjeloviti ispit'!L49</f>
        <v>0</v>
      </c>
      <c r="M48" s="229">
        <f>'Parcijalni_cjeloviti ispit'!M49</f>
        <v>0</v>
      </c>
      <c r="N48" s="229">
        <f>'Parcijalni_cjeloviti ispit'!N49</f>
        <v>0</v>
      </c>
    </row>
    <row r="49" spans="1:14" x14ac:dyDescent="0.25">
      <c r="A49" s="238">
        <f>'Parcijalni_cjeloviti ispit'!A50</f>
        <v>22</v>
      </c>
      <c r="B49" s="242" t="str">
        <f>'Parcijalni_cjeloviti ispit'!B50</f>
        <v xml:space="preserve"> </v>
      </c>
      <c r="C49" s="238">
        <f>'Parcijalni_cjeloviti ispit'!C50</f>
        <v>0</v>
      </c>
      <c r="D49" s="97" t="str">
        <f>'Parcijalni_cjeloviti ispit'!D50</f>
        <v>B</v>
      </c>
      <c r="E49" s="98">
        <f>'Parcijalni_cjeloviti ispit'!E50</f>
        <v>0</v>
      </c>
      <c r="F49" s="240" t="str">
        <f>'Parcijalni_cjeloviti ispit'!F50</f>
        <v>NE</v>
      </c>
      <c r="G49" s="98">
        <f>'Parcijalni_cjeloviti ispit'!G50</f>
        <v>0</v>
      </c>
      <c r="H49" s="240" t="str">
        <f>'Parcijalni_cjeloviti ispit'!H50</f>
        <v>NE</v>
      </c>
      <c r="I49" s="98">
        <f>'Parcijalni_cjeloviti ispit'!I50</f>
        <v>0</v>
      </c>
      <c r="J49" s="240" t="str">
        <f>'Parcijalni_cjeloviti ispit'!J50</f>
        <v>NE</v>
      </c>
      <c r="K49" s="98">
        <f>'Parcijalni_cjeloviti ispit'!K50</f>
        <v>0</v>
      </c>
      <c r="L49" s="240" t="str">
        <f>'Parcijalni_cjeloviti ispit'!L50</f>
        <v>NE</v>
      </c>
      <c r="M49" s="230">
        <f>'Parcijalni_cjeloviti ispit'!M50</f>
        <v>0</v>
      </c>
      <c r="N49" s="230" t="str">
        <f>'Parcijalni_cjeloviti ispit'!N50</f>
        <v>NE</v>
      </c>
    </row>
    <row r="50" spans="1:14" ht="15.75" thickBot="1" x14ac:dyDescent="0.3">
      <c r="A50" s="239">
        <f>'Parcijalni_cjeloviti ispit'!A51</f>
        <v>0</v>
      </c>
      <c r="B50" s="243">
        <f>'Parcijalni_cjeloviti ispit'!B51</f>
        <v>0</v>
      </c>
      <c r="C50" s="239">
        <f>'Parcijalni_cjeloviti ispit'!C51</f>
        <v>0</v>
      </c>
      <c r="D50" s="99" t="str">
        <f>'Parcijalni_cjeloviti ispit'!D51</f>
        <v>P</v>
      </c>
      <c r="E50" s="100" t="str">
        <f>'Parcijalni_cjeloviti ispit'!E51</f>
        <v/>
      </c>
      <c r="F50" s="241">
        <f>'Parcijalni_cjeloviti ispit'!F51</f>
        <v>0</v>
      </c>
      <c r="G50" s="101" t="str">
        <f>'Parcijalni_cjeloviti ispit'!G51</f>
        <v/>
      </c>
      <c r="H50" s="241">
        <f>'Parcijalni_cjeloviti ispit'!H51</f>
        <v>0</v>
      </c>
      <c r="I50" s="101" t="str">
        <f>'Parcijalni_cjeloviti ispit'!I51</f>
        <v/>
      </c>
      <c r="J50" s="241">
        <f>'Parcijalni_cjeloviti ispit'!J51</f>
        <v>0</v>
      </c>
      <c r="K50" s="101" t="str">
        <f>'Parcijalni_cjeloviti ispit'!K51</f>
        <v/>
      </c>
      <c r="L50" s="241">
        <f>'Parcijalni_cjeloviti ispit'!L51</f>
        <v>0</v>
      </c>
      <c r="M50" s="229">
        <f>'Parcijalni_cjeloviti ispit'!M51</f>
        <v>0</v>
      </c>
      <c r="N50" s="229">
        <f>'Parcijalni_cjeloviti ispit'!N51</f>
        <v>0</v>
      </c>
    </row>
    <row r="51" spans="1:14" x14ac:dyDescent="0.25">
      <c r="A51" s="238">
        <f>'Parcijalni_cjeloviti ispit'!A52</f>
        <v>23</v>
      </c>
      <c r="B51" s="242" t="str">
        <f>'Parcijalni_cjeloviti ispit'!B52</f>
        <v xml:space="preserve"> </v>
      </c>
      <c r="C51" s="238">
        <f>'Parcijalni_cjeloviti ispit'!C52</f>
        <v>0</v>
      </c>
      <c r="D51" s="97" t="str">
        <f>'Parcijalni_cjeloviti ispit'!D52</f>
        <v>B</v>
      </c>
      <c r="E51" s="98">
        <f>'Parcijalni_cjeloviti ispit'!E52</f>
        <v>0</v>
      </c>
      <c r="F51" s="240" t="str">
        <f>'Parcijalni_cjeloviti ispit'!F52</f>
        <v>NE</v>
      </c>
      <c r="G51" s="98">
        <f>'Parcijalni_cjeloviti ispit'!G52</f>
        <v>0</v>
      </c>
      <c r="H51" s="240" t="str">
        <f>'Parcijalni_cjeloviti ispit'!H52</f>
        <v>NE</v>
      </c>
      <c r="I51" s="98">
        <f>'Parcijalni_cjeloviti ispit'!I52</f>
        <v>0</v>
      </c>
      <c r="J51" s="240" t="str">
        <f>'Parcijalni_cjeloviti ispit'!J52</f>
        <v>NE</v>
      </c>
      <c r="K51" s="98">
        <f>'Parcijalni_cjeloviti ispit'!K52</f>
        <v>0</v>
      </c>
      <c r="L51" s="240" t="str">
        <f>'Parcijalni_cjeloviti ispit'!L52</f>
        <v>NE</v>
      </c>
      <c r="M51" s="230">
        <f>'Parcijalni_cjeloviti ispit'!M52</f>
        <v>0</v>
      </c>
      <c r="N51" s="230" t="str">
        <f>'Parcijalni_cjeloviti ispit'!N52</f>
        <v>NE</v>
      </c>
    </row>
    <row r="52" spans="1:14" ht="15.75" thickBot="1" x14ac:dyDescent="0.3">
      <c r="A52" s="239">
        <f>'Parcijalni_cjeloviti ispit'!A53</f>
        <v>0</v>
      </c>
      <c r="B52" s="243">
        <f>'Parcijalni_cjeloviti ispit'!B53</f>
        <v>0</v>
      </c>
      <c r="C52" s="239">
        <f>'Parcijalni_cjeloviti ispit'!C53</f>
        <v>0</v>
      </c>
      <c r="D52" s="99" t="str">
        <f>'Parcijalni_cjeloviti ispit'!D53</f>
        <v>P</v>
      </c>
      <c r="E52" s="100" t="str">
        <f>'Parcijalni_cjeloviti ispit'!E53</f>
        <v/>
      </c>
      <c r="F52" s="241">
        <f>'Parcijalni_cjeloviti ispit'!F53</f>
        <v>0</v>
      </c>
      <c r="G52" s="101" t="str">
        <f>'Parcijalni_cjeloviti ispit'!G53</f>
        <v/>
      </c>
      <c r="H52" s="241">
        <f>'Parcijalni_cjeloviti ispit'!H53</f>
        <v>0</v>
      </c>
      <c r="I52" s="101" t="str">
        <f>'Parcijalni_cjeloviti ispit'!I53</f>
        <v/>
      </c>
      <c r="J52" s="241">
        <f>'Parcijalni_cjeloviti ispit'!J53</f>
        <v>0</v>
      </c>
      <c r="K52" s="101" t="str">
        <f>'Parcijalni_cjeloviti ispit'!K53</f>
        <v/>
      </c>
      <c r="L52" s="241">
        <f>'Parcijalni_cjeloviti ispit'!L53</f>
        <v>0</v>
      </c>
      <c r="M52" s="229">
        <f>'Parcijalni_cjeloviti ispit'!M53</f>
        <v>0</v>
      </c>
      <c r="N52" s="229">
        <f>'Parcijalni_cjeloviti ispit'!N53</f>
        <v>0</v>
      </c>
    </row>
    <row r="53" spans="1:14" x14ac:dyDescent="0.25">
      <c r="A53" s="238">
        <f>'Parcijalni_cjeloviti ispit'!A54</f>
        <v>24</v>
      </c>
      <c r="B53" s="242" t="str">
        <f>'Parcijalni_cjeloviti ispit'!B54</f>
        <v xml:space="preserve"> </v>
      </c>
      <c r="C53" s="238">
        <f>'Parcijalni_cjeloviti ispit'!C54</f>
        <v>0</v>
      </c>
      <c r="D53" s="97" t="str">
        <f>'Parcijalni_cjeloviti ispit'!D54</f>
        <v>B</v>
      </c>
      <c r="E53" s="98">
        <f>'Parcijalni_cjeloviti ispit'!E54</f>
        <v>0</v>
      </c>
      <c r="F53" s="240" t="str">
        <f>'Parcijalni_cjeloviti ispit'!F54</f>
        <v>NE</v>
      </c>
      <c r="G53" s="98">
        <f>'Parcijalni_cjeloviti ispit'!G54</f>
        <v>0</v>
      </c>
      <c r="H53" s="240" t="str">
        <f>'Parcijalni_cjeloviti ispit'!H54</f>
        <v>NE</v>
      </c>
      <c r="I53" s="98">
        <f>'Parcijalni_cjeloviti ispit'!I54</f>
        <v>0</v>
      </c>
      <c r="J53" s="240" t="str">
        <f>'Parcijalni_cjeloviti ispit'!J54</f>
        <v>NE</v>
      </c>
      <c r="K53" s="98">
        <f>'Parcijalni_cjeloviti ispit'!K54</f>
        <v>0</v>
      </c>
      <c r="L53" s="240" t="str">
        <f>'Parcijalni_cjeloviti ispit'!L54</f>
        <v>NE</v>
      </c>
      <c r="M53" s="230">
        <f>'Parcijalni_cjeloviti ispit'!M54</f>
        <v>0</v>
      </c>
      <c r="N53" s="230" t="str">
        <f>'Parcijalni_cjeloviti ispit'!N54</f>
        <v>NE</v>
      </c>
    </row>
    <row r="54" spans="1:14" ht="15.75" thickBot="1" x14ac:dyDescent="0.3">
      <c r="A54" s="239">
        <f>'Parcijalni_cjeloviti ispit'!A55</f>
        <v>0</v>
      </c>
      <c r="B54" s="243">
        <f>'Parcijalni_cjeloviti ispit'!B55</f>
        <v>0</v>
      </c>
      <c r="C54" s="239">
        <f>'Parcijalni_cjeloviti ispit'!C55</f>
        <v>0</v>
      </c>
      <c r="D54" s="99" t="str">
        <f>'Parcijalni_cjeloviti ispit'!D55</f>
        <v>P</v>
      </c>
      <c r="E54" s="100" t="str">
        <f>'Parcijalni_cjeloviti ispit'!E55</f>
        <v/>
      </c>
      <c r="F54" s="241">
        <f>'Parcijalni_cjeloviti ispit'!F55</f>
        <v>0</v>
      </c>
      <c r="G54" s="101" t="str">
        <f>'Parcijalni_cjeloviti ispit'!G55</f>
        <v/>
      </c>
      <c r="H54" s="241">
        <f>'Parcijalni_cjeloviti ispit'!H55</f>
        <v>0</v>
      </c>
      <c r="I54" s="101" t="str">
        <f>'Parcijalni_cjeloviti ispit'!I55</f>
        <v/>
      </c>
      <c r="J54" s="241">
        <f>'Parcijalni_cjeloviti ispit'!J55</f>
        <v>0</v>
      </c>
      <c r="K54" s="101" t="str">
        <f>'Parcijalni_cjeloviti ispit'!K55</f>
        <v/>
      </c>
      <c r="L54" s="241">
        <f>'Parcijalni_cjeloviti ispit'!L55</f>
        <v>0</v>
      </c>
      <c r="M54" s="229">
        <f>'Parcijalni_cjeloviti ispit'!M55</f>
        <v>0</v>
      </c>
      <c r="N54" s="229">
        <f>'Parcijalni_cjeloviti ispit'!N55</f>
        <v>0</v>
      </c>
    </row>
    <row r="55" spans="1:14" x14ac:dyDescent="0.25">
      <c r="A55" s="238">
        <f>'Parcijalni_cjeloviti ispit'!A56</f>
        <v>25</v>
      </c>
      <c r="B55" s="242" t="str">
        <f>'Parcijalni_cjeloviti ispit'!B56</f>
        <v xml:space="preserve"> </v>
      </c>
      <c r="C55" s="238">
        <f>'Parcijalni_cjeloviti ispit'!C56</f>
        <v>0</v>
      </c>
      <c r="D55" s="97" t="str">
        <f>'Parcijalni_cjeloviti ispit'!D56</f>
        <v>B</v>
      </c>
      <c r="E55" s="98">
        <f>'Parcijalni_cjeloviti ispit'!E56</f>
        <v>0</v>
      </c>
      <c r="F55" s="240" t="str">
        <f>'Parcijalni_cjeloviti ispit'!F56</f>
        <v>NE</v>
      </c>
      <c r="G55" s="98">
        <f>'Parcijalni_cjeloviti ispit'!G56</f>
        <v>0</v>
      </c>
      <c r="H55" s="240" t="str">
        <f>'Parcijalni_cjeloviti ispit'!H56</f>
        <v>NE</v>
      </c>
      <c r="I55" s="98">
        <f>'Parcijalni_cjeloviti ispit'!I56</f>
        <v>0</v>
      </c>
      <c r="J55" s="240" t="str">
        <f>'Parcijalni_cjeloviti ispit'!J56</f>
        <v>NE</v>
      </c>
      <c r="K55" s="98">
        <f>'Parcijalni_cjeloviti ispit'!K56</f>
        <v>0</v>
      </c>
      <c r="L55" s="240" t="str">
        <f>'Parcijalni_cjeloviti ispit'!L56</f>
        <v>NE</v>
      </c>
      <c r="M55" s="230">
        <f>'Parcijalni_cjeloviti ispit'!M56</f>
        <v>0</v>
      </c>
      <c r="N55" s="230" t="str">
        <f>'Parcijalni_cjeloviti ispit'!N56</f>
        <v>NE</v>
      </c>
    </row>
    <row r="56" spans="1:14" ht="15.75" thickBot="1" x14ac:dyDescent="0.3">
      <c r="A56" s="239">
        <f>'Parcijalni_cjeloviti ispit'!A57</f>
        <v>0</v>
      </c>
      <c r="B56" s="243">
        <f>'Parcijalni_cjeloviti ispit'!B57</f>
        <v>0</v>
      </c>
      <c r="C56" s="239">
        <f>'Parcijalni_cjeloviti ispit'!C57</f>
        <v>0</v>
      </c>
      <c r="D56" s="99" t="str">
        <f>'Parcijalni_cjeloviti ispit'!D57</f>
        <v>P</v>
      </c>
      <c r="E56" s="100" t="str">
        <f>'Parcijalni_cjeloviti ispit'!E57</f>
        <v/>
      </c>
      <c r="F56" s="241">
        <f>'Parcijalni_cjeloviti ispit'!F57</f>
        <v>0</v>
      </c>
      <c r="G56" s="101" t="str">
        <f>'Parcijalni_cjeloviti ispit'!G57</f>
        <v/>
      </c>
      <c r="H56" s="241">
        <f>'Parcijalni_cjeloviti ispit'!H57</f>
        <v>0</v>
      </c>
      <c r="I56" s="101" t="str">
        <f>'Parcijalni_cjeloviti ispit'!I57</f>
        <v/>
      </c>
      <c r="J56" s="241">
        <f>'Parcijalni_cjeloviti ispit'!J57</f>
        <v>0</v>
      </c>
      <c r="K56" s="101" t="str">
        <f>'Parcijalni_cjeloviti ispit'!K57</f>
        <v/>
      </c>
      <c r="L56" s="241">
        <f>'Parcijalni_cjeloviti ispit'!L57</f>
        <v>0</v>
      </c>
      <c r="M56" s="229">
        <f>'Parcijalni_cjeloviti ispit'!M57</f>
        <v>0</v>
      </c>
      <c r="N56" s="229">
        <f>'Parcijalni_cjeloviti ispit'!N57</f>
        <v>0</v>
      </c>
    </row>
    <row r="57" spans="1:14" x14ac:dyDescent="0.25">
      <c r="A57" s="238">
        <f>'Parcijalni_cjeloviti ispit'!A58</f>
        <v>26</v>
      </c>
      <c r="B57" s="242" t="str">
        <f>'Parcijalni_cjeloviti ispit'!B58</f>
        <v xml:space="preserve"> </v>
      </c>
      <c r="C57" s="238">
        <f>'Parcijalni_cjeloviti ispit'!C58</f>
        <v>0</v>
      </c>
      <c r="D57" s="97" t="str">
        <f>'Parcijalni_cjeloviti ispit'!D58</f>
        <v>B</v>
      </c>
      <c r="E57" s="98">
        <f>'Parcijalni_cjeloviti ispit'!E58</f>
        <v>0</v>
      </c>
      <c r="F57" s="240" t="str">
        <f>'Parcijalni_cjeloviti ispit'!F58</f>
        <v>NE</v>
      </c>
      <c r="G57" s="98">
        <f>'Parcijalni_cjeloviti ispit'!G58</f>
        <v>0</v>
      </c>
      <c r="H57" s="240" t="str">
        <f>'Parcijalni_cjeloviti ispit'!H58</f>
        <v>NE</v>
      </c>
      <c r="I57" s="98">
        <f>'Parcijalni_cjeloviti ispit'!I58</f>
        <v>0</v>
      </c>
      <c r="J57" s="240" t="str">
        <f>'Parcijalni_cjeloviti ispit'!J58</f>
        <v>NE</v>
      </c>
      <c r="K57" s="98">
        <f>'Parcijalni_cjeloviti ispit'!K58</f>
        <v>0</v>
      </c>
      <c r="L57" s="240" t="str">
        <f>'Parcijalni_cjeloviti ispit'!L58</f>
        <v>NE</v>
      </c>
      <c r="M57" s="230">
        <f>'Parcijalni_cjeloviti ispit'!M58</f>
        <v>0</v>
      </c>
      <c r="N57" s="230" t="str">
        <f>'Parcijalni_cjeloviti ispit'!N58</f>
        <v>NE</v>
      </c>
    </row>
    <row r="58" spans="1:14" ht="15.75" thickBot="1" x14ac:dyDescent="0.3">
      <c r="A58" s="239">
        <f>'Parcijalni_cjeloviti ispit'!A59</f>
        <v>0</v>
      </c>
      <c r="B58" s="243">
        <f>'Parcijalni_cjeloviti ispit'!B59</f>
        <v>0</v>
      </c>
      <c r="C58" s="239">
        <f>'Parcijalni_cjeloviti ispit'!C59</f>
        <v>0</v>
      </c>
      <c r="D58" s="99" t="str">
        <f>'Parcijalni_cjeloviti ispit'!D59</f>
        <v>P</v>
      </c>
      <c r="E58" s="100" t="str">
        <f>'Parcijalni_cjeloviti ispit'!E59</f>
        <v/>
      </c>
      <c r="F58" s="241">
        <f>'Parcijalni_cjeloviti ispit'!F59</f>
        <v>0</v>
      </c>
      <c r="G58" s="101" t="str">
        <f>'Parcijalni_cjeloviti ispit'!G59</f>
        <v/>
      </c>
      <c r="H58" s="241">
        <f>'Parcijalni_cjeloviti ispit'!H59</f>
        <v>0</v>
      </c>
      <c r="I58" s="101" t="str">
        <f>'Parcijalni_cjeloviti ispit'!I59</f>
        <v/>
      </c>
      <c r="J58" s="241">
        <f>'Parcijalni_cjeloviti ispit'!J59</f>
        <v>0</v>
      </c>
      <c r="K58" s="101" t="str">
        <f>'Parcijalni_cjeloviti ispit'!K59</f>
        <v/>
      </c>
      <c r="L58" s="241">
        <f>'Parcijalni_cjeloviti ispit'!L59</f>
        <v>0</v>
      </c>
      <c r="M58" s="229">
        <f>'Parcijalni_cjeloviti ispit'!M59</f>
        <v>0</v>
      </c>
      <c r="N58" s="229">
        <f>'Parcijalni_cjeloviti ispit'!N59</f>
        <v>0</v>
      </c>
    </row>
    <row r="59" spans="1:14" x14ac:dyDescent="0.25">
      <c r="A59" s="238">
        <f>'Parcijalni_cjeloviti ispit'!A60</f>
        <v>27</v>
      </c>
      <c r="B59" s="242" t="str">
        <f>'Parcijalni_cjeloviti ispit'!B60</f>
        <v xml:space="preserve"> </v>
      </c>
      <c r="C59" s="238">
        <f>'Parcijalni_cjeloviti ispit'!C60</f>
        <v>0</v>
      </c>
      <c r="D59" s="97" t="str">
        <f>'Parcijalni_cjeloviti ispit'!D60</f>
        <v>B</v>
      </c>
      <c r="E59" s="98">
        <f>'Parcijalni_cjeloviti ispit'!E60</f>
        <v>0</v>
      </c>
      <c r="F59" s="240" t="str">
        <f>'Parcijalni_cjeloviti ispit'!F60</f>
        <v>NE</v>
      </c>
      <c r="G59" s="98">
        <f>'Parcijalni_cjeloviti ispit'!G60</f>
        <v>0</v>
      </c>
      <c r="H59" s="240" t="str">
        <f>'Parcijalni_cjeloviti ispit'!H60</f>
        <v>NE</v>
      </c>
      <c r="I59" s="98">
        <f>'Parcijalni_cjeloviti ispit'!I60</f>
        <v>0</v>
      </c>
      <c r="J59" s="240" t="str">
        <f>'Parcijalni_cjeloviti ispit'!J60</f>
        <v>NE</v>
      </c>
      <c r="K59" s="98">
        <f>'Parcijalni_cjeloviti ispit'!K60</f>
        <v>0</v>
      </c>
      <c r="L59" s="240" t="str">
        <f>'Parcijalni_cjeloviti ispit'!L60</f>
        <v>NE</v>
      </c>
      <c r="M59" s="230">
        <f>'Parcijalni_cjeloviti ispit'!M60</f>
        <v>0</v>
      </c>
      <c r="N59" s="230" t="str">
        <f>'Parcijalni_cjeloviti ispit'!N60</f>
        <v>NE</v>
      </c>
    </row>
    <row r="60" spans="1:14" ht="15.75" thickBot="1" x14ac:dyDescent="0.3">
      <c r="A60" s="239">
        <f>'Parcijalni_cjeloviti ispit'!A61</f>
        <v>0</v>
      </c>
      <c r="B60" s="243">
        <f>'Parcijalni_cjeloviti ispit'!B61</f>
        <v>0</v>
      </c>
      <c r="C60" s="239">
        <f>'Parcijalni_cjeloviti ispit'!C61</f>
        <v>0</v>
      </c>
      <c r="D60" s="99" t="str">
        <f>'Parcijalni_cjeloviti ispit'!D61</f>
        <v>P</v>
      </c>
      <c r="E60" s="100" t="str">
        <f>'Parcijalni_cjeloviti ispit'!E61</f>
        <v/>
      </c>
      <c r="F60" s="241">
        <f>'Parcijalni_cjeloviti ispit'!F61</f>
        <v>0</v>
      </c>
      <c r="G60" s="101" t="str">
        <f>'Parcijalni_cjeloviti ispit'!G61</f>
        <v/>
      </c>
      <c r="H60" s="241">
        <f>'Parcijalni_cjeloviti ispit'!H61</f>
        <v>0</v>
      </c>
      <c r="I60" s="101" t="str">
        <f>'Parcijalni_cjeloviti ispit'!I61</f>
        <v/>
      </c>
      <c r="J60" s="241">
        <f>'Parcijalni_cjeloviti ispit'!J61</f>
        <v>0</v>
      </c>
      <c r="K60" s="101" t="str">
        <f>'Parcijalni_cjeloviti ispit'!K61</f>
        <v/>
      </c>
      <c r="L60" s="241">
        <f>'Parcijalni_cjeloviti ispit'!L61</f>
        <v>0</v>
      </c>
      <c r="M60" s="229">
        <f>'Parcijalni_cjeloviti ispit'!M61</f>
        <v>0</v>
      </c>
      <c r="N60" s="229">
        <f>'Parcijalni_cjeloviti ispit'!N61</f>
        <v>0</v>
      </c>
    </row>
    <row r="61" spans="1:14" x14ac:dyDescent="0.25">
      <c r="A61" s="238">
        <f>'Parcijalni_cjeloviti ispit'!A62</f>
        <v>28</v>
      </c>
      <c r="B61" s="242" t="str">
        <f>'Parcijalni_cjeloviti ispit'!B62</f>
        <v xml:space="preserve"> </v>
      </c>
      <c r="C61" s="238">
        <f>'Parcijalni_cjeloviti ispit'!C62</f>
        <v>0</v>
      </c>
      <c r="D61" s="97" t="str">
        <f>'Parcijalni_cjeloviti ispit'!D62</f>
        <v>B</v>
      </c>
      <c r="E61" s="98">
        <f>'Parcijalni_cjeloviti ispit'!E62</f>
        <v>0</v>
      </c>
      <c r="F61" s="240" t="str">
        <f>'Parcijalni_cjeloviti ispit'!F62</f>
        <v>NE</v>
      </c>
      <c r="G61" s="98">
        <f>'Parcijalni_cjeloviti ispit'!G62</f>
        <v>0</v>
      </c>
      <c r="H61" s="240" t="str">
        <f>'Parcijalni_cjeloviti ispit'!H62</f>
        <v>NE</v>
      </c>
      <c r="I61" s="98">
        <f>'Parcijalni_cjeloviti ispit'!I62</f>
        <v>0</v>
      </c>
      <c r="J61" s="240" t="str">
        <f>'Parcijalni_cjeloviti ispit'!J62</f>
        <v>NE</v>
      </c>
      <c r="K61" s="98">
        <f>'Parcijalni_cjeloviti ispit'!K62</f>
        <v>0</v>
      </c>
      <c r="L61" s="240" t="str">
        <f>'Parcijalni_cjeloviti ispit'!L62</f>
        <v>NE</v>
      </c>
      <c r="M61" s="230">
        <f>'Parcijalni_cjeloviti ispit'!M62</f>
        <v>0</v>
      </c>
      <c r="N61" s="230" t="str">
        <f>'Parcijalni_cjeloviti ispit'!N62</f>
        <v>NE</v>
      </c>
    </row>
    <row r="62" spans="1:14" ht="15.75" thickBot="1" x14ac:dyDescent="0.3">
      <c r="A62" s="239">
        <f>'Parcijalni_cjeloviti ispit'!A63</f>
        <v>0</v>
      </c>
      <c r="B62" s="243">
        <f>'Parcijalni_cjeloviti ispit'!B63</f>
        <v>0</v>
      </c>
      <c r="C62" s="239">
        <f>'Parcijalni_cjeloviti ispit'!C63</f>
        <v>0</v>
      </c>
      <c r="D62" s="99" t="str">
        <f>'Parcijalni_cjeloviti ispit'!D63</f>
        <v>P</v>
      </c>
      <c r="E62" s="100" t="str">
        <f>'Parcijalni_cjeloviti ispit'!E63</f>
        <v/>
      </c>
      <c r="F62" s="241">
        <f>'Parcijalni_cjeloviti ispit'!F63</f>
        <v>0</v>
      </c>
      <c r="G62" s="101" t="str">
        <f>'Parcijalni_cjeloviti ispit'!G63</f>
        <v/>
      </c>
      <c r="H62" s="241">
        <f>'Parcijalni_cjeloviti ispit'!H63</f>
        <v>0</v>
      </c>
      <c r="I62" s="101" t="str">
        <f>'Parcijalni_cjeloviti ispit'!I63</f>
        <v/>
      </c>
      <c r="J62" s="241">
        <f>'Parcijalni_cjeloviti ispit'!J63</f>
        <v>0</v>
      </c>
      <c r="K62" s="101" t="str">
        <f>'Parcijalni_cjeloviti ispit'!K63</f>
        <v/>
      </c>
      <c r="L62" s="241">
        <f>'Parcijalni_cjeloviti ispit'!L63</f>
        <v>0</v>
      </c>
      <c r="M62" s="229">
        <f>'Parcijalni_cjeloviti ispit'!M63</f>
        <v>0</v>
      </c>
      <c r="N62" s="229">
        <f>'Parcijalni_cjeloviti ispit'!N63</f>
        <v>0</v>
      </c>
    </row>
    <row r="63" spans="1:14" x14ac:dyDescent="0.25">
      <c r="A63" s="238">
        <f>'Parcijalni_cjeloviti ispit'!A64</f>
        <v>29</v>
      </c>
      <c r="B63" s="242" t="str">
        <f>'Parcijalni_cjeloviti ispit'!B64</f>
        <v xml:space="preserve"> </v>
      </c>
      <c r="C63" s="238">
        <f>'Parcijalni_cjeloviti ispit'!C64</f>
        <v>0</v>
      </c>
      <c r="D63" s="97" t="str">
        <f>'Parcijalni_cjeloviti ispit'!D64</f>
        <v>B</v>
      </c>
      <c r="E63" s="98">
        <f>'Parcijalni_cjeloviti ispit'!E64</f>
        <v>0</v>
      </c>
      <c r="F63" s="240" t="str">
        <f>'Parcijalni_cjeloviti ispit'!F64</f>
        <v>NE</v>
      </c>
      <c r="G63" s="98">
        <f>'Parcijalni_cjeloviti ispit'!G64</f>
        <v>0</v>
      </c>
      <c r="H63" s="240" t="str">
        <f>'Parcijalni_cjeloviti ispit'!H64</f>
        <v>NE</v>
      </c>
      <c r="I63" s="98">
        <f>'Parcijalni_cjeloviti ispit'!I64</f>
        <v>0</v>
      </c>
      <c r="J63" s="240" t="str">
        <f>'Parcijalni_cjeloviti ispit'!J64</f>
        <v>NE</v>
      </c>
      <c r="K63" s="98">
        <f>'Parcijalni_cjeloviti ispit'!K64</f>
        <v>0</v>
      </c>
      <c r="L63" s="240" t="str">
        <f>'Parcijalni_cjeloviti ispit'!L64</f>
        <v>NE</v>
      </c>
      <c r="M63" s="230">
        <f>'Parcijalni_cjeloviti ispit'!M64</f>
        <v>0</v>
      </c>
      <c r="N63" s="230" t="str">
        <f>'Parcijalni_cjeloviti ispit'!N64</f>
        <v>NE</v>
      </c>
    </row>
    <row r="64" spans="1:14" ht="15.75" thickBot="1" x14ac:dyDescent="0.3">
      <c r="A64" s="239">
        <f>'Parcijalni_cjeloviti ispit'!A65</f>
        <v>0</v>
      </c>
      <c r="B64" s="243">
        <f>'Parcijalni_cjeloviti ispit'!B65</f>
        <v>0</v>
      </c>
      <c r="C64" s="239">
        <f>'Parcijalni_cjeloviti ispit'!C65</f>
        <v>0</v>
      </c>
      <c r="D64" s="99" t="str">
        <f>'Parcijalni_cjeloviti ispit'!D65</f>
        <v>P</v>
      </c>
      <c r="E64" s="100" t="str">
        <f>'Parcijalni_cjeloviti ispit'!E65</f>
        <v/>
      </c>
      <c r="F64" s="241">
        <f>'Parcijalni_cjeloviti ispit'!F65</f>
        <v>0</v>
      </c>
      <c r="G64" s="101" t="str">
        <f>'Parcijalni_cjeloviti ispit'!G65</f>
        <v/>
      </c>
      <c r="H64" s="241">
        <f>'Parcijalni_cjeloviti ispit'!H65</f>
        <v>0</v>
      </c>
      <c r="I64" s="101" t="str">
        <f>'Parcijalni_cjeloviti ispit'!I65</f>
        <v/>
      </c>
      <c r="J64" s="241">
        <f>'Parcijalni_cjeloviti ispit'!J65</f>
        <v>0</v>
      </c>
      <c r="K64" s="101" t="str">
        <f>'Parcijalni_cjeloviti ispit'!K65</f>
        <v/>
      </c>
      <c r="L64" s="241">
        <f>'Parcijalni_cjeloviti ispit'!L65</f>
        <v>0</v>
      </c>
      <c r="M64" s="229">
        <f>'Parcijalni_cjeloviti ispit'!M65</f>
        <v>0</v>
      </c>
      <c r="N64" s="229">
        <f>'Parcijalni_cjeloviti ispit'!N65</f>
        <v>0</v>
      </c>
    </row>
    <row r="65" spans="1:14" x14ac:dyDescent="0.25">
      <c r="A65" s="238">
        <f>'Parcijalni_cjeloviti ispit'!A66</f>
        <v>30</v>
      </c>
      <c r="B65" s="242" t="str">
        <f>'Parcijalni_cjeloviti ispit'!B66</f>
        <v xml:space="preserve"> </v>
      </c>
      <c r="C65" s="238">
        <f>'Parcijalni_cjeloviti ispit'!C66</f>
        <v>0</v>
      </c>
      <c r="D65" s="97" t="str">
        <f>'Parcijalni_cjeloviti ispit'!D66</f>
        <v>B</v>
      </c>
      <c r="E65" s="98">
        <f>'Parcijalni_cjeloviti ispit'!E66</f>
        <v>0</v>
      </c>
      <c r="F65" s="240" t="str">
        <f>'Parcijalni_cjeloviti ispit'!F66</f>
        <v>NE</v>
      </c>
      <c r="G65" s="98">
        <f>'Parcijalni_cjeloviti ispit'!G66</f>
        <v>0</v>
      </c>
      <c r="H65" s="240" t="str">
        <f>'Parcijalni_cjeloviti ispit'!H66</f>
        <v>NE</v>
      </c>
      <c r="I65" s="98">
        <f>'Parcijalni_cjeloviti ispit'!I66</f>
        <v>0</v>
      </c>
      <c r="J65" s="240" t="str">
        <f>'Parcijalni_cjeloviti ispit'!J66</f>
        <v>NE</v>
      </c>
      <c r="K65" s="98">
        <f>'Parcijalni_cjeloviti ispit'!K66</f>
        <v>0</v>
      </c>
      <c r="L65" s="240" t="str">
        <f>'Parcijalni_cjeloviti ispit'!L66</f>
        <v>NE</v>
      </c>
      <c r="M65" s="230">
        <f>'Parcijalni_cjeloviti ispit'!M66</f>
        <v>0</v>
      </c>
      <c r="N65" s="230" t="str">
        <f>'Parcijalni_cjeloviti ispit'!N66</f>
        <v>NE</v>
      </c>
    </row>
    <row r="66" spans="1:14" ht="15.75" thickBot="1" x14ac:dyDescent="0.3">
      <c r="A66" s="239">
        <f>'Parcijalni_cjeloviti ispit'!A67</f>
        <v>0</v>
      </c>
      <c r="B66" s="243">
        <f>'Parcijalni_cjeloviti ispit'!B67</f>
        <v>0</v>
      </c>
      <c r="C66" s="239">
        <f>'Parcijalni_cjeloviti ispit'!C67</f>
        <v>0</v>
      </c>
      <c r="D66" s="99" t="str">
        <f>'Parcijalni_cjeloviti ispit'!D67</f>
        <v>P</v>
      </c>
      <c r="E66" s="100" t="str">
        <f>'Parcijalni_cjeloviti ispit'!E67</f>
        <v/>
      </c>
      <c r="F66" s="241">
        <f>'Parcijalni_cjeloviti ispit'!F67</f>
        <v>0</v>
      </c>
      <c r="G66" s="101" t="str">
        <f>'Parcijalni_cjeloviti ispit'!G67</f>
        <v/>
      </c>
      <c r="H66" s="241">
        <f>'Parcijalni_cjeloviti ispit'!H67</f>
        <v>0</v>
      </c>
      <c r="I66" s="101" t="str">
        <f>'Parcijalni_cjeloviti ispit'!I67</f>
        <v/>
      </c>
      <c r="J66" s="241">
        <f>'Parcijalni_cjeloviti ispit'!J67</f>
        <v>0</v>
      </c>
      <c r="K66" s="101" t="str">
        <f>'Parcijalni_cjeloviti ispit'!K67</f>
        <v/>
      </c>
      <c r="L66" s="241">
        <f>'Parcijalni_cjeloviti ispit'!L67</f>
        <v>0</v>
      </c>
      <c r="M66" s="229">
        <f>'Parcijalni_cjeloviti ispit'!M67</f>
        <v>0</v>
      </c>
      <c r="N66" s="229">
        <f>'Parcijalni_cjeloviti ispit'!N67</f>
        <v>0</v>
      </c>
    </row>
    <row r="67" spans="1:14" x14ac:dyDescent="0.25">
      <c r="A67" s="238">
        <f>'Parcijalni_cjeloviti ispit'!A68</f>
        <v>31</v>
      </c>
      <c r="B67" s="242" t="str">
        <f>'Parcijalni_cjeloviti ispit'!B68</f>
        <v xml:space="preserve"> </v>
      </c>
      <c r="C67" s="238">
        <f>'Parcijalni_cjeloviti ispit'!C68</f>
        <v>0</v>
      </c>
      <c r="D67" s="97" t="str">
        <f>'Parcijalni_cjeloviti ispit'!D68</f>
        <v>B</v>
      </c>
      <c r="E67" s="98">
        <f>'Parcijalni_cjeloviti ispit'!E68</f>
        <v>0</v>
      </c>
      <c r="F67" s="240" t="str">
        <f>'Parcijalni_cjeloviti ispit'!F68</f>
        <v>NE</v>
      </c>
      <c r="G67" s="98">
        <f>'Parcijalni_cjeloviti ispit'!G68</f>
        <v>0</v>
      </c>
      <c r="H67" s="240" t="str">
        <f>'Parcijalni_cjeloviti ispit'!H68</f>
        <v>NE</v>
      </c>
      <c r="I67" s="98">
        <f>'Parcijalni_cjeloviti ispit'!I68</f>
        <v>0</v>
      </c>
      <c r="J67" s="240" t="str">
        <f>'Parcijalni_cjeloviti ispit'!J68</f>
        <v>NE</v>
      </c>
      <c r="K67" s="98">
        <f>'Parcijalni_cjeloviti ispit'!K68</f>
        <v>0</v>
      </c>
      <c r="L67" s="240" t="str">
        <f>'Parcijalni_cjeloviti ispit'!L68</f>
        <v>NE</v>
      </c>
      <c r="M67" s="230">
        <f>'Parcijalni_cjeloviti ispit'!M68</f>
        <v>0</v>
      </c>
      <c r="N67" s="230" t="str">
        <f>'Parcijalni_cjeloviti ispit'!N68</f>
        <v>NE</v>
      </c>
    </row>
    <row r="68" spans="1:14" ht="15.75" thickBot="1" x14ac:dyDescent="0.3">
      <c r="A68" s="239">
        <f>'Parcijalni_cjeloviti ispit'!A69</f>
        <v>0</v>
      </c>
      <c r="B68" s="243">
        <f>'Parcijalni_cjeloviti ispit'!B69</f>
        <v>0</v>
      </c>
      <c r="C68" s="239">
        <f>'Parcijalni_cjeloviti ispit'!C69</f>
        <v>0</v>
      </c>
      <c r="D68" s="99" t="str">
        <f>'Parcijalni_cjeloviti ispit'!D69</f>
        <v>P</v>
      </c>
      <c r="E68" s="100" t="str">
        <f>'Parcijalni_cjeloviti ispit'!E69</f>
        <v/>
      </c>
      <c r="F68" s="241">
        <f>'Parcijalni_cjeloviti ispit'!F69</f>
        <v>0</v>
      </c>
      <c r="G68" s="101" t="str">
        <f>'Parcijalni_cjeloviti ispit'!G69</f>
        <v/>
      </c>
      <c r="H68" s="241">
        <f>'Parcijalni_cjeloviti ispit'!H69</f>
        <v>0</v>
      </c>
      <c r="I68" s="101" t="str">
        <f>'Parcijalni_cjeloviti ispit'!I69</f>
        <v/>
      </c>
      <c r="J68" s="241">
        <f>'Parcijalni_cjeloviti ispit'!J69</f>
        <v>0</v>
      </c>
      <c r="K68" s="101" t="str">
        <f>'Parcijalni_cjeloviti ispit'!K69</f>
        <v/>
      </c>
      <c r="L68" s="241">
        <f>'Parcijalni_cjeloviti ispit'!L69</f>
        <v>0</v>
      </c>
      <c r="M68" s="229">
        <f>'Parcijalni_cjeloviti ispit'!M69</f>
        <v>0</v>
      </c>
      <c r="N68" s="229">
        <f>'Parcijalni_cjeloviti ispit'!N69</f>
        <v>0</v>
      </c>
    </row>
    <row r="69" spans="1:14" x14ac:dyDescent="0.25">
      <c r="A69" s="238">
        <f>'Parcijalni_cjeloviti ispit'!A70</f>
        <v>32</v>
      </c>
      <c r="B69" s="242" t="str">
        <f>'Parcijalni_cjeloviti ispit'!B70</f>
        <v xml:space="preserve"> </v>
      </c>
      <c r="C69" s="238">
        <f>'Parcijalni_cjeloviti ispit'!C70</f>
        <v>0</v>
      </c>
      <c r="D69" s="97" t="str">
        <f>'Parcijalni_cjeloviti ispit'!D70</f>
        <v>B</v>
      </c>
      <c r="E69" s="98">
        <f>'Parcijalni_cjeloviti ispit'!E70</f>
        <v>0</v>
      </c>
      <c r="F69" s="240" t="str">
        <f>'Parcijalni_cjeloviti ispit'!F70</f>
        <v>NE</v>
      </c>
      <c r="G69" s="98">
        <f>'Parcijalni_cjeloviti ispit'!G70</f>
        <v>0</v>
      </c>
      <c r="H69" s="240" t="str">
        <f>'Parcijalni_cjeloviti ispit'!H70</f>
        <v>NE</v>
      </c>
      <c r="I69" s="98">
        <f>'Parcijalni_cjeloviti ispit'!I70</f>
        <v>0</v>
      </c>
      <c r="J69" s="240" t="str">
        <f>'Parcijalni_cjeloviti ispit'!J70</f>
        <v>NE</v>
      </c>
      <c r="K69" s="98">
        <f>'Parcijalni_cjeloviti ispit'!K70</f>
        <v>0</v>
      </c>
      <c r="L69" s="240" t="str">
        <f>'Parcijalni_cjeloviti ispit'!L70</f>
        <v>NE</v>
      </c>
      <c r="M69" s="230">
        <f>'Parcijalni_cjeloviti ispit'!M70</f>
        <v>0</v>
      </c>
      <c r="N69" s="230" t="str">
        <f>'Parcijalni_cjeloviti ispit'!N70</f>
        <v>NE</v>
      </c>
    </row>
    <row r="70" spans="1:14" ht="15.75" thickBot="1" x14ac:dyDescent="0.3">
      <c r="A70" s="239">
        <f>'Parcijalni_cjeloviti ispit'!A71</f>
        <v>0</v>
      </c>
      <c r="B70" s="243">
        <f>'Parcijalni_cjeloviti ispit'!B71</f>
        <v>0</v>
      </c>
      <c r="C70" s="239">
        <f>'Parcijalni_cjeloviti ispit'!C71</f>
        <v>0</v>
      </c>
      <c r="D70" s="99" t="str">
        <f>'Parcijalni_cjeloviti ispit'!D71</f>
        <v>P</v>
      </c>
      <c r="E70" s="100" t="str">
        <f>'Parcijalni_cjeloviti ispit'!E71</f>
        <v/>
      </c>
      <c r="F70" s="241">
        <f>'Parcijalni_cjeloviti ispit'!F71</f>
        <v>0</v>
      </c>
      <c r="G70" s="101" t="str">
        <f>'Parcijalni_cjeloviti ispit'!G71</f>
        <v/>
      </c>
      <c r="H70" s="241">
        <f>'Parcijalni_cjeloviti ispit'!H71</f>
        <v>0</v>
      </c>
      <c r="I70" s="101" t="str">
        <f>'Parcijalni_cjeloviti ispit'!I71</f>
        <v/>
      </c>
      <c r="J70" s="241">
        <f>'Parcijalni_cjeloviti ispit'!J71</f>
        <v>0</v>
      </c>
      <c r="K70" s="101" t="str">
        <f>'Parcijalni_cjeloviti ispit'!K71</f>
        <v/>
      </c>
      <c r="L70" s="241">
        <f>'Parcijalni_cjeloviti ispit'!L71</f>
        <v>0</v>
      </c>
      <c r="M70" s="229">
        <f>'Parcijalni_cjeloviti ispit'!M71</f>
        <v>0</v>
      </c>
      <c r="N70" s="229">
        <f>'Parcijalni_cjeloviti ispit'!N71</f>
        <v>0</v>
      </c>
    </row>
    <row r="71" spans="1:14" x14ac:dyDescent="0.25">
      <c r="A71" s="238">
        <f>'Parcijalni_cjeloviti ispit'!A72</f>
        <v>33</v>
      </c>
      <c r="B71" s="242" t="str">
        <f>'Parcijalni_cjeloviti ispit'!B72</f>
        <v xml:space="preserve"> </v>
      </c>
      <c r="C71" s="238">
        <f>'Parcijalni_cjeloviti ispit'!C72</f>
        <v>0</v>
      </c>
      <c r="D71" s="97" t="str">
        <f>'Parcijalni_cjeloviti ispit'!D72</f>
        <v>B</v>
      </c>
      <c r="E71" s="98">
        <f>'Parcijalni_cjeloviti ispit'!E72</f>
        <v>0</v>
      </c>
      <c r="F71" s="240" t="str">
        <f>'Parcijalni_cjeloviti ispit'!F72</f>
        <v>NE</v>
      </c>
      <c r="G71" s="98">
        <f>'Parcijalni_cjeloviti ispit'!G72</f>
        <v>0</v>
      </c>
      <c r="H71" s="240" t="str">
        <f>'Parcijalni_cjeloviti ispit'!H72</f>
        <v>NE</v>
      </c>
      <c r="I71" s="98">
        <f>'Parcijalni_cjeloviti ispit'!I72</f>
        <v>0</v>
      </c>
      <c r="J71" s="240" t="str">
        <f>'Parcijalni_cjeloviti ispit'!J72</f>
        <v>NE</v>
      </c>
      <c r="K71" s="98">
        <f>'Parcijalni_cjeloviti ispit'!K72</f>
        <v>0</v>
      </c>
      <c r="L71" s="240" t="str">
        <f>'Parcijalni_cjeloviti ispit'!L72</f>
        <v>NE</v>
      </c>
      <c r="M71" s="230">
        <f>'Parcijalni_cjeloviti ispit'!M72</f>
        <v>0</v>
      </c>
      <c r="N71" s="230" t="str">
        <f>'Parcijalni_cjeloviti ispit'!N72</f>
        <v>NE</v>
      </c>
    </row>
    <row r="72" spans="1:14" ht="15.75" thickBot="1" x14ac:dyDescent="0.3">
      <c r="A72" s="239">
        <f>'Parcijalni_cjeloviti ispit'!A73</f>
        <v>0</v>
      </c>
      <c r="B72" s="243">
        <f>'Parcijalni_cjeloviti ispit'!B73</f>
        <v>0</v>
      </c>
      <c r="C72" s="239">
        <f>'Parcijalni_cjeloviti ispit'!C73</f>
        <v>0</v>
      </c>
      <c r="D72" s="99" t="str">
        <f>'Parcijalni_cjeloviti ispit'!D73</f>
        <v>P</v>
      </c>
      <c r="E72" s="100" t="str">
        <f>'Parcijalni_cjeloviti ispit'!E73</f>
        <v/>
      </c>
      <c r="F72" s="241">
        <f>'Parcijalni_cjeloviti ispit'!F73</f>
        <v>0</v>
      </c>
      <c r="G72" s="101" t="str">
        <f>'Parcijalni_cjeloviti ispit'!G73</f>
        <v/>
      </c>
      <c r="H72" s="241">
        <f>'Parcijalni_cjeloviti ispit'!H73</f>
        <v>0</v>
      </c>
      <c r="I72" s="101" t="str">
        <f>'Parcijalni_cjeloviti ispit'!I73</f>
        <v/>
      </c>
      <c r="J72" s="241">
        <f>'Parcijalni_cjeloviti ispit'!J73</f>
        <v>0</v>
      </c>
      <c r="K72" s="101" t="str">
        <f>'Parcijalni_cjeloviti ispit'!K73</f>
        <v/>
      </c>
      <c r="L72" s="241">
        <f>'Parcijalni_cjeloviti ispit'!L73</f>
        <v>0</v>
      </c>
      <c r="M72" s="229">
        <f>'Parcijalni_cjeloviti ispit'!M73</f>
        <v>0</v>
      </c>
      <c r="N72" s="229">
        <f>'Parcijalni_cjeloviti ispit'!N73</f>
        <v>0</v>
      </c>
    </row>
    <row r="73" spans="1:14" x14ac:dyDescent="0.25">
      <c r="A73" s="238">
        <f>'Parcijalni_cjeloviti ispit'!A74</f>
        <v>34</v>
      </c>
      <c r="B73" s="242" t="str">
        <f>'Parcijalni_cjeloviti ispit'!B74</f>
        <v xml:space="preserve"> </v>
      </c>
      <c r="C73" s="238">
        <f>'Parcijalni_cjeloviti ispit'!C74</f>
        <v>0</v>
      </c>
      <c r="D73" s="97" t="str">
        <f>'Parcijalni_cjeloviti ispit'!D74</f>
        <v>B</v>
      </c>
      <c r="E73" s="98">
        <f>'Parcijalni_cjeloviti ispit'!E74</f>
        <v>0</v>
      </c>
      <c r="F73" s="240" t="str">
        <f>'Parcijalni_cjeloviti ispit'!F74</f>
        <v>NE</v>
      </c>
      <c r="G73" s="98">
        <f>'Parcijalni_cjeloviti ispit'!G74</f>
        <v>0</v>
      </c>
      <c r="H73" s="240" t="str">
        <f>'Parcijalni_cjeloviti ispit'!H74</f>
        <v>NE</v>
      </c>
      <c r="I73" s="98">
        <f>'Parcijalni_cjeloviti ispit'!I74</f>
        <v>0</v>
      </c>
      <c r="J73" s="240" t="str">
        <f>'Parcijalni_cjeloviti ispit'!J74</f>
        <v>NE</v>
      </c>
      <c r="K73" s="98">
        <f>'Parcijalni_cjeloviti ispit'!K74</f>
        <v>0</v>
      </c>
      <c r="L73" s="240" t="str">
        <f>'Parcijalni_cjeloviti ispit'!L74</f>
        <v>NE</v>
      </c>
      <c r="M73" s="230">
        <f>'Parcijalni_cjeloviti ispit'!M74</f>
        <v>0</v>
      </c>
      <c r="N73" s="230" t="str">
        <f>'Parcijalni_cjeloviti ispit'!N74</f>
        <v>NE</v>
      </c>
    </row>
    <row r="74" spans="1:14" ht="15.75" thickBot="1" x14ac:dyDescent="0.3">
      <c r="A74" s="239">
        <f>'Parcijalni_cjeloviti ispit'!A75</f>
        <v>0</v>
      </c>
      <c r="B74" s="243">
        <f>'Parcijalni_cjeloviti ispit'!B75</f>
        <v>0</v>
      </c>
      <c r="C74" s="239">
        <f>'Parcijalni_cjeloviti ispit'!C75</f>
        <v>0</v>
      </c>
      <c r="D74" s="99" t="str">
        <f>'Parcijalni_cjeloviti ispit'!D75</f>
        <v>P</v>
      </c>
      <c r="E74" s="100" t="str">
        <f>'Parcijalni_cjeloviti ispit'!E75</f>
        <v/>
      </c>
      <c r="F74" s="241">
        <f>'Parcijalni_cjeloviti ispit'!F75</f>
        <v>0</v>
      </c>
      <c r="G74" s="101" t="str">
        <f>'Parcijalni_cjeloviti ispit'!G75</f>
        <v/>
      </c>
      <c r="H74" s="241">
        <f>'Parcijalni_cjeloviti ispit'!H75</f>
        <v>0</v>
      </c>
      <c r="I74" s="101" t="str">
        <f>'Parcijalni_cjeloviti ispit'!I75</f>
        <v/>
      </c>
      <c r="J74" s="241">
        <f>'Parcijalni_cjeloviti ispit'!J75</f>
        <v>0</v>
      </c>
      <c r="K74" s="101" t="str">
        <f>'Parcijalni_cjeloviti ispit'!K75</f>
        <v/>
      </c>
      <c r="L74" s="241">
        <f>'Parcijalni_cjeloviti ispit'!L75</f>
        <v>0</v>
      </c>
      <c r="M74" s="229">
        <f>'Parcijalni_cjeloviti ispit'!M75</f>
        <v>0</v>
      </c>
      <c r="N74" s="229">
        <f>'Parcijalni_cjeloviti ispit'!N75</f>
        <v>0</v>
      </c>
    </row>
    <row r="75" spans="1:14" x14ac:dyDescent="0.25">
      <c r="A75" s="238">
        <f>'Parcijalni_cjeloviti ispit'!A76</f>
        <v>35</v>
      </c>
      <c r="B75" s="242" t="str">
        <f>'Parcijalni_cjeloviti ispit'!B76</f>
        <v xml:space="preserve"> </v>
      </c>
      <c r="C75" s="238">
        <f>'Parcijalni_cjeloviti ispit'!C76</f>
        <v>0</v>
      </c>
      <c r="D75" s="97" t="str">
        <f>'Parcijalni_cjeloviti ispit'!D76</f>
        <v>B</v>
      </c>
      <c r="E75" s="98">
        <f>'Parcijalni_cjeloviti ispit'!E76</f>
        <v>0</v>
      </c>
      <c r="F75" s="240" t="str">
        <f>'Parcijalni_cjeloviti ispit'!F76</f>
        <v>NE</v>
      </c>
      <c r="G75" s="98">
        <f>'Parcijalni_cjeloviti ispit'!G76</f>
        <v>0</v>
      </c>
      <c r="H75" s="240" t="str">
        <f>'Parcijalni_cjeloviti ispit'!H76</f>
        <v>NE</v>
      </c>
      <c r="I75" s="98">
        <f>'Parcijalni_cjeloviti ispit'!I76</f>
        <v>0</v>
      </c>
      <c r="J75" s="240" t="str">
        <f>'Parcijalni_cjeloviti ispit'!J76</f>
        <v>NE</v>
      </c>
      <c r="K75" s="98">
        <f>'Parcijalni_cjeloviti ispit'!K76</f>
        <v>0</v>
      </c>
      <c r="L75" s="240" t="str">
        <f>'Parcijalni_cjeloviti ispit'!L76</f>
        <v>NE</v>
      </c>
      <c r="M75" s="230">
        <f>'Parcijalni_cjeloviti ispit'!M76</f>
        <v>0</v>
      </c>
      <c r="N75" s="230" t="str">
        <f>'Parcijalni_cjeloviti ispit'!N76</f>
        <v>NE</v>
      </c>
    </row>
    <row r="76" spans="1:14" ht="15.75" thickBot="1" x14ac:dyDescent="0.3">
      <c r="A76" s="239">
        <f>'Parcijalni_cjeloviti ispit'!A77</f>
        <v>0</v>
      </c>
      <c r="B76" s="243">
        <f>'Parcijalni_cjeloviti ispit'!B77</f>
        <v>0</v>
      </c>
      <c r="C76" s="239">
        <f>'Parcijalni_cjeloviti ispit'!C77</f>
        <v>0</v>
      </c>
      <c r="D76" s="99" t="str">
        <f>'Parcijalni_cjeloviti ispit'!D77</f>
        <v>P</v>
      </c>
      <c r="E76" s="100" t="str">
        <f>'Parcijalni_cjeloviti ispit'!E77</f>
        <v/>
      </c>
      <c r="F76" s="241">
        <f>'Parcijalni_cjeloviti ispit'!F77</f>
        <v>0</v>
      </c>
      <c r="G76" s="101" t="str">
        <f>'Parcijalni_cjeloviti ispit'!G77</f>
        <v/>
      </c>
      <c r="H76" s="241">
        <f>'Parcijalni_cjeloviti ispit'!H77</f>
        <v>0</v>
      </c>
      <c r="I76" s="101" t="str">
        <f>'Parcijalni_cjeloviti ispit'!I77</f>
        <v/>
      </c>
      <c r="J76" s="241">
        <f>'Parcijalni_cjeloviti ispit'!J77</f>
        <v>0</v>
      </c>
      <c r="K76" s="101" t="str">
        <f>'Parcijalni_cjeloviti ispit'!K77</f>
        <v/>
      </c>
      <c r="L76" s="241">
        <f>'Parcijalni_cjeloviti ispit'!L77</f>
        <v>0</v>
      </c>
      <c r="M76" s="229">
        <f>'Parcijalni_cjeloviti ispit'!M77</f>
        <v>0</v>
      </c>
      <c r="N76" s="229">
        <f>'Parcijalni_cjeloviti ispit'!N77</f>
        <v>0</v>
      </c>
    </row>
    <row r="77" spans="1:14" x14ac:dyDescent="0.25">
      <c r="A77" s="238">
        <f>'Parcijalni_cjeloviti ispit'!A78</f>
        <v>36</v>
      </c>
      <c r="B77" s="242" t="str">
        <f>'Parcijalni_cjeloviti ispit'!B78</f>
        <v xml:space="preserve"> </v>
      </c>
      <c r="C77" s="238">
        <f>'Parcijalni_cjeloviti ispit'!C78</f>
        <v>0</v>
      </c>
      <c r="D77" s="97" t="str">
        <f>'Parcijalni_cjeloviti ispit'!D78</f>
        <v>B</v>
      </c>
      <c r="E77" s="98">
        <f>'Parcijalni_cjeloviti ispit'!E78</f>
        <v>0</v>
      </c>
      <c r="F77" s="240" t="str">
        <f>'Parcijalni_cjeloviti ispit'!F78</f>
        <v>NE</v>
      </c>
      <c r="G77" s="98">
        <f>'Parcijalni_cjeloviti ispit'!G78</f>
        <v>0</v>
      </c>
      <c r="H77" s="240" t="str">
        <f>'Parcijalni_cjeloviti ispit'!H78</f>
        <v>NE</v>
      </c>
      <c r="I77" s="98">
        <f>'Parcijalni_cjeloviti ispit'!I78</f>
        <v>0</v>
      </c>
      <c r="J77" s="240" t="str">
        <f>'Parcijalni_cjeloviti ispit'!J78</f>
        <v>NE</v>
      </c>
      <c r="K77" s="98">
        <f>'Parcijalni_cjeloviti ispit'!K78</f>
        <v>0</v>
      </c>
      <c r="L77" s="240" t="str">
        <f>'Parcijalni_cjeloviti ispit'!L78</f>
        <v>NE</v>
      </c>
      <c r="M77" s="230">
        <f>'Parcijalni_cjeloviti ispit'!M78</f>
        <v>0</v>
      </c>
      <c r="N77" s="230" t="str">
        <f>'Parcijalni_cjeloviti ispit'!N78</f>
        <v>NE</v>
      </c>
    </row>
    <row r="78" spans="1:14" ht="15.75" thickBot="1" x14ac:dyDescent="0.3">
      <c r="A78" s="239">
        <f>'Parcijalni_cjeloviti ispit'!A79</f>
        <v>0</v>
      </c>
      <c r="B78" s="243">
        <f>'Parcijalni_cjeloviti ispit'!B79</f>
        <v>0</v>
      </c>
      <c r="C78" s="239">
        <f>'Parcijalni_cjeloviti ispit'!C79</f>
        <v>0</v>
      </c>
      <c r="D78" s="99" t="str">
        <f>'Parcijalni_cjeloviti ispit'!D79</f>
        <v>P</v>
      </c>
      <c r="E78" s="100" t="str">
        <f>'Parcijalni_cjeloviti ispit'!E79</f>
        <v/>
      </c>
      <c r="F78" s="241">
        <f>'Parcijalni_cjeloviti ispit'!F79</f>
        <v>0</v>
      </c>
      <c r="G78" s="101" t="str">
        <f>'Parcijalni_cjeloviti ispit'!G79</f>
        <v/>
      </c>
      <c r="H78" s="241">
        <f>'Parcijalni_cjeloviti ispit'!H79</f>
        <v>0</v>
      </c>
      <c r="I78" s="101" t="str">
        <f>'Parcijalni_cjeloviti ispit'!I79</f>
        <v/>
      </c>
      <c r="J78" s="241">
        <f>'Parcijalni_cjeloviti ispit'!J79</f>
        <v>0</v>
      </c>
      <c r="K78" s="101" t="str">
        <f>'Parcijalni_cjeloviti ispit'!K79</f>
        <v/>
      </c>
      <c r="L78" s="241">
        <f>'Parcijalni_cjeloviti ispit'!L79</f>
        <v>0</v>
      </c>
      <c r="M78" s="229">
        <f>'Parcijalni_cjeloviti ispit'!M79</f>
        <v>0</v>
      </c>
      <c r="N78" s="229">
        <f>'Parcijalni_cjeloviti ispit'!N79</f>
        <v>0</v>
      </c>
    </row>
    <row r="79" spans="1:14" x14ac:dyDescent="0.25">
      <c r="A79" s="238">
        <f>'Parcijalni_cjeloviti ispit'!A80</f>
        <v>37</v>
      </c>
      <c r="B79" s="242" t="str">
        <f>'Parcijalni_cjeloviti ispit'!B80</f>
        <v xml:space="preserve"> </v>
      </c>
      <c r="C79" s="238">
        <f>'Parcijalni_cjeloviti ispit'!C80</f>
        <v>0</v>
      </c>
      <c r="D79" s="97" t="str">
        <f>'Parcijalni_cjeloviti ispit'!D80</f>
        <v>B</v>
      </c>
      <c r="E79" s="98">
        <f>'Parcijalni_cjeloviti ispit'!E80</f>
        <v>0</v>
      </c>
      <c r="F79" s="240" t="str">
        <f>'Parcijalni_cjeloviti ispit'!F80</f>
        <v>NE</v>
      </c>
      <c r="G79" s="98">
        <f>'Parcijalni_cjeloviti ispit'!G80</f>
        <v>0</v>
      </c>
      <c r="H79" s="240" t="str">
        <f>'Parcijalni_cjeloviti ispit'!H80</f>
        <v>NE</v>
      </c>
      <c r="I79" s="98">
        <f>'Parcijalni_cjeloviti ispit'!I80</f>
        <v>0</v>
      </c>
      <c r="J79" s="240" t="str">
        <f>'Parcijalni_cjeloviti ispit'!J80</f>
        <v>NE</v>
      </c>
      <c r="K79" s="98">
        <f>'Parcijalni_cjeloviti ispit'!K80</f>
        <v>0</v>
      </c>
      <c r="L79" s="240" t="str">
        <f>'Parcijalni_cjeloviti ispit'!L80</f>
        <v>NE</v>
      </c>
      <c r="M79" s="230">
        <f>'Parcijalni_cjeloviti ispit'!M80</f>
        <v>0</v>
      </c>
      <c r="N79" s="230" t="str">
        <f>'Parcijalni_cjeloviti ispit'!N80</f>
        <v>NE</v>
      </c>
    </row>
    <row r="80" spans="1:14" ht="15.75" thickBot="1" x14ac:dyDescent="0.3">
      <c r="A80" s="239">
        <f>'Parcijalni_cjeloviti ispit'!A81</f>
        <v>0</v>
      </c>
      <c r="B80" s="243">
        <f>'Parcijalni_cjeloviti ispit'!B81</f>
        <v>0</v>
      </c>
      <c r="C80" s="239">
        <f>'Parcijalni_cjeloviti ispit'!C81</f>
        <v>0</v>
      </c>
      <c r="D80" s="99" t="str">
        <f>'Parcijalni_cjeloviti ispit'!D81</f>
        <v>P</v>
      </c>
      <c r="E80" s="100" t="str">
        <f>'Parcijalni_cjeloviti ispit'!E81</f>
        <v/>
      </c>
      <c r="F80" s="241">
        <f>'Parcijalni_cjeloviti ispit'!F81</f>
        <v>0</v>
      </c>
      <c r="G80" s="101" t="str">
        <f>'Parcijalni_cjeloviti ispit'!G81</f>
        <v/>
      </c>
      <c r="H80" s="241">
        <f>'Parcijalni_cjeloviti ispit'!H81</f>
        <v>0</v>
      </c>
      <c r="I80" s="101" t="str">
        <f>'Parcijalni_cjeloviti ispit'!I81</f>
        <v/>
      </c>
      <c r="J80" s="241">
        <f>'Parcijalni_cjeloviti ispit'!J81</f>
        <v>0</v>
      </c>
      <c r="K80" s="101" t="str">
        <f>'Parcijalni_cjeloviti ispit'!K81</f>
        <v/>
      </c>
      <c r="L80" s="241">
        <f>'Parcijalni_cjeloviti ispit'!L81</f>
        <v>0</v>
      </c>
      <c r="M80" s="229">
        <f>'Parcijalni_cjeloviti ispit'!M81</f>
        <v>0</v>
      </c>
      <c r="N80" s="229">
        <f>'Parcijalni_cjeloviti ispit'!N81</f>
        <v>0</v>
      </c>
    </row>
    <row r="81" spans="1:14" x14ac:dyDescent="0.25">
      <c r="A81" s="238">
        <f>'Parcijalni_cjeloviti ispit'!A82</f>
        <v>38</v>
      </c>
      <c r="B81" s="242" t="str">
        <f>'Parcijalni_cjeloviti ispit'!B82</f>
        <v xml:space="preserve"> </v>
      </c>
      <c r="C81" s="238">
        <f>'Parcijalni_cjeloviti ispit'!C82</f>
        <v>0</v>
      </c>
      <c r="D81" s="97" t="str">
        <f>'Parcijalni_cjeloviti ispit'!D82</f>
        <v>B</v>
      </c>
      <c r="E81" s="98">
        <f>'Parcijalni_cjeloviti ispit'!E82</f>
        <v>0</v>
      </c>
      <c r="F81" s="240" t="str">
        <f>'Parcijalni_cjeloviti ispit'!F82</f>
        <v>NE</v>
      </c>
      <c r="G81" s="98">
        <f>'Parcijalni_cjeloviti ispit'!G82</f>
        <v>0</v>
      </c>
      <c r="H81" s="240" t="str">
        <f>'Parcijalni_cjeloviti ispit'!H82</f>
        <v>NE</v>
      </c>
      <c r="I81" s="98">
        <f>'Parcijalni_cjeloviti ispit'!I82</f>
        <v>0</v>
      </c>
      <c r="J81" s="240" t="str">
        <f>'Parcijalni_cjeloviti ispit'!J82</f>
        <v>NE</v>
      </c>
      <c r="K81" s="98">
        <f>'Parcijalni_cjeloviti ispit'!K82</f>
        <v>0</v>
      </c>
      <c r="L81" s="240" t="str">
        <f>'Parcijalni_cjeloviti ispit'!L82</f>
        <v>NE</v>
      </c>
      <c r="M81" s="230">
        <f>'Parcijalni_cjeloviti ispit'!M82</f>
        <v>0</v>
      </c>
      <c r="N81" s="230" t="str">
        <f>'Parcijalni_cjeloviti ispit'!N82</f>
        <v>NE</v>
      </c>
    </row>
    <row r="82" spans="1:14" ht="15.75" thickBot="1" x14ac:dyDescent="0.3">
      <c r="A82" s="239">
        <f>'Parcijalni_cjeloviti ispit'!A83</f>
        <v>0</v>
      </c>
      <c r="B82" s="243">
        <f>'Parcijalni_cjeloviti ispit'!B83</f>
        <v>0</v>
      </c>
      <c r="C82" s="239">
        <f>'Parcijalni_cjeloviti ispit'!C83</f>
        <v>0</v>
      </c>
      <c r="D82" s="99" t="str">
        <f>'Parcijalni_cjeloviti ispit'!D83</f>
        <v>P</v>
      </c>
      <c r="E82" s="100" t="str">
        <f>'Parcijalni_cjeloviti ispit'!E83</f>
        <v/>
      </c>
      <c r="F82" s="241">
        <f>'Parcijalni_cjeloviti ispit'!F83</f>
        <v>0</v>
      </c>
      <c r="G82" s="101" t="str">
        <f>'Parcijalni_cjeloviti ispit'!G83</f>
        <v/>
      </c>
      <c r="H82" s="241">
        <f>'Parcijalni_cjeloviti ispit'!H83</f>
        <v>0</v>
      </c>
      <c r="I82" s="101" t="str">
        <f>'Parcijalni_cjeloviti ispit'!I83</f>
        <v/>
      </c>
      <c r="J82" s="241">
        <f>'Parcijalni_cjeloviti ispit'!J83</f>
        <v>0</v>
      </c>
      <c r="K82" s="101" t="str">
        <f>'Parcijalni_cjeloviti ispit'!K83</f>
        <v/>
      </c>
      <c r="L82" s="241">
        <f>'Parcijalni_cjeloviti ispit'!L83</f>
        <v>0</v>
      </c>
      <c r="M82" s="229">
        <f>'Parcijalni_cjeloviti ispit'!M83</f>
        <v>0</v>
      </c>
      <c r="N82" s="229">
        <f>'Parcijalni_cjeloviti ispit'!N83</f>
        <v>0</v>
      </c>
    </row>
    <row r="83" spans="1:14" x14ac:dyDescent="0.25">
      <c r="A83" s="238">
        <f>'Parcijalni_cjeloviti ispit'!A84</f>
        <v>39</v>
      </c>
      <c r="B83" s="242" t="str">
        <f>'Parcijalni_cjeloviti ispit'!B84</f>
        <v xml:space="preserve"> </v>
      </c>
      <c r="C83" s="238">
        <f>'Parcijalni_cjeloviti ispit'!C84</f>
        <v>0</v>
      </c>
      <c r="D83" s="97" t="str">
        <f>'Parcijalni_cjeloviti ispit'!D84</f>
        <v>B</v>
      </c>
      <c r="E83" s="98">
        <f>'Parcijalni_cjeloviti ispit'!E84</f>
        <v>0</v>
      </c>
      <c r="F83" s="240" t="str">
        <f>'Parcijalni_cjeloviti ispit'!F84</f>
        <v>NE</v>
      </c>
      <c r="G83" s="98">
        <f>'Parcijalni_cjeloviti ispit'!G84</f>
        <v>0</v>
      </c>
      <c r="H83" s="240" t="str">
        <f>'Parcijalni_cjeloviti ispit'!H84</f>
        <v>NE</v>
      </c>
      <c r="I83" s="98">
        <f>'Parcijalni_cjeloviti ispit'!I84</f>
        <v>0</v>
      </c>
      <c r="J83" s="240" t="str">
        <f>'Parcijalni_cjeloviti ispit'!J84</f>
        <v>NE</v>
      </c>
      <c r="K83" s="98">
        <f>'Parcijalni_cjeloviti ispit'!K84</f>
        <v>0</v>
      </c>
      <c r="L83" s="240" t="str">
        <f>'Parcijalni_cjeloviti ispit'!L84</f>
        <v>NE</v>
      </c>
      <c r="M83" s="230">
        <f>'Parcijalni_cjeloviti ispit'!M84</f>
        <v>0</v>
      </c>
      <c r="N83" s="230" t="str">
        <f>'Parcijalni_cjeloviti ispit'!N84</f>
        <v>NE</v>
      </c>
    </row>
    <row r="84" spans="1:14" ht="15.75" thickBot="1" x14ac:dyDescent="0.3">
      <c r="A84" s="239">
        <f>'Parcijalni_cjeloviti ispit'!A85</f>
        <v>0</v>
      </c>
      <c r="B84" s="243">
        <f>'Parcijalni_cjeloviti ispit'!B85</f>
        <v>0</v>
      </c>
      <c r="C84" s="239">
        <f>'Parcijalni_cjeloviti ispit'!C85</f>
        <v>0</v>
      </c>
      <c r="D84" s="99" t="str">
        <f>'Parcijalni_cjeloviti ispit'!D85</f>
        <v>P</v>
      </c>
      <c r="E84" s="100" t="str">
        <f>'Parcijalni_cjeloviti ispit'!E85</f>
        <v/>
      </c>
      <c r="F84" s="241">
        <f>'Parcijalni_cjeloviti ispit'!F85</f>
        <v>0</v>
      </c>
      <c r="G84" s="101" t="str">
        <f>'Parcijalni_cjeloviti ispit'!G85</f>
        <v/>
      </c>
      <c r="H84" s="241">
        <f>'Parcijalni_cjeloviti ispit'!H85</f>
        <v>0</v>
      </c>
      <c r="I84" s="101" t="str">
        <f>'Parcijalni_cjeloviti ispit'!I85</f>
        <v/>
      </c>
      <c r="J84" s="241">
        <f>'Parcijalni_cjeloviti ispit'!J85</f>
        <v>0</v>
      </c>
      <c r="K84" s="101" t="str">
        <f>'Parcijalni_cjeloviti ispit'!K85</f>
        <v/>
      </c>
      <c r="L84" s="241">
        <f>'Parcijalni_cjeloviti ispit'!L85</f>
        <v>0</v>
      </c>
      <c r="M84" s="229">
        <f>'Parcijalni_cjeloviti ispit'!M85</f>
        <v>0</v>
      </c>
      <c r="N84" s="229">
        <f>'Parcijalni_cjeloviti ispit'!N85</f>
        <v>0</v>
      </c>
    </row>
    <row r="85" spans="1:14" x14ac:dyDescent="0.25">
      <c r="A85" s="238">
        <f>'Parcijalni_cjeloviti ispit'!A86</f>
        <v>40</v>
      </c>
      <c r="B85" s="242" t="str">
        <f>'Parcijalni_cjeloviti ispit'!B86</f>
        <v xml:space="preserve"> </v>
      </c>
      <c r="C85" s="238">
        <f>'Parcijalni_cjeloviti ispit'!C86</f>
        <v>0</v>
      </c>
      <c r="D85" s="97" t="str">
        <f>'Parcijalni_cjeloviti ispit'!D86</f>
        <v>B</v>
      </c>
      <c r="E85" s="98">
        <f>'Parcijalni_cjeloviti ispit'!E86</f>
        <v>0</v>
      </c>
      <c r="F85" s="240" t="str">
        <f>'Parcijalni_cjeloviti ispit'!F86</f>
        <v>NE</v>
      </c>
      <c r="G85" s="98">
        <f>'Parcijalni_cjeloviti ispit'!G86</f>
        <v>0</v>
      </c>
      <c r="H85" s="240" t="str">
        <f>'Parcijalni_cjeloviti ispit'!H86</f>
        <v>NE</v>
      </c>
      <c r="I85" s="98">
        <f>'Parcijalni_cjeloviti ispit'!I86</f>
        <v>0</v>
      </c>
      <c r="J85" s="240" t="str">
        <f>'Parcijalni_cjeloviti ispit'!J86</f>
        <v>NE</v>
      </c>
      <c r="K85" s="98">
        <f>'Parcijalni_cjeloviti ispit'!K86</f>
        <v>0</v>
      </c>
      <c r="L85" s="240" t="str">
        <f>'Parcijalni_cjeloviti ispit'!L86</f>
        <v>NE</v>
      </c>
      <c r="M85" s="230">
        <f>'Parcijalni_cjeloviti ispit'!M86</f>
        <v>0</v>
      </c>
      <c r="N85" s="230" t="str">
        <f>'Parcijalni_cjeloviti ispit'!N86</f>
        <v>NE</v>
      </c>
    </row>
    <row r="86" spans="1:14" ht="15.75" thickBot="1" x14ac:dyDescent="0.3">
      <c r="A86" s="239">
        <f>'Parcijalni_cjeloviti ispit'!A87</f>
        <v>0</v>
      </c>
      <c r="B86" s="243">
        <f>'Parcijalni_cjeloviti ispit'!B87</f>
        <v>0</v>
      </c>
      <c r="C86" s="239">
        <f>'Parcijalni_cjeloviti ispit'!C87</f>
        <v>0</v>
      </c>
      <c r="D86" s="99" t="str">
        <f>'Parcijalni_cjeloviti ispit'!D87</f>
        <v>P</v>
      </c>
      <c r="E86" s="100" t="str">
        <f>'Parcijalni_cjeloviti ispit'!E87</f>
        <v/>
      </c>
      <c r="F86" s="241">
        <f>'Parcijalni_cjeloviti ispit'!F87</f>
        <v>0</v>
      </c>
      <c r="G86" s="101" t="str">
        <f>'Parcijalni_cjeloviti ispit'!G87</f>
        <v/>
      </c>
      <c r="H86" s="241">
        <f>'Parcijalni_cjeloviti ispit'!H87</f>
        <v>0</v>
      </c>
      <c r="I86" s="101" t="str">
        <f>'Parcijalni_cjeloviti ispit'!I87</f>
        <v/>
      </c>
      <c r="J86" s="241">
        <f>'Parcijalni_cjeloviti ispit'!J87</f>
        <v>0</v>
      </c>
      <c r="K86" s="101" t="str">
        <f>'Parcijalni_cjeloviti ispit'!K87</f>
        <v/>
      </c>
      <c r="L86" s="241">
        <f>'Parcijalni_cjeloviti ispit'!L87</f>
        <v>0</v>
      </c>
      <c r="M86" s="229">
        <f>'Parcijalni_cjeloviti ispit'!M87</f>
        <v>0</v>
      </c>
      <c r="N86" s="229">
        <f>'Parcijalni_cjeloviti ispit'!N87</f>
        <v>0</v>
      </c>
    </row>
    <row r="87" spans="1:14" x14ac:dyDescent="0.25">
      <c r="A87" s="238">
        <f>'Parcijalni_cjeloviti ispit'!A88</f>
        <v>41</v>
      </c>
      <c r="B87" s="242" t="str">
        <f>'Parcijalni_cjeloviti ispit'!B88</f>
        <v xml:space="preserve"> </v>
      </c>
      <c r="C87" s="238">
        <f>'Parcijalni_cjeloviti ispit'!C88</f>
        <v>0</v>
      </c>
      <c r="D87" s="97" t="str">
        <f>'Parcijalni_cjeloviti ispit'!D88</f>
        <v>B</v>
      </c>
      <c r="E87" s="98">
        <f>'Parcijalni_cjeloviti ispit'!E88</f>
        <v>0</v>
      </c>
      <c r="F87" s="240" t="str">
        <f>'Parcijalni_cjeloviti ispit'!F88</f>
        <v>NE</v>
      </c>
      <c r="G87" s="98">
        <f>'Parcijalni_cjeloviti ispit'!G88</f>
        <v>0</v>
      </c>
      <c r="H87" s="240" t="str">
        <f>'Parcijalni_cjeloviti ispit'!H88</f>
        <v>NE</v>
      </c>
      <c r="I87" s="98">
        <f>'Parcijalni_cjeloviti ispit'!I88</f>
        <v>0</v>
      </c>
      <c r="J87" s="240" t="str">
        <f>'Parcijalni_cjeloviti ispit'!J88</f>
        <v>NE</v>
      </c>
      <c r="K87" s="98">
        <f>'Parcijalni_cjeloviti ispit'!K88</f>
        <v>0</v>
      </c>
      <c r="L87" s="240" t="str">
        <f>'Parcijalni_cjeloviti ispit'!L88</f>
        <v>NE</v>
      </c>
      <c r="M87" s="230">
        <f>'Parcijalni_cjeloviti ispit'!M88</f>
        <v>0</v>
      </c>
      <c r="N87" s="230" t="str">
        <f>'Parcijalni_cjeloviti ispit'!N88</f>
        <v>NE</v>
      </c>
    </row>
    <row r="88" spans="1:14" ht="15.75" thickBot="1" x14ac:dyDescent="0.3">
      <c r="A88" s="239">
        <f>'Parcijalni_cjeloviti ispit'!A89</f>
        <v>0</v>
      </c>
      <c r="B88" s="243">
        <f>'Parcijalni_cjeloviti ispit'!B89</f>
        <v>0</v>
      </c>
      <c r="C88" s="239">
        <f>'Parcijalni_cjeloviti ispit'!C89</f>
        <v>0</v>
      </c>
      <c r="D88" s="99" t="str">
        <f>'Parcijalni_cjeloviti ispit'!D89</f>
        <v>P</v>
      </c>
      <c r="E88" s="100" t="str">
        <f>'Parcijalni_cjeloviti ispit'!E89</f>
        <v/>
      </c>
      <c r="F88" s="241">
        <f>'Parcijalni_cjeloviti ispit'!F89</f>
        <v>0</v>
      </c>
      <c r="G88" s="101" t="str">
        <f>'Parcijalni_cjeloviti ispit'!G89</f>
        <v/>
      </c>
      <c r="H88" s="241">
        <f>'Parcijalni_cjeloviti ispit'!H89</f>
        <v>0</v>
      </c>
      <c r="I88" s="101" t="str">
        <f>'Parcijalni_cjeloviti ispit'!I89</f>
        <v/>
      </c>
      <c r="J88" s="241">
        <f>'Parcijalni_cjeloviti ispit'!J89</f>
        <v>0</v>
      </c>
      <c r="K88" s="101" t="str">
        <f>'Parcijalni_cjeloviti ispit'!K89</f>
        <v/>
      </c>
      <c r="L88" s="241">
        <f>'Parcijalni_cjeloviti ispit'!L89</f>
        <v>0</v>
      </c>
      <c r="M88" s="229">
        <f>'Parcijalni_cjeloviti ispit'!M89</f>
        <v>0</v>
      </c>
      <c r="N88" s="229">
        <f>'Parcijalni_cjeloviti ispit'!N89</f>
        <v>0</v>
      </c>
    </row>
    <row r="89" spans="1:14" x14ac:dyDescent="0.25">
      <c r="A89" s="238">
        <f>'Parcijalni_cjeloviti ispit'!A90</f>
        <v>42</v>
      </c>
      <c r="B89" s="242" t="str">
        <f>'Parcijalni_cjeloviti ispit'!B90</f>
        <v xml:space="preserve"> </v>
      </c>
      <c r="C89" s="238">
        <f>'Parcijalni_cjeloviti ispit'!C90</f>
        <v>0</v>
      </c>
      <c r="D89" s="97" t="str">
        <f>'Parcijalni_cjeloviti ispit'!D90</f>
        <v>B</v>
      </c>
      <c r="E89" s="98">
        <f>'Parcijalni_cjeloviti ispit'!E90</f>
        <v>0</v>
      </c>
      <c r="F89" s="240" t="str">
        <f>'Parcijalni_cjeloviti ispit'!F90</f>
        <v>NE</v>
      </c>
      <c r="G89" s="98">
        <f>'Parcijalni_cjeloviti ispit'!G90</f>
        <v>0</v>
      </c>
      <c r="H89" s="240" t="str">
        <f>'Parcijalni_cjeloviti ispit'!H90</f>
        <v>NE</v>
      </c>
      <c r="I89" s="98">
        <f>'Parcijalni_cjeloviti ispit'!I90</f>
        <v>0</v>
      </c>
      <c r="J89" s="240" t="str">
        <f>'Parcijalni_cjeloviti ispit'!J90</f>
        <v>NE</v>
      </c>
      <c r="K89" s="98">
        <f>'Parcijalni_cjeloviti ispit'!K90</f>
        <v>0</v>
      </c>
      <c r="L89" s="240" t="str">
        <f>'Parcijalni_cjeloviti ispit'!L90</f>
        <v>NE</v>
      </c>
      <c r="M89" s="230">
        <f>'Parcijalni_cjeloviti ispit'!M90</f>
        <v>0</v>
      </c>
      <c r="N89" s="230" t="str">
        <f>'Parcijalni_cjeloviti ispit'!N90</f>
        <v>NE</v>
      </c>
    </row>
    <row r="90" spans="1:14" ht="15.75" thickBot="1" x14ac:dyDescent="0.3">
      <c r="A90" s="239">
        <f>'Parcijalni_cjeloviti ispit'!A91</f>
        <v>0</v>
      </c>
      <c r="B90" s="243">
        <f>'Parcijalni_cjeloviti ispit'!B91</f>
        <v>0</v>
      </c>
      <c r="C90" s="239">
        <f>'Parcijalni_cjeloviti ispit'!C91</f>
        <v>0</v>
      </c>
      <c r="D90" s="99" t="str">
        <f>'Parcijalni_cjeloviti ispit'!D91</f>
        <v>P</v>
      </c>
      <c r="E90" s="100" t="str">
        <f>'Parcijalni_cjeloviti ispit'!E91</f>
        <v/>
      </c>
      <c r="F90" s="241">
        <f>'Parcijalni_cjeloviti ispit'!F91</f>
        <v>0</v>
      </c>
      <c r="G90" s="101" t="str">
        <f>'Parcijalni_cjeloviti ispit'!G91</f>
        <v/>
      </c>
      <c r="H90" s="241">
        <f>'Parcijalni_cjeloviti ispit'!H91</f>
        <v>0</v>
      </c>
      <c r="I90" s="101" t="str">
        <f>'Parcijalni_cjeloviti ispit'!I91</f>
        <v/>
      </c>
      <c r="J90" s="241">
        <f>'Parcijalni_cjeloviti ispit'!J91</f>
        <v>0</v>
      </c>
      <c r="K90" s="101" t="str">
        <f>'Parcijalni_cjeloviti ispit'!K91</f>
        <v/>
      </c>
      <c r="L90" s="241">
        <f>'Parcijalni_cjeloviti ispit'!L91</f>
        <v>0</v>
      </c>
      <c r="M90" s="229">
        <f>'Parcijalni_cjeloviti ispit'!M91</f>
        <v>0</v>
      </c>
      <c r="N90" s="229">
        <f>'Parcijalni_cjeloviti ispit'!N91</f>
        <v>0</v>
      </c>
    </row>
    <row r="91" spans="1:14" x14ac:dyDescent="0.25">
      <c r="A91" s="238">
        <f>'Parcijalni_cjeloviti ispit'!A92</f>
        <v>43</v>
      </c>
      <c r="B91" s="242" t="str">
        <f>'Parcijalni_cjeloviti ispit'!B92</f>
        <v xml:space="preserve"> </v>
      </c>
      <c r="C91" s="238">
        <f>'Parcijalni_cjeloviti ispit'!C92</f>
        <v>0</v>
      </c>
      <c r="D91" s="97" t="str">
        <f>'Parcijalni_cjeloviti ispit'!D92</f>
        <v>B</v>
      </c>
      <c r="E91" s="98">
        <f>'Parcijalni_cjeloviti ispit'!E92</f>
        <v>0</v>
      </c>
      <c r="F91" s="240" t="str">
        <f>'Parcijalni_cjeloviti ispit'!F92</f>
        <v>NE</v>
      </c>
      <c r="G91" s="98">
        <f>'Parcijalni_cjeloviti ispit'!G92</f>
        <v>0</v>
      </c>
      <c r="H91" s="240" t="str">
        <f>'Parcijalni_cjeloviti ispit'!H92</f>
        <v>NE</v>
      </c>
      <c r="I91" s="98">
        <f>'Parcijalni_cjeloviti ispit'!I92</f>
        <v>0</v>
      </c>
      <c r="J91" s="240" t="str">
        <f>'Parcijalni_cjeloviti ispit'!J92</f>
        <v>NE</v>
      </c>
      <c r="K91" s="98">
        <f>'Parcijalni_cjeloviti ispit'!K92</f>
        <v>0</v>
      </c>
      <c r="L91" s="240" t="str">
        <f>'Parcijalni_cjeloviti ispit'!L92</f>
        <v>NE</v>
      </c>
      <c r="M91" s="230">
        <f>'Parcijalni_cjeloviti ispit'!M92</f>
        <v>0</v>
      </c>
      <c r="N91" s="230" t="str">
        <f>'Parcijalni_cjeloviti ispit'!N92</f>
        <v>NE</v>
      </c>
    </row>
    <row r="92" spans="1:14" ht="15.75" thickBot="1" x14ac:dyDescent="0.3">
      <c r="A92" s="239">
        <f>'Parcijalni_cjeloviti ispit'!A93</f>
        <v>0</v>
      </c>
      <c r="B92" s="243">
        <f>'Parcijalni_cjeloviti ispit'!B93</f>
        <v>0</v>
      </c>
      <c r="C92" s="239">
        <f>'Parcijalni_cjeloviti ispit'!C93</f>
        <v>0</v>
      </c>
      <c r="D92" s="99" t="str">
        <f>'Parcijalni_cjeloviti ispit'!D93</f>
        <v>P</v>
      </c>
      <c r="E92" s="100" t="str">
        <f>'Parcijalni_cjeloviti ispit'!E93</f>
        <v/>
      </c>
      <c r="F92" s="241">
        <f>'Parcijalni_cjeloviti ispit'!F93</f>
        <v>0</v>
      </c>
      <c r="G92" s="101" t="str">
        <f>'Parcijalni_cjeloviti ispit'!G93</f>
        <v/>
      </c>
      <c r="H92" s="241">
        <f>'Parcijalni_cjeloviti ispit'!H93</f>
        <v>0</v>
      </c>
      <c r="I92" s="101" t="str">
        <f>'Parcijalni_cjeloviti ispit'!I93</f>
        <v/>
      </c>
      <c r="J92" s="241">
        <f>'Parcijalni_cjeloviti ispit'!J93</f>
        <v>0</v>
      </c>
      <c r="K92" s="101" t="str">
        <f>'Parcijalni_cjeloviti ispit'!K93</f>
        <v/>
      </c>
      <c r="L92" s="241">
        <f>'Parcijalni_cjeloviti ispit'!L93</f>
        <v>0</v>
      </c>
      <c r="M92" s="229">
        <f>'Parcijalni_cjeloviti ispit'!M93</f>
        <v>0</v>
      </c>
      <c r="N92" s="229">
        <f>'Parcijalni_cjeloviti ispit'!N93</f>
        <v>0</v>
      </c>
    </row>
    <row r="93" spans="1:14" x14ac:dyDescent="0.25">
      <c r="A93" s="238">
        <f>'Parcijalni_cjeloviti ispit'!A94</f>
        <v>44</v>
      </c>
      <c r="B93" s="242" t="str">
        <f>'Parcijalni_cjeloviti ispit'!B94</f>
        <v xml:space="preserve"> </v>
      </c>
      <c r="C93" s="238">
        <f>'Parcijalni_cjeloviti ispit'!C94</f>
        <v>0</v>
      </c>
      <c r="D93" s="97" t="str">
        <f>'Parcijalni_cjeloviti ispit'!D94</f>
        <v>B</v>
      </c>
      <c r="E93" s="98">
        <f>'Parcijalni_cjeloviti ispit'!E94</f>
        <v>0</v>
      </c>
      <c r="F93" s="240" t="str">
        <f>'Parcijalni_cjeloviti ispit'!F94</f>
        <v>NE</v>
      </c>
      <c r="G93" s="98">
        <f>'Parcijalni_cjeloviti ispit'!G94</f>
        <v>0</v>
      </c>
      <c r="H93" s="240" t="str">
        <f>'Parcijalni_cjeloviti ispit'!H94</f>
        <v>NE</v>
      </c>
      <c r="I93" s="98">
        <f>'Parcijalni_cjeloviti ispit'!I94</f>
        <v>0</v>
      </c>
      <c r="J93" s="240" t="str">
        <f>'Parcijalni_cjeloviti ispit'!J94</f>
        <v>NE</v>
      </c>
      <c r="K93" s="98">
        <f>'Parcijalni_cjeloviti ispit'!K94</f>
        <v>0</v>
      </c>
      <c r="L93" s="240" t="str">
        <f>'Parcijalni_cjeloviti ispit'!L94</f>
        <v>NE</v>
      </c>
      <c r="M93" s="230">
        <f>'Parcijalni_cjeloviti ispit'!M94</f>
        <v>0</v>
      </c>
      <c r="N93" s="230" t="str">
        <f>'Parcijalni_cjeloviti ispit'!N94</f>
        <v>NE</v>
      </c>
    </row>
    <row r="94" spans="1:14" ht="15.75" thickBot="1" x14ac:dyDescent="0.3">
      <c r="A94" s="239">
        <f>'Parcijalni_cjeloviti ispit'!A95</f>
        <v>0</v>
      </c>
      <c r="B94" s="243">
        <f>'Parcijalni_cjeloviti ispit'!B95</f>
        <v>0</v>
      </c>
      <c r="C94" s="239">
        <f>'Parcijalni_cjeloviti ispit'!C95</f>
        <v>0</v>
      </c>
      <c r="D94" s="99" t="str">
        <f>'Parcijalni_cjeloviti ispit'!D95</f>
        <v>P</v>
      </c>
      <c r="E94" s="100" t="str">
        <f>'Parcijalni_cjeloviti ispit'!E95</f>
        <v/>
      </c>
      <c r="F94" s="241">
        <f>'Parcijalni_cjeloviti ispit'!F95</f>
        <v>0</v>
      </c>
      <c r="G94" s="101" t="str">
        <f>'Parcijalni_cjeloviti ispit'!G95</f>
        <v/>
      </c>
      <c r="H94" s="241">
        <f>'Parcijalni_cjeloviti ispit'!H95</f>
        <v>0</v>
      </c>
      <c r="I94" s="101" t="str">
        <f>'Parcijalni_cjeloviti ispit'!I95</f>
        <v/>
      </c>
      <c r="J94" s="241">
        <f>'Parcijalni_cjeloviti ispit'!J95</f>
        <v>0</v>
      </c>
      <c r="K94" s="101" t="str">
        <f>'Parcijalni_cjeloviti ispit'!K95</f>
        <v/>
      </c>
      <c r="L94" s="241">
        <f>'Parcijalni_cjeloviti ispit'!L95</f>
        <v>0</v>
      </c>
      <c r="M94" s="229">
        <f>'Parcijalni_cjeloviti ispit'!M95</f>
        <v>0</v>
      </c>
      <c r="N94" s="229">
        <f>'Parcijalni_cjeloviti ispit'!N95</f>
        <v>0</v>
      </c>
    </row>
    <row r="95" spans="1:14" x14ac:dyDescent="0.25">
      <c r="A95" s="238">
        <f>'Parcijalni_cjeloviti ispit'!A96</f>
        <v>45</v>
      </c>
      <c r="B95" s="242" t="str">
        <f>'Parcijalni_cjeloviti ispit'!B96</f>
        <v xml:space="preserve"> </v>
      </c>
      <c r="C95" s="238">
        <f>'Parcijalni_cjeloviti ispit'!C96</f>
        <v>0</v>
      </c>
      <c r="D95" s="97" t="str">
        <f>'Parcijalni_cjeloviti ispit'!D96</f>
        <v>B</v>
      </c>
      <c r="E95" s="98">
        <f>'Parcijalni_cjeloviti ispit'!E96</f>
        <v>0</v>
      </c>
      <c r="F95" s="240" t="str">
        <f>'Parcijalni_cjeloviti ispit'!F96</f>
        <v>NE</v>
      </c>
      <c r="G95" s="98">
        <f>'Parcijalni_cjeloviti ispit'!G96</f>
        <v>0</v>
      </c>
      <c r="H95" s="240" t="str">
        <f>'Parcijalni_cjeloviti ispit'!H96</f>
        <v>NE</v>
      </c>
      <c r="I95" s="98">
        <f>'Parcijalni_cjeloviti ispit'!I96</f>
        <v>0</v>
      </c>
      <c r="J95" s="240" t="str">
        <f>'Parcijalni_cjeloviti ispit'!J96</f>
        <v>NE</v>
      </c>
      <c r="K95" s="98">
        <f>'Parcijalni_cjeloviti ispit'!K96</f>
        <v>0</v>
      </c>
      <c r="L95" s="240" t="str">
        <f>'Parcijalni_cjeloviti ispit'!L96</f>
        <v>NE</v>
      </c>
      <c r="M95" s="230">
        <f>'Parcijalni_cjeloviti ispit'!M96</f>
        <v>0</v>
      </c>
      <c r="N95" s="230" t="str">
        <f>'Parcijalni_cjeloviti ispit'!N96</f>
        <v>NE</v>
      </c>
    </row>
    <row r="96" spans="1:14" ht="15.75" thickBot="1" x14ac:dyDescent="0.3">
      <c r="A96" s="239">
        <f>'Parcijalni_cjeloviti ispit'!A97</f>
        <v>0</v>
      </c>
      <c r="B96" s="243">
        <f>'Parcijalni_cjeloviti ispit'!B97</f>
        <v>0</v>
      </c>
      <c r="C96" s="239">
        <f>'Parcijalni_cjeloviti ispit'!C97</f>
        <v>0</v>
      </c>
      <c r="D96" s="99" t="str">
        <f>'Parcijalni_cjeloviti ispit'!D97</f>
        <v>P</v>
      </c>
      <c r="E96" s="100" t="str">
        <f>'Parcijalni_cjeloviti ispit'!E97</f>
        <v/>
      </c>
      <c r="F96" s="241">
        <f>'Parcijalni_cjeloviti ispit'!F97</f>
        <v>0</v>
      </c>
      <c r="G96" s="101" t="str">
        <f>'Parcijalni_cjeloviti ispit'!G97</f>
        <v/>
      </c>
      <c r="H96" s="241">
        <f>'Parcijalni_cjeloviti ispit'!H97</f>
        <v>0</v>
      </c>
      <c r="I96" s="101" t="str">
        <f>'Parcijalni_cjeloviti ispit'!I97</f>
        <v/>
      </c>
      <c r="J96" s="241">
        <f>'Parcijalni_cjeloviti ispit'!J97</f>
        <v>0</v>
      </c>
      <c r="K96" s="101" t="str">
        <f>'Parcijalni_cjeloviti ispit'!K97</f>
        <v/>
      </c>
      <c r="L96" s="241">
        <f>'Parcijalni_cjeloviti ispit'!L97</f>
        <v>0</v>
      </c>
      <c r="M96" s="229">
        <f>'Parcijalni_cjeloviti ispit'!M97</f>
        <v>0</v>
      </c>
      <c r="N96" s="229">
        <f>'Parcijalni_cjeloviti ispit'!N97</f>
        <v>0</v>
      </c>
    </row>
    <row r="97" spans="1:14" x14ac:dyDescent="0.25">
      <c r="A97" s="238">
        <f>'Parcijalni_cjeloviti ispit'!A98</f>
        <v>46</v>
      </c>
      <c r="B97" s="242" t="str">
        <f>'Parcijalni_cjeloviti ispit'!B98</f>
        <v xml:space="preserve"> </v>
      </c>
      <c r="C97" s="238">
        <f>'Parcijalni_cjeloviti ispit'!C98</f>
        <v>0</v>
      </c>
      <c r="D97" s="97" t="str">
        <f>'Parcijalni_cjeloviti ispit'!D98</f>
        <v>B</v>
      </c>
      <c r="E97" s="98">
        <f>'Parcijalni_cjeloviti ispit'!E98</f>
        <v>0</v>
      </c>
      <c r="F97" s="240" t="str">
        <f>'Parcijalni_cjeloviti ispit'!F98</f>
        <v>NE</v>
      </c>
      <c r="G97" s="98">
        <f>'Parcijalni_cjeloviti ispit'!G98</f>
        <v>0</v>
      </c>
      <c r="H97" s="240" t="str">
        <f>'Parcijalni_cjeloviti ispit'!H98</f>
        <v>NE</v>
      </c>
      <c r="I97" s="98">
        <f>'Parcijalni_cjeloviti ispit'!I98</f>
        <v>0</v>
      </c>
      <c r="J97" s="240" t="str">
        <f>'Parcijalni_cjeloviti ispit'!J98</f>
        <v>NE</v>
      </c>
      <c r="K97" s="98">
        <f>'Parcijalni_cjeloviti ispit'!K98</f>
        <v>0</v>
      </c>
      <c r="L97" s="240" t="str">
        <f>'Parcijalni_cjeloviti ispit'!L98</f>
        <v>NE</v>
      </c>
      <c r="M97" s="230">
        <f>'Parcijalni_cjeloviti ispit'!M98</f>
        <v>0</v>
      </c>
      <c r="N97" s="230" t="str">
        <f>'Parcijalni_cjeloviti ispit'!N98</f>
        <v>NE</v>
      </c>
    </row>
    <row r="98" spans="1:14" ht="15.75" thickBot="1" x14ac:dyDescent="0.3">
      <c r="A98" s="239">
        <f>'Parcijalni_cjeloviti ispit'!A99</f>
        <v>0</v>
      </c>
      <c r="B98" s="243">
        <f>'Parcijalni_cjeloviti ispit'!B99</f>
        <v>0</v>
      </c>
      <c r="C98" s="239">
        <f>'Parcijalni_cjeloviti ispit'!C99</f>
        <v>0</v>
      </c>
      <c r="D98" s="99" t="str">
        <f>'Parcijalni_cjeloviti ispit'!D99</f>
        <v>P</v>
      </c>
      <c r="E98" s="100" t="str">
        <f>'Parcijalni_cjeloviti ispit'!E99</f>
        <v/>
      </c>
      <c r="F98" s="241">
        <f>'Parcijalni_cjeloviti ispit'!F99</f>
        <v>0</v>
      </c>
      <c r="G98" s="101" t="str">
        <f>'Parcijalni_cjeloviti ispit'!G99</f>
        <v/>
      </c>
      <c r="H98" s="241">
        <f>'Parcijalni_cjeloviti ispit'!H99</f>
        <v>0</v>
      </c>
      <c r="I98" s="101" t="str">
        <f>'Parcijalni_cjeloviti ispit'!I99</f>
        <v/>
      </c>
      <c r="J98" s="241">
        <f>'Parcijalni_cjeloviti ispit'!J99</f>
        <v>0</v>
      </c>
      <c r="K98" s="101" t="str">
        <f>'Parcijalni_cjeloviti ispit'!K99</f>
        <v/>
      </c>
      <c r="L98" s="241">
        <f>'Parcijalni_cjeloviti ispit'!L99</f>
        <v>0</v>
      </c>
      <c r="M98" s="229">
        <f>'Parcijalni_cjeloviti ispit'!M99</f>
        <v>0</v>
      </c>
      <c r="N98" s="229">
        <f>'Parcijalni_cjeloviti ispit'!N99</f>
        <v>0</v>
      </c>
    </row>
    <row r="99" spans="1:14" x14ac:dyDescent="0.25">
      <c r="A99" s="238">
        <f>'Parcijalni_cjeloviti ispit'!A100</f>
        <v>47</v>
      </c>
      <c r="B99" s="242" t="str">
        <f>'Parcijalni_cjeloviti ispit'!B100</f>
        <v xml:space="preserve"> </v>
      </c>
      <c r="C99" s="238">
        <f>'Parcijalni_cjeloviti ispit'!C100</f>
        <v>0</v>
      </c>
      <c r="D99" s="97" t="str">
        <f>'Parcijalni_cjeloviti ispit'!D100</f>
        <v>B</v>
      </c>
      <c r="E99" s="98">
        <f>'Parcijalni_cjeloviti ispit'!E100</f>
        <v>0</v>
      </c>
      <c r="F99" s="240" t="str">
        <f>'Parcijalni_cjeloviti ispit'!F100</f>
        <v>NE</v>
      </c>
      <c r="G99" s="98">
        <f>'Parcijalni_cjeloviti ispit'!G100</f>
        <v>0</v>
      </c>
      <c r="H99" s="240" t="str">
        <f>'Parcijalni_cjeloviti ispit'!H100</f>
        <v>NE</v>
      </c>
      <c r="I99" s="98">
        <f>'Parcijalni_cjeloviti ispit'!I100</f>
        <v>0</v>
      </c>
      <c r="J99" s="240" t="str">
        <f>'Parcijalni_cjeloviti ispit'!J100</f>
        <v>NE</v>
      </c>
      <c r="K99" s="98">
        <f>'Parcijalni_cjeloviti ispit'!K100</f>
        <v>0</v>
      </c>
      <c r="L99" s="240" t="str">
        <f>'Parcijalni_cjeloviti ispit'!L100</f>
        <v>NE</v>
      </c>
      <c r="M99" s="230">
        <f>'Parcijalni_cjeloviti ispit'!M100</f>
        <v>0</v>
      </c>
      <c r="N99" s="230" t="str">
        <f>'Parcijalni_cjeloviti ispit'!N100</f>
        <v>NE</v>
      </c>
    </row>
    <row r="100" spans="1:14" ht="15.75" thickBot="1" x14ac:dyDescent="0.3">
      <c r="A100" s="239">
        <f>'Parcijalni_cjeloviti ispit'!A101</f>
        <v>0</v>
      </c>
      <c r="B100" s="243">
        <f>'Parcijalni_cjeloviti ispit'!B101</f>
        <v>0</v>
      </c>
      <c r="C100" s="239">
        <f>'Parcijalni_cjeloviti ispit'!C101</f>
        <v>0</v>
      </c>
      <c r="D100" s="99" t="str">
        <f>'Parcijalni_cjeloviti ispit'!D101</f>
        <v>P</v>
      </c>
      <c r="E100" s="100" t="str">
        <f>'Parcijalni_cjeloviti ispit'!E101</f>
        <v/>
      </c>
      <c r="F100" s="241">
        <f>'Parcijalni_cjeloviti ispit'!F101</f>
        <v>0</v>
      </c>
      <c r="G100" s="101" t="str">
        <f>'Parcijalni_cjeloviti ispit'!G101</f>
        <v/>
      </c>
      <c r="H100" s="241">
        <f>'Parcijalni_cjeloviti ispit'!H101</f>
        <v>0</v>
      </c>
      <c r="I100" s="101" t="str">
        <f>'Parcijalni_cjeloviti ispit'!I101</f>
        <v/>
      </c>
      <c r="J100" s="241">
        <f>'Parcijalni_cjeloviti ispit'!J101</f>
        <v>0</v>
      </c>
      <c r="K100" s="101" t="str">
        <f>'Parcijalni_cjeloviti ispit'!K101</f>
        <v/>
      </c>
      <c r="L100" s="241">
        <f>'Parcijalni_cjeloviti ispit'!L101</f>
        <v>0</v>
      </c>
      <c r="M100" s="229">
        <f>'Parcijalni_cjeloviti ispit'!M101</f>
        <v>0</v>
      </c>
      <c r="N100" s="229">
        <f>'Parcijalni_cjeloviti ispit'!N101</f>
        <v>0</v>
      </c>
    </row>
    <row r="101" spans="1:14" x14ac:dyDescent="0.25">
      <c r="A101" s="238">
        <f>'Parcijalni_cjeloviti ispit'!A102</f>
        <v>48</v>
      </c>
      <c r="B101" s="242" t="str">
        <f>'Parcijalni_cjeloviti ispit'!B102</f>
        <v xml:space="preserve"> </v>
      </c>
      <c r="C101" s="238">
        <f>'Parcijalni_cjeloviti ispit'!C102</f>
        <v>0</v>
      </c>
      <c r="D101" s="97" t="str">
        <f>'Parcijalni_cjeloviti ispit'!D102</f>
        <v>B</v>
      </c>
      <c r="E101" s="98">
        <f>'Parcijalni_cjeloviti ispit'!E102</f>
        <v>0</v>
      </c>
      <c r="F101" s="240" t="str">
        <f>'Parcijalni_cjeloviti ispit'!F102</f>
        <v>NE</v>
      </c>
      <c r="G101" s="98">
        <f>'Parcijalni_cjeloviti ispit'!G102</f>
        <v>0</v>
      </c>
      <c r="H101" s="240" t="str">
        <f>'Parcijalni_cjeloviti ispit'!H102</f>
        <v>NE</v>
      </c>
      <c r="I101" s="98">
        <f>'Parcijalni_cjeloviti ispit'!I102</f>
        <v>0</v>
      </c>
      <c r="J101" s="240" t="str">
        <f>'Parcijalni_cjeloviti ispit'!J102</f>
        <v>NE</v>
      </c>
      <c r="K101" s="98">
        <f>'Parcijalni_cjeloviti ispit'!K102</f>
        <v>0</v>
      </c>
      <c r="L101" s="240" t="str">
        <f>'Parcijalni_cjeloviti ispit'!L102</f>
        <v>NE</v>
      </c>
      <c r="M101" s="230">
        <f>'Parcijalni_cjeloviti ispit'!M102</f>
        <v>0</v>
      </c>
      <c r="N101" s="230" t="str">
        <f>'Parcijalni_cjeloviti ispit'!N102</f>
        <v>NE</v>
      </c>
    </row>
    <row r="102" spans="1:14" ht="15.75" thickBot="1" x14ac:dyDescent="0.3">
      <c r="A102" s="239">
        <f>'Parcijalni_cjeloviti ispit'!A103</f>
        <v>0</v>
      </c>
      <c r="B102" s="243">
        <f>'Parcijalni_cjeloviti ispit'!B103</f>
        <v>0</v>
      </c>
      <c r="C102" s="239">
        <f>'Parcijalni_cjeloviti ispit'!C103</f>
        <v>0</v>
      </c>
      <c r="D102" s="99" t="str">
        <f>'Parcijalni_cjeloviti ispit'!D103</f>
        <v>P</v>
      </c>
      <c r="E102" s="100" t="str">
        <f>'Parcijalni_cjeloviti ispit'!E103</f>
        <v/>
      </c>
      <c r="F102" s="241">
        <f>'Parcijalni_cjeloviti ispit'!F103</f>
        <v>0</v>
      </c>
      <c r="G102" s="101" t="str">
        <f>'Parcijalni_cjeloviti ispit'!G103</f>
        <v/>
      </c>
      <c r="H102" s="241">
        <f>'Parcijalni_cjeloviti ispit'!H103</f>
        <v>0</v>
      </c>
      <c r="I102" s="101" t="str">
        <f>'Parcijalni_cjeloviti ispit'!I103</f>
        <v/>
      </c>
      <c r="J102" s="241">
        <f>'Parcijalni_cjeloviti ispit'!J103</f>
        <v>0</v>
      </c>
      <c r="K102" s="101" t="str">
        <f>'Parcijalni_cjeloviti ispit'!K103</f>
        <v/>
      </c>
      <c r="L102" s="241">
        <f>'Parcijalni_cjeloviti ispit'!L103</f>
        <v>0</v>
      </c>
      <c r="M102" s="229">
        <f>'Parcijalni_cjeloviti ispit'!M103</f>
        <v>0</v>
      </c>
      <c r="N102" s="229">
        <f>'Parcijalni_cjeloviti ispit'!N103</f>
        <v>0</v>
      </c>
    </row>
    <row r="103" spans="1:14" x14ac:dyDescent="0.25">
      <c r="A103" s="238">
        <f>'Parcijalni_cjeloviti ispit'!A104</f>
        <v>49</v>
      </c>
      <c r="B103" s="242" t="str">
        <f>'Parcijalni_cjeloviti ispit'!B104</f>
        <v xml:space="preserve"> </v>
      </c>
      <c r="C103" s="238">
        <f>'Parcijalni_cjeloviti ispit'!C104</f>
        <v>0</v>
      </c>
      <c r="D103" s="97" t="str">
        <f>'Parcijalni_cjeloviti ispit'!D104</f>
        <v>B</v>
      </c>
      <c r="E103" s="98">
        <f>'Parcijalni_cjeloviti ispit'!E104</f>
        <v>0</v>
      </c>
      <c r="F103" s="240" t="str">
        <f>'Parcijalni_cjeloviti ispit'!F104</f>
        <v>NE</v>
      </c>
      <c r="G103" s="98">
        <f>'Parcijalni_cjeloviti ispit'!G104</f>
        <v>0</v>
      </c>
      <c r="H103" s="240" t="str">
        <f>'Parcijalni_cjeloviti ispit'!H104</f>
        <v>NE</v>
      </c>
      <c r="I103" s="98">
        <f>'Parcijalni_cjeloviti ispit'!I104</f>
        <v>0</v>
      </c>
      <c r="J103" s="240" t="str">
        <f>'Parcijalni_cjeloviti ispit'!J104</f>
        <v>NE</v>
      </c>
      <c r="K103" s="98">
        <f>'Parcijalni_cjeloviti ispit'!K104</f>
        <v>0</v>
      </c>
      <c r="L103" s="240" t="str">
        <f>'Parcijalni_cjeloviti ispit'!L104</f>
        <v>NE</v>
      </c>
      <c r="M103" s="230">
        <f>'Parcijalni_cjeloviti ispit'!M104</f>
        <v>0</v>
      </c>
      <c r="N103" s="230" t="str">
        <f>'Parcijalni_cjeloviti ispit'!N104</f>
        <v>NE</v>
      </c>
    </row>
    <row r="104" spans="1:14" ht="15.75" thickBot="1" x14ac:dyDescent="0.3">
      <c r="A104" s="239">
        <f>'Parcijalni_cjeloviti ispit'!A105</f>
        <v>0</v>
      </c>
      <c r="B104" s="243">
        <f>'Parcijalni_cjeloviti ispit'!B105</f>
        <v>0</v>
      </c>
      <c r="C104" s="239">
        <f>'Parcijalni_cjeloviti ispit'!C105</f>
        <v>0</v>
      </c>
      <c r="D104" s="99" t="str">
        <f>'Parcijalni_cjeloviti ispit'!D105</f>
        <v>P</v>
      </c>
      <c r="E104" s="100" t="str">
        <f>'Parcijalni_cjeloviti ispit'!E105</f>
        <v/>
      </c>
      <c r="F104" s="241">
        <f>'Parcijalni_cjeloviti ispit'!F105</f>
        <v>0</v>
      </c>
      <c r="G104" s="101" t="str">
        <f>'Parcijalni_cjeloviti ispit'!G105</f>
        <v/>
      </c>
      <c r="H104" s="241">
        <f>'Parcijalni_cjeloviti ispit'!H105</f>
        <v>0</v>
      </c>
      <c r="I104" s="101" t="str">
        <f>'Parcijalni_cjeloviti ispit'!I105</f>
        <v/>
      </c>
      <c r="J104" s="241">
        <f>'Parcijalni_cjeloviti ispit'!J105</f>
        <v>0</v>
      </c>
      <c r="K104" s="101" t="str">
        <f>'Parcijalni_cjeloviti ispit'!K105</f>
        <v/>
      </c>
      <c r="L104" s="241">
        <f>'Parcijalni_cjeloviti ispit'!L105</f>
        <v>0</v>
      </c>
      <c r="M104" s="229">
        <f>'Parcijalni_cjeloviti ispit'!M105</f>
        <v>0</v>
      </c>
      <c r="N104" s="229">
        <f>'Parcijalni_cjeloviti ispit'!N105</f>
        <v>0</v>
      </c>
    </row>
    <row r="105" spans="1:14" x14ac:dyDescent="0.25">
      <c r="A105" s="238">
        <f>'Parcijalni_cjeloviti ispit'!A106</f>
        <v>50</v>
      </c>
      <c r="B105" s="242" t="str">
        <f>'Parcijalni_cjeloviti ispit'!B106</f>
        <v xml:space="preserve"> </v>
      </c>
      <c r="C105" s="238">
        <f>'Parcijalni_cjeloviti ispit'!C106</f>
        <v>0</v>
      </c>
      <c r="D105" s="97" t="str">
        <f>'Parcijalni_cjeloviti ispit'!D106</f>
        <v>B</v>
      </c>
      <c r="E105" s="98">
        <f>'Parcijalni_cjeloviti ispit'!E106</f>
        <v>0</v>
      </c>
      <c r="F105" s="240" t="str">
        <f>'Parcijalni_cjeloviti ispit'!F106</f>
        <v>NE</v>
      </c>
      <c r="G105" s="98">
        <f>'Parcijalni_cjeloviti ispit'!G106</f>
        <v>0</v>
      </c>
      <c r="H105" s="240" t="str">
        <f>'Parcijalni_cjeloviti ispit'!H106</f>
        <v>NE</v>
      </c>
      <c r="I105" s="98">
        <f>'Parcijalni_cjeloviti ispit'!I106</f>
        <v>0</v>
      </c>
      <c r="J105" s="240" t="str">
        <f>'Parcijalni_cjeloviti ispit'!J106</f>
        <v>NE</v>
      </c>
      <c r="K105" s="98">
        <f>'Parcijalni_cjeloviti ispit'!K106</f>
        <v>0</v>
      </c>
      <c r="L105" s="240" t="str">
        <f>'Parcijalni_cjeloviti ispit'!L106</f>
        <v>NE</v>
      </c>
      <c r="M105" s="230">
        <f>'Parcijalni_cjeloviti ispit'!M106</f>
        <v>0</v>
      </c>
      <c r="N105" s="230" t="str">
        <f>'Parcijalni_cjeloviti ispit'!N106</f>
        <v>NE</v>
      </c>
    </row>
    <row r="106" spans="1:14" ht="15.75" thickBot="1" x14ac:dyDescent="0.3">
      <c r="A106" s="239">
        <f>'Parcijalni_cjeloviti ispit'!A107</f>
        <v>0</v>
      </c>
      <c r="B106" s="243">
        <f>'Parcijalni_cjeloviti ispit'!B107</f>
        <v>0</v>
      </c>
      <c r="C106" s="239">
        <f>'Parcijalni_cjeloviti ispit'!C107</f>
        <v>0</v>
      </c>
      <c r="D106" s="99" t="str">
        <f>'Parcijalni_cjeloviti ispit'!D107</f>
        <v>P</v>
      </c>
      <c r="E106" s="100" t="str">
        <f>'Parcijalni_cjeloviti ispit'!E107</f>
        <v/>
      </c>
      <c r="F106" s="241">
        <f>'Parcijalni_cjeloviti ispit'!F107</f>
        <v>0</v>
      </c>
      <c r="G106" s="101" t="str">
        <f>'Parcijalni_cjeloviti ispit'!G107</f>
        <v/>
      </c>
      <c r="H106" s="241">
        <f>'Parcijalni_cjeloviti ispit'!H107</f>
        <v>0</v>
      </c>
      <c r="I106" s="101" t="str">
        <f>'Parcijalni_cjeloviti ispit'!I107</f>
        <v/>
      </c>
      <c r="J106" s="241">
        <f>'Parcijalni_cjeloviti ispit'!J107</f>
        <v>0</v>
      </c>
      <c r="K106" s="101" t="str">
        <f>'Parcijalni_cjeloviti ispit'!K107</f>
        <v/>
      </c>
      <c r="L106" s="241">
        <f>'Parcijalni_cjeloviti ispit'!L107</f>
        <v>0</v>
      </c>
      <c r="M106" s="229">
        <f>'Parcijalni_cjeloviti ispit'!M107</f>
        <v>0</v>
      </c>
      <c r="N106" s="229">
        <f>'Parcijalni_cjeloviti ispit'!N107</f>
        <v>0</v>
      </c>
    </row>
    <row r="107" spans="1:14" x14ac:dyDescent="0.25">
      <c r="A107" s="238">
        <f>'Parcijalni_cjeloviti ispit'!A108</f>
        <v>51</v>
      </c>
      <c r="B107" s="242" t="str">
        <f>'Parcijalni_cjeloviti ispit'!B108</f>
        <v xml:space="preserve"> </v>
      </c>
      <c r="C107" s="238">
        <f>'Parcijalni_cjeloviti ispit'!C108</f>
        <v>0</v>
      </c>
      <c r="D107" s="97" t="str">
        <f>'Parcijalni_cjeloviti ispit'!D108</f>
        <v>B</v>
      </c>
      <c r="E107" s="98">
        <f>'Parcijalni_cjeloviti ispit'!E108</f>
        <v>0</v>
      </c>
      <c r="F107" s="240" t="str">
        <f>'Parcijalni_cjeloviti ispit'!F108</f>
        <v>NE</v>
      </c>
      <c r="G107" s="98">
        <f>'Parcijalni_cjeloviti ispit'!G108</f>
        <v>0</v>
      </c>
      <c r="H107" s="240" t="str">
        <f>'Parcijalni_cjeloviti ispit'!H108</f>
        <v>NE</v>
      </c>
      <c r="I107" s="98">
        <f>'Parcijalni_cjeloviti ispit'!I108</f>
        <v>0</v>
      </c>
      <c r="J107" s="240" t="str">
        <f>'Parcijalni_cjeloviti ispit'!J108</f>
        <v>NE</v>
      </c>
      <c r="K107" s="98">
        <f>'Parcijalni_cjeloviti ispit'!K108</f>
        <v>0</v>
      </c>
      <c r="L107" s="240" t="str">
        <f>'Parcijalni_cjeloviti ispit'!L108</f>
        <v>NE</v>
      </c>
      <c r="M107" s="230">
        <f>'Parcijalni_cjeloviti ispit'!M108</f>
        <v>0</v>
      </c>
      <c r="N107" s="230" t="str">
        <f>'Parcijalni_cjeloviti ispit'!N108</f>
        <v>NE</v>
      </c>
    </row>
    <row r="108" spans="1:14" ht="15.75" thickBot="1" x14ac:dyDescent="0.3">
      <c r="A108" s="239">
        <f>'Parcijalni_cjeloviti ispit'!A109</f>
        <v>0</v>
      </c>
      <c r="B108" s="243">
        <f>'Parcijalni_cjeloviti ispit'!B109</f>
        <v>0</v>
      </c>
      <c r="C108" s="239">
        <f>'Parcijalni_cjeloviti ispit'!C109</f>
        <v>0</v>
      </c>
      <c r="D108" s="99" t="str">
        <f>'Parcijalni_cjeloviti ispit'!D109</f>
        <v>P</v>
      </c>
      <c r="E108" s="100" t="str">
        <f>'Parcijalni_cjeloviti ispit'!E109</f>
        <v/>
      </c>
      <c r="F108" s="241">
        <f>'Parcijalni_cjeloviti ispit'!F109</f>
        <v>0</v>
      </c>
      <c r="G108" s="101" t="str">
        <f>'Parcijalni_cjeloviti ispit'!G109</f>
        <v/>
      </c>
      <c r="H108" s="241">
        <f>'Parcijalni_cjeloviti ispit'!H109</f>
        <v>0</v>
      </c>
      <c r="I108" s="101" t="str">
        <f>'Parcijalni_cjeloviti ispit'!I109</f>
        <v/>
      </c>
      <c r="J108" s="241">
        <f>'Parcijalni_cjeloviti ispit'!J109</f>
        <v>0</v>
      </c>
      <c r="K108" s="101" t="str">
        <f>'Parcijalni_cjeloviti ispit'!K109</f>
        <v/>
      </c>
      <c r="L108" s="241">
        <f>'Parcijalni_cjeloviti ispit'!L109</f>
        <v>0</v>
      </c>
      <c r="M108" s="229">
        <f>'Parcijalni_cjeloviti ispit'!M109</f>
        <v>0</v>
      </c>
      <c r="N108" s="229">
        <f>'Parcijalni_cjeloviti ispit'!N109</f>
        <v>0</v>
      </c>
    </row>
    <row r="109" spans="1:14" x14ac:dyDescent="0.25">
      <c r="A109" s="238">
        <f>'Parcijalni_cjeloviti ispit'!A110</f>
        <v>52</v>
      </c>
      <c r="B109" s="242" t="str">
        <f>'Parcijalni_cjeloviti ispit'!B110</f>
        <v xml:space="preserve"> </v>
      </c>
      <c r="C109" s="238">
        <f>'Parcijalni_cjeloviti ispit'!C110</f>
        <v>0</v>
      </c>
      <c r="D109" s="97" t="str">
        <f>'Parcijalni_cjeloviti ispit'!D110</f>
        <v>B</v>
      </c>
      <c r="E109" s="98">
        <f>'Parcijalni_cjeloviti ispit'!E110</f>
        <v>0</v>
      </c>
      <c r="F109" s="240" t="str">
        <f>'Parcijalni_cjeloviti ispit'!F110</f>
        <v>NE</v>
      </c>
      <c r="G109" s="98">
        <f>'Parcijalni_cjeloviti ispit'!G110</f>
        <v>0</v>
      </c>
      <c r="H109" s="240" t="str">
        <f>'Parcijalni_cjeloviti ispit'!H110</f>
        <v>NE</v>
      </c>
      <c r="I109" s="98">
        <f>'Parcijalni_cjeloviti ispit'!I110</f>
        <v>0</v>
      </c>
      <c r="J109" s="240" t="str">
        <f>'Parcijalni_cjeloviti ispit'!J110</f>
        <v>NE</v>
      </c>
      <c r="K109" s="98">
        <f>'Parcijalni_cjeloviti ispit'!K110</f>
        <v>0</v>
      </c>
      <c r="L109" s="240" t="str">
        <f>'Parcijalni_cjeloviti ispit'!L110</f>
        <v>NE</v>
      </c>
      <c r="M109" s="230">
        <f>'Parcijalni_cjeloviti ispit'!M110</f>
        <v>0</v>
      </c>
      <c r="N109" s="230" t="str">
        <f>'Parcijalni_cjeloviti ispit'!N110</f>
        <v>NE</v>
      </c>
    </row>
    <row r="110" spans="1:14" ht="15.75" thickBot="1" x14ac:dyDescent="0.3">
      <c r="A110" s="239">
        <f>'Parcijalni_cjeloviti ispit'!A111</f>
        <v>0</v>
      </c>
      <c r="B110" s="243">
        <f>'Parcijalni_cjeloviti ispit'!B111</f>
        <v>0</v>
      </c>
      <c r="C110" s="239">
        <f>'Parcijalni_cjeloviti ispit'!C111</f>
        <v>0</v>
      </c>
      <c r="D110" s="99" t="str">
        <f>'Parcijalni_cjeloviti ispit'!D111</f>
        <v>P</v>
      </c>
      <c r="E110" s="100" t="str">
        <f>'Parcijalni_cjeloviti ispit'!E111</f>
        <v/>
      </c>
      <c r="F110" s="241">
        <f>'Parcijalni_cjeloviti ispit'!F111</f>
        <v>0</v>
      </c>
      <c r="G110" s="101" t="str">
        <f>'Parcijalni_cjeloviti ispit'!G111</f>
        <v/>
      </c>
      <c r="H110" s="241">
        <f>'Parcijalni_cjeloviti ispit'!H111</f>
        <v>0</v>
      </c>
      <c r="I110" s="101" t="str">
        <f>'Parcijalni_cjeloviti ispit'!I111</f>
        <v/>
      </c>
      <c r="J110" s="241">
        <f>'Parcijalni_cjeloviti ispit'!J111</f>
        <v>0</v>
      </c>
      <c r="K110" s="101" t="str">
        <f>'Parcijalni_cjeloviti ispit'!K111</f>
        <v/>
      </c>
      <c r="L110" s="241">
        <f>'Parcijalni_cjeloviti ispit'!L111</f>
        <v>0</v>
      </c>
      <c r="M110" s="229">
        <f>'Parcijalni_cjeloviti ispit'!M111</f>
        <v>0</v>
      </c>
      <c r="N110" s="229">
        <f>'Parcijalni_cjeloviti ispit'!N111</f>
        <v>0</v>
      </c>
    </row>
    <row r="111" spans="1:14" x14ac:dyDescent="0.25">
      <c r="A111" s="238">
        <f>'Parcijalni_cjeloviti ispit'!A112</f>
        <v>53</v>
      </c>
      <c r="B111" s="242" t="str">
        <f>'Parcijalni_cjeloviti ispit'!B112</f>
        <v xml:space="preserve"> </v>
      </c>
      <c r="C111" s="238">
        <f>'Parcijalni_cjeloviti ispit'!C112</f>
        <v>0</v>
      </c>
      <c r="D111" s="97" t="str">
        <f>'Parcijalni_cjeloviti ispit'!D112</f>
        <v>B</v>
      </c>
      <c r="E111" s="98">
        <f>'Parcijalni_cjeloviti ispit'!E112</f>
        <v>0</v>
      </c>
      <c r="F111" s="240" t="str">
        <f>'Parcijalni_cjeloviti ispit'!F112</f>
        <v>NE</v>
      </c>
      <c r="G111" s="98">
        <f>'Parcijalni_cjeloviti ispit'!G112</f>
        <v>0</v>
      </c>
      <c r="H111" s="240" t="str">
        <f>'Parcijalni_cjeloviti ispit'!H112</f>
        <v>NE</v>
      </c>
      <c r="I111" s="98">
        <f>'Parcijalni_cjeloviti ispit'!I112</f>
        <v>0</v>
      </c>
      <c r="J111" s="240" t="str">
        <f>'Parcijalni_cjeloviti ispit'!J112</f>
        <v>NE</v>
      </c>
      <c r="K111" s="98">
        <f>'Parcijalni_cjeloviti ispit'!K112</f>
        <v>0</v>
      </c>
      <c r="L111" s="240" t="str">
        <f>'Parcijalni_cjeloviti ispit'!L112</f>
        <v>NE</v>
      </c>
      <c r="M111" s="230">
        <f>'Parcijalni_cjeloviti ispit'!M112</f>
        <v>0</v>
      </c>
      <c r="N111" s="230" t="str">
        <f>'Parcijalni_cjeloviti ispit'!N112</f>
        <v>NE</v>
      </c>
    </row>
    <row r="112" spans="1:14" ht="15.75" thickBot="1" x14ac:dyDescent="0.3">
      <c r="A112" s="239">
        <f>'Parcijalni_cjeloviti ispit'!A113</f>
        <v>0</v>
      </c>
      <c r="B112" s="243">
        <f>'Parcijalni_cjeloviti ispit'!B113</f>
        <v>0</v>
      </c>
      <c r="C112" s="239">
        <f>'Parcijalni_cjeloviti ispit'!C113</f>
        <v>0</v>
      </c>
      <c r="D112" s="99" t="str">
        <f>'Parcijalni_cjeloviti ispit'!D113</f>
        <v>P</v>
      </c>
      <c r="E112" s="100" t="str">
        <f>'Parcijalni_cjeloviti ispit'!E113</f>
        <v/>
      </c>
      <c r="F112" s="241">
        <f>'Parcijalni_cjeloviti ispit'!F113</f>
        <v>0</v>
      </c>
      <c r="G112" s="101" t="str">
        <f>'Parcijalni_cjeloviti ispit'!G113</f>
        <v/>
      </c>
      <c r="H112" s="241">
        <f>'Parcijalni_cjeloviti ispit'!H113</f>
        <v>0</v>
      </c>
      <c r="I112" s="101" t="str">
        <f>'Parcijalni_cjeloviti ispit'!I113</f>
        <v/>
      </c>
      <c r="J112" s="241">
        <f>'Parcijalni_cjeloviti ispit'!J113</f>
        <v>0</v>
      </c>
      <c r="K112" s="101" t="str">
        <f>'Parcijalni_cjeloviti ispit'!K113</f>
        <v/>
      </c>
      <c r="L112" s="241">
        <f>'Parcijalni_cjeloviti ispit'!L113</f>
        <v>0</v>
      </c>
      <c r="M112" s="229">
        <f>'Parcijalni_cjeloviti ispit'!M113</f>
        <v>0</v>
      </c>
      <c r="N112" s="229">
        <f>'Parcijalni_cjeloviti ispit'!N113</f>
        <v>0</v>
      </c>
    </row>
    <row r="113" spans="1:14" x14ac:dyDescent="0.25">
      <c r="A113" s="238">
        <f>'Parcijalni_cjeloviti ispit'!A114</f>
        <v>54</v>
      </c>
      <c r="B113" s="242" t="str">
        <f>'Parcijalni_cjeloviti ispit'!B114</f>
        <v xml:space="preserve"> </v>
      </c>
      <c r="C113" s="238">
        <f>'Parcijalni_cjeloviti ispit'!C114</f>
        <v>0</v>
      </c>
      <c r="D113" s="97" t="str">
        <f>'Parcijalni_cjeloviti ispit'!D114</f>
        <v>B</v>
      </c>
      <c r="E113" s="98">
        <f>'Parcijalni_cjeloviti ispit'!E114</f>
        <v>0</v>
      </c>
      <c r="F113" s="240" t="str">
        <f>'Parcijalni_cjeloviti ispit'!F114</f>
        <v>NE</v>
      </c>
      <c r="G113" s="98">
        <f>'Parcijalni_cjeloviti ispit'!G114</f>
        <v>0</v>
      </c>
      <c r="H113" s="240" t="str">
        <f>'Parcijalni_cjeloviti ispit'!H114</f>
        <v>NE</v>
      </c>
      <c r="I113" s="98">
        <f>'Parcijalni_cjeloviti ispit'!I114</f>
        <v>0</v>
      </c>
      <c r="J113" s="240" t="str">
        <f>'Parcijalni_cjeloviti ispit'!J114</f>
        <v>NE</v>
      </c>
      <c r="K113" s="98">
        <f>'Parcijalni_cjeloviti ispit'!K114</f>
        <v>0</v>
      </c>
      <c r="L113" s="240" t="str">
        <f>'Parcijalni_cjeloviti ispit'!L114</f>
        <v>NE</v>
      </c>
      <c r="M113" s="230">
        <f>'Parcijalni_cjeloviti ispit'!M114</f>
        <v>0</v>
      </c>
      <c r="N113" s="230" t="str">
        <f>'Parcijalni_cjeloviti ispit'!N114</f>
        <v>NE</v>
      </c>
    </row>
    <row r="114" spans="1:14" ht="15.75" thickBot="1" x14ac:dyDescent="0.3">
      <c r="A114" s="239">
        <f>'Parcijalni_cjeloviti ispit'!A115</f>
        <v>0</v>
      </c>
      <c r="B114" s="243">
        <f>'Parcijalni_cjeloviti ispit'!B115</f>
        <v>0</v>
      </c>
      <c r="C114" s="239">
        <f>'Parcijalni_cjeloviti ispit'!C115</f>
        <v>0</v>
      </c>
      <c r="D114" s="99" t="str">
        <f>'Parcijalni_cjeloviti ispit'!D115</f>
        <v>P</v>
      </c>
      <c r="E114" s="100" t="str">
        <f>'Parcijalni_cjeloviti ispit'!E115</f>
        <v/>
      </c>
      <c r="F114" s="241">
        <f>'Parcijalni_cjeloviti ispit'!F115</f>
        <v>0</v>
      </c>
      <c r="G114" s="101" t="str">
        <f>'Parcijalni_cjeloviti ispit'!G115</f>
        <v/>
      </c>
      <c r="H114" s="241">
        <f>'Parcijalni_cjeloviti ispit'!H115</f>
        <v>0</v>
      </c>
      <c r="I114" s="101" t="str">
        <f>'Parcijalni_cjeloviti ispit'!I115</f>
        <v/>
      </c>
      <c r="J114" s="241">
        <f>'Parcijalni_cjeloviti ispit'!J115</f>
        <v>0</v>
      </c>
      <c r="K114" s="101" t="str">
        <f>'Parcijalni_cjeloviti ispit'!K115</f>
        <v/>
      </c>
      <c r="L114" s="241">
        <f>'Parcijalni_cjeloviti ispit'!L115</f>
        <v>0</v>
      </c>
      <c r="M114" s="229">
        <f>'Parcijalni_cjeloviti ispit'!M115</f>
        <v>0</v>
      </c>
      <c r="N114" s="229">
        <f>'Parcijalni_cjeloviti ispit'!N115</f>
        <v>0</v>
      </c>
    </row>
    <row r="115" spans="1:14" x14ac:dyDescent="0.25">
      <c r="A115" s="238">
        <f>'Parcijalni_cjeloviti ispit'!A116</f>
        <v>55</v>
      </c>
      <c r="B115" s="242" t="str">
        <f>'Parcijalni_cjeloviti ispit'!B116</f>
        <v xml:space="preserve"> </v>
      </c>
      <c r="C115" s="238">
        <f>'Parcijalni_cjeloviti ispit'!C116</f>
        <v>0</v>
      </c>
      <c r="D115" s="97" t="str">
        <f>'Parcijalni_cjeloviti ispit'!D116</f>
        <v>B</v>
      </c>
      <c r="E115" s="98">
        <f>'Parcijalni_cjeloviti ispit'!E116</f>
        <v>0</v>
      </c>
      <c r="F115" s="240" t="str">
        <f>'Parcijalni_cjeloviti ispit'!F116</f>
        <v>NE</v>
      </c>
      <c r="G115" s="98">
        <f>'Parcijalni_cjeloviti ispit'!G116</f>
        <v>0</v>
      </c>
      <c r="H115" s="240" t="str">
        <f>'Parcijalni_cjeloviti ispit'!H116</f>
        <v>NE</v>
      </c>
      <c r="I115" s="98">
        <f>'Parcijalni_cjeloviti ispit'!I116</f>
        <v>0</v>
      </c>
      <c r="J115" s="240" t="str">
        <f>'Parcijalni_cjeloviti ispit'!J116</f>
        <v>NE</v>
      </c>
      <c r="K115" s="98">
        <f>'Parcijalni_cjeloviti ispit'!K116</f>
        <v>0</v>
      </c>
      <c r="L115" s="240" t="str">
        <f>'Parcijalni_cjeloviti ispit'!L116</f>
        <v>NE</v>
      </c>
      <c r="M115" s="230">
        <f>'Parcijalni_cjeloviti ispit'!M116</f>
        <v>0</v>
      </c>
      <c r="N115" s="230" t="str">
        <f>'Parcijalni_cjeloviti ispit'!N116</f>
        <v>NE</v>
      </c>
    </row>
    <row r="116" spans="1:14" ht="15.75" thickBot="1" x14ac:dyDescent="0.3">
      <c r="A116" s="239">
        <f>'Parcijalni_cjeloviti ispit'!A117</f>
        <v>0</v>
      </c>
      <c r="B116" s="243">
        <f>'Parcijalni_cjeloviti ispit'!B117</f>
        <v>0</v>
      </c>
      <c r="C116" s="239">
        <f>'Parcijalni_cjeloviti ispit'!C117</f>
        <v>0</v>
      </c>
      <c r="D116" s="99" t="str">
        <f>'Parcijalni_cjeloviti ispit'!D117</f>
        <v>P</v>
      </c>
      <c r="E116" s="100" t="str">
        <f>'Parcijalni_cjeloviti ispit'!E117</f>
        <v/>
      </c>
      <c r="F116" s="241">
        <f>'Parcijalni_cjeloviti ispit'!F117</f>
        <v>0</v>
      </c>
      <c r="G116" s="101" t="str">
        <f>'Parcijalni_cjeloviti ispit'!G117</f>
        <v/>
      </c>
      <c r="H116" s="241">
        <f>'Parcijalni_cjeloviti ispit'!H117</f>
        <v>0</v>
      </c>
      <c r="I116" s="101" t="str">
        <f>'Parcijalni_cjeloviti ispit'!I117</f>
        <v/>
      </c>
      <c r="J116" s="241">
        <f>'Parcijalni_cjeloviti ispit'!J117</f>
        <v>0</v>
      </c>
      <c r="K116" s="101" t="str">
        <f>'Parcijalni_cjeloviti ispit'!K117</f>
        <v/>
      </c>
      <c r="L116" s="241">
        <f>'Parcijalni_cjeloviti ispit'!L117</f>
        <v>0</v>
      </c>
      <c r="M116" s="229">
        <f>'Parcijalni_cjeloviti ispit'!M117</f>
        <v>0</v>
      </c>
      <c r="N116" s="229">
        <f>'Parcijalni_cjeloviti ispit'!N117</f>
        <v>0</v>
      </c>
    </row>
    <row r="117" spans="1:14" x14ac:dyDescent="0.25">
      <c r="A117" s="238">
        <f>'Parcijalni_cjeloviti ispit'!A118</f>
        <v>56</v>
      </c>
      <c r="B117" s="242" t="str">
        <f>'Parcijalni_cjeloviti ispit'!B118</f>
        <v xml:space="preserve"> </v>
      </c>
      <c r="C117" s="238">
        <f>'Parcijalni_cjeloviti ispit'!C118</f>
        <v>0</v>
      </c>
      <c r="D117" s="97" t="str">
        <f>'Parcijalni_cjeloviti ispit'!D118</f>
        <v>B</v>
      </c>
      <c r="E117" s="98">
        <f>'Parcijalni_cjeloviti ispit'!E118</f>
        <v>0</v>
      </c>
      <c r="F117" s="240" t="str">
        <f>'Parcijalni_cjeloviti ispit'!F118</f>
        <v>NE</v>
      </c>
      <c r="G117" s="98">
        <f>'Parcijalni_cjeloviti ispit'!G118</f>
        <v>0</v>
      </c>
      <c r="H117" s="240" t="str">
        <f>'Parcijalni_cjeloviti ispit'!H118</f>
        <v>NE</v>
      </c>
      <c r="I117" s="98">
        <f>'Parcijalni_cjeloviti ispit'!I118</f>
        <v>0</v>
      </c>
      <c r="J117" s="240" t="str">
        <f>'Parcijalni_cjeloviti ispit'!J118</f>
        <v>NE</v>
      </c>
      <c r="K117" s="98">
        <f>'Parcijalni_cjeloviti ispit'!K118</f>
        <v>0</v>
      </c>
      <c r="L117" s="240" t="str">
        <f>'Parcijalni_cjeloviti ispit'!L118</f>
        <v>NE</v>
      </c>
      <c r="M117" s="230">
        <f>'Parcijalni_cjeloviti ispit'!M118</f>
        <v>0</v>
      </c>
      <c r="N117" s="230" t="str">
        <f>'Parcijalni_cjeloviti ispit'!N118</f>
        <v>NE</v>
      </c>
    </row>
    <row r="118" spans="1:14" ht="15.75" thickBot="1" x14ac:dyDescent="0.3">
      <c r="A118" s="239">
        <f>'Parcijalni_cjeloviti ispit'!A119</f>
        <v>0</v>
      </c>
      <c r="B118" s="243">
        <f>'Parcijalni_cjeloviti ispit'!B119</f>
        <v>0</v>
      </c>
      <c r="C118" s="239">
        <f>'Parcijalni_cjeloviti ispit'!C119</f>
        <v>0</v>
      </c>
      <c r="D118" s="99" t="str">
        <f>'Parcijalni_cjeloviti ispit'!D119</f>
        <v>P</v>
      </c>
      <c r="E118" s="100" t="str">
        <f>'Parcijalni_cjeloviti ispit'!E119</f>
        <v/>
      </c>
      <c r="F118" s="241">
        <f>'Parcijalni_cjeloviti ispit'!F119</f>
        <v>0</v>
      </c>
      <c r="G118" s="101" t="str">
        <f>'Parcijalni_cjeloviti ispit'!G119</f>
        <v/>
      </c>
      <c r="H118" s="241">
        <f>'Parcijalni_cjeloviti ispit'!H119</f>
        <v>0</v>
      </c>
      <c r="I118" s="101" t="str">
        <f>'Parcijalni_cjeloviti ispit'!I119</f>
        <v/>
      </c>
      <c r="J118" s="241">
        <f>'Parcijalni_cjeloviti ispit'!J119</f>
        <v>0</v>
      </c>
      <c r="K118" s="101" t="str">
        <f>'Parcijalni_cjeloviti ispit'!K119</f>
        <v/>
      </c>
      <c r="L118" s="241">
        <f>'Parcijalni_cjeloviti ispit'!L119</f>
        <v>0</v>
      </c>
      <c r="M118" s="229">
        <f>'Parcijalni_cjeloviti ispit'!M119</f>
        <v>0</v>
      </c>
      <c r="N118" s="229">
        <f>'Parcijalni_cjeloviti ispit'!N119</f>
        <v>0</v>
      </c>
    </row>
    <row r="119" spans="1:14" x14ac:dyDescent="0.25">
      <c r="A119" s="238">
        <f>'Parcijalni_cjeloviti ispit'!A120</f>
        <v>57</v>
      </c>
      <c r="B119" s="242" t="str">
        <f>'Parcijalni_cjeloviti ispit'!B120</f>
        <v xml:space="preserve"> </v>
      </c>
      <c r="C119" s="238">
        <f>'Parcijalni_cjeloviti ispit'!C120</f>
        <v>0</v>
      </c>
      <c r="D119" s="97" t="str">
        <f>'Parcijalni_cjeloviti ispit'!D120</f>
        <v>B</v>
      </c>
      <c r="E119" s="98">
        <f>'Parcijalni_cjeloviti ispit'!E120</f>
        <v>0</v>
      </c>
      <c r="F119" s="240" t="str">
        <f>'Parcijalni_cjeloviti ispit'!F120</f>
        <v>NE</v>
      </c>
      <c r="G119" s="98">
        <f>'Parcijalni_cjeloviti ispit'!G120</f>
        <v>0</v>
      </c>
      <c r="H119" s="240" t="str">
        <f>'Parcijalni_cjeloviti ispit'!H120</f>
        <v>NE</v>
      </c>
      <c r="I119" s="98">
        <f>'Parcijalni_cjeloviti ispit'!I120</f>
        <v>0</v>
      </c>
      <c r="J119" s="240" t="str">
        <f>'Parcijalni_cjeloviti ispit'!J120</f>
        <v>NE</v>
      </c>
      <c r="K119" s="98">
        <f>'Parcijalni_cjeloviti ispit'!K120</f>
        <v>0</v>
      </c>
      <c r="L119" s="240" t="str">
        <f>'Parcijalni_cjeloviti ispit'!L120</f>
        <v>NE</v>
      </c>
      <c r="M119" s="230">
        <f>'Parcijalni_cjeloviti ispit'!M120</f>
        <v>0</v>
      </c>
      <c r="N119" s="230" t="str">
        <f>'Parcijalni_cjeloviti ispit'!N120</f>
        <v>NE</v>
      </c>
    </row>
    <row r="120" spans="1:14" ht="15.75" thickBot="1" x14ac:dyDescent="0.3">
      <c r="A120" s="239">
        <f>'Parcijalni_cjeloviti ispit'!A121</f>
        <v>0</v>
      </c>
      <c r="B120" s="243">
        <f>'Parcijalni_cjeloviti ispit'!B121</f>
        <v>0</v>
      </c>
      <c r="C120" s="239">
        <f>'Parcijalni_cjeloviti ispit'!C121</f>
        <v>0</v>
      </c>
      <c r="D120" s="99" t="str">
        <f>'Parcijalni_cjeloviti ispit'!D121</f>
        <v>P</v>
      </c>
      <c r="E120" s="100" t="str">
        <f>'Parcijalni_cjeloviti ispit'!E121</f>
        <v/>
      </c>
      <c r="F120" s="241">
        <f>'Parcijalni_cjeloviti ispit'!F121</f>
        <v>0</v>
      </c>
      <c r="G120" s="101" t="str">
        <f>'Parcijalni_cjeloviti ispit'!G121</f>
        <v/>
      </c>
      <c r="H120" s="241">
        <f>'Parcijalni_cjeloviti ispit'!H121</f>
        <v>0</v>
      </c>
      <c r="I120" s="101" t="str">
        <f>'Parcijalni_cjeloviti ispit'!I121</f>
        <v/>
      </c>
      <c r="J120" s="241">
        <f>'Parcijalni_cjeloviti ispit'!J121</f>
        <v>0</v>
      </c>
      <c r="K120" s="101" t="str">
        <f>'Parcijalni_cjeloviti ispit'!K121</f>
        <v/>
      </c>
      <c r="L120" s="241">
        <f>'Parcijalni_cjeloviti ispit'!L121</f>
        <v>0</v>
      </c>
      <c r="M120" s="229">
        <f>'Parcijalni_cjeloviti ispit'!M121</f>
        <v>0</v>
      </c>
      <c r="N120" s="229">
        <f>'Parcijalni_cjeloviti ispit'!N121</f>
        <v>0</v>
      </c>
    </row>
    <row r="121" spans="1:14" x14ac:dyDescent="0.25">
      <c r="A121" s="238">
        <f>'Parcijalni_cjeloviti ispit'!A122</f>
        <v>58</v>
      </c>
      <c r="B121" s="242" t="str">
        <f>'Parcijalni_cjeloviti ispit'!B122</f>
        <v xml:space="preserve"> </v>
      </c>
      <c r="C121" s="238">
        <f>'Parcijalni_cjeloviti ispit'!C122</f>
        <v>0</v>
      </c>
      <c r="D121" s="97" t="str">
        <f>'Parcijalni_cjeloviti ispit'!D122</f>
        <v>B</v>
      </c>
      <c r="E121" s="98">
        <f>'Parcijalni_cjeloviti ispit'!E122</f>
        <v>0</v>
      </c>
      <c r="F121" s="240" t="str">
        <f>'Parcijalni_cjeloviti ispit'!F122</f>
        <v>NE</v>
      </c>
      <c r="G121" s="98">
        <f>'Parcijalni_cjeloviti ispit'!G122</f>
        <v>0</v>
      </c>
      <c r="H121" s="240" t="str">
        <f>'Parcijalni_cjeloviti ispit'!H122</f>
        <v>NE</v>
      </c>
      <c r="I121" s="98">
        <f>'Parcijalni_cjeloviti ispit'!I122</f>
        <v>0</v>
      </c>
      <c r="J121" s="240" t="str">
        <f>'Parcijalni_cjeloviti ispit'!J122</f>
        <v>NE</v>
      </c>
      <c r="K121" s="98">
        <f>'Parcijalni_cjeloviti ispit'!K122</f>
        <v>0</v>
      </c>
      <c r="L121" s="240" t="str">
        <f>'Parcijalni_cjeloviti ispit'!L122</f>
        <v>NE</v>
      </c>
      <c r="M121" s="230">
        <f>'Parcijalni_cjeloviti ispit'!M122</f>
        <v>0</v>
      </c>
      <c r="N121" s="230" t="str">
        <f>'Parcijalni_cjeloviti ispit'!N122</f>
        <v>NE</v>
      </c>
    </row>
    <row r="122" spans="1:14" ht="15.75" thickBot="1" x14ac:dyDescent="0.3">
      <c r="A122" s="239">
        <f>'Parcijalni_cjeloviti ispit'!A123</f>
        <v>0</v>
      </c>
      <c r="B122" s="243">
        <f>'Parcijalni_cjeloviti ispit'!B123</f>
        <v>0</v>
      </c>
      <c r="C122" s="239">
        <f>'Parcijalni_cjeloviti ispit'!C123</f>
        <v>0</v>
      </c>
      <c r="D122" s="99" t="str">
        <f>'Parcijalni_cjeloviti ispit'!D123</f>
        <v>P</v>
      </c>
      <c r="E122" s="100" t="str">
        <f>'Parcijalni_cjeloviti ispit'!E123</f>
        <v/>
      </c>
      <c r="F122" s="241">
        <f>'Parcijalni_cjeloviti ispit'!F123</f>
        <v>0</v>
      </c>
      <c r="G122" s="101" t="str">
        <f>'Parcijalni_cjeloviti ispit'!G123</f>
        <v/>
      </c>
      <c r="H122" s="241">
        <f>'Parcijalni_cjeloviti ispit'!H123</f>
        <v>0</v>
      </c>
      <c r="I122" s="101" t="str">
        <f>'Parcijalni_cjeloviti ispit'!I123</f>
        <v/>
      </c>
      <c r="J122" s="241">
        <f>'Parcijalni_cjeloviti ispit'!J123</f>
        <v>0</v>
      </c>
      <c r="K122" s="101" t="str">
        <f>'Parcijalni_cjeloviti ispit'!K123</f>
        <v/>
      </c>
      <c r="L122" s="241">
        <f>'Parcijalni_cjeloviti ispit'!L123</f>
        <v>0</v>
      </c>
      <c r="M122" s="229">
        <f>'Parcijalni_cjeloviti ispit'!M123</f>
        <v>0</v>
      </c>
      <c r="N122" s="229">
        <f>'Parcijalni_cjeloviti ispit'!N123</f>
        <v>0</v>
      </c>
    </row>
    <row r="123" spans="1:14" x14ac:dyDescent="0.25">
      <c r="A123" s="238">
        <f>'Parcijalni_cjeloviti ispit'!A124</f>
        <v>59</v>
      </c>
      <c r="B123" s="242" t="str">
        <f>'Parcijalni_cjeloviti ispit'!B124</f>
        <v xml:space="preserve"> </v>
      </c>
      <c r="C123" s="238">
        <f>'Parcijalni_cjeloviti ispit'!C124</f>
        <v>0</v>
      </c>
      <c r="D123" s="97" t="str">
        <f>'Parcijalni_cjeloviti ispit'!D124</f>
        <v>B</v>
      </c>
      <c r="E123" s="98">
        <f>'Parcijalni_cjeloviti ispit'!E124</f>
        <v>0</v>
      </c>
      <c r="F123" s="240" t="str">
        <f>'Parcijalni_cjeloviti ispit'!F124</f>
        <v>NE</v>
      </c>
      <c r="G123" s="98">
        <f>'Parcijalni_cjeloviti ispit'!G124</f>
        <v>0</v>
      </c>
      <c r="H123" s="240" t="str">
        <f>'Parcijalni_cjeloviti ispit'!H124</f>
        <v>NE</v>
      </c>
      <c r="I123" s="98">
        <f>'Parcijalni_cjeloviti ispit'!I124</f>
        <v>0</v>
      </c>
      <c r="J123" s="240" t="str">
        <f>'Parcijalni_cjeloviti ispit'!J124</f>
        <v>NE</v>
      </c>
      <c r="K123" s="98">
        <f>'Parcijalni_cjeloviti ispit'!K124</f>
        <v>0</v>
      </c>
      <c r="L123" s="240" t="str">
        <f>'Parcijalni_cjeloviti ispit'!L124</f>
        <v>NE</v>
      </c>
      <c r="M123" s="230">
        <f>'Parcijalni_cjeloviti ispit'!M124</f>
        <v>0</v>
      </c>
      <c r="N123" s="230" t="str">
        <f>'Parcijalni_cjeloviti ispit'!N124</f>
        <v>NE</v>
      </c>
    </row>
    <row r="124" spans="1:14" ht="15.75" thickBot="1" x14ac:dyDescent="0.3">
      <c r="A124" s="239">
        <f>'Parcijalni_cjeloviti ispit'!A125</f>
        <v>0</v>
      </c>
      <c r="B124" s="243">
        <f>'Parcijalni_cjeloviti ispit'!B125</f>
        <v>0</v>
      </c>
      <c r="C124" s="239">
        <f>'Parcijalni_cjeloviti ispit'!C125</f>
        <v>0</v>
      </c>
      <c r="D124" s="99" t="str">
        <f>'Parcijalni_cjeloviti ispit'!D125</f>
        <v>P</v>
      </c>
      <c r="E124" s="100" t="str">
        <f>'Parcijalni_cjeloviti ispit'!E125</f>
        <v/>
      </c>
      <c r="F124" s="241">
        <f>'Parcijalni_cjeloviti ispit'!F125</f>
        <v>0</v>
      </c>
      <c r="G124" s="101" t="str">
        <f>'Parcijalni_cjeloviti ispit'!G125</f>
        <v/>
      </c>
      <c r="H124" s="241">
        <f>'Parcijalni_cjeloviti ispit'!H125</f>
        <v>0</v>
      </c>
      <c r="I124" s="101" t="str">
        <f>'Parcijalni_cjeloviti ispit'!I125</f>
        <v/>
      </c>
      <c r="J124" s="241">
        <f>'Parcijalni_cjeloviti ispit'!J125</f>
        <v>0</v>
      </c>
      <c r="K124" s="101" t="str">
        <f>'Parcijalni_cjeloviti ispit'!K125</f>
        <v/>
      </c>
      <c r="L124" s="241">
        <f>'Parcijalni_cjeloviti ispit'!L125</f>
        <v>0</v>
      </c>
      <c r="M124" s="229">
        <f>'Parcijalni_cjeloviti ispit'!M125</f>
        <v>0</v>
      </c>
      <c r="N124" s="229">
        <f>'Parcijalni_cjeloviti ispit'!N125</f>
        <v>0</v>
      </c>
    </row>
    <row r="125" spans="1:14" x14ac:dyDescent="0.25">
      <c r="A125" s="238">
        <f>'Parcijalni_cjeloviti ispit'!A126</f>
        <v>60</v>
      </c>
      <c r="B125" s="242" t="str">
        <f>'Parcijalni_cjeloviti ispit'!B126</f>
        <v xml:space="preserve"> </v>
      </c>
      <c r="C125" s="238">
        <f>'Parcijalni_cjeloviti ispit'!C126</f>
        <v>0</v>
      </c>
      <c r="D125" s="97" t="str">
        <f>'Parcijalni_cjeloviti ispit'!D126</f>
        <v>B</v>
      </c>
      <c r="E125" s="98">
        <f>'Parcijalni_cjeloviti ispit'!E126</f>
        <v>0</v>
      </c>
      <c r="F125" s="240" t="str">
        <f>'Parcijalni_cjeloviti ispit'!F126</f>
        <v>NE</v>
      </c>
      <c r="G125" s="98">
        <f>'Parcijalni_cjeloviti ispit'!G126</f>
        <v>0</v>
      </c>
      <c r="H125" s="240" t="str">
        <f>'Parcijalni_cjeloviti ispit'!H126</f>
        <v>NE</v>
      </c>
      <c r="I125" s="98">
        <f>'Parcijalni_cjeloviti ispit'!I126</f>
        <v>0</v>
      </c>
      <c r="J125" s="240" t="str">
        <f>'Parcijalni_cjeloviti ispit'!J126</f>
        <v>NE</v>
      </c>
      <c r="K125" s="98">
        <f>'Parcijalni_cjeloviti ispit'!K126</f>
        <v>0</v>
      </c>
      <c r="L125" s="240" t="str">
        <f>'Parcijalni_cjeloviti ispit'!L126</f>
        <v>NE</v>
      </c>
      <c r="M125" s="230">
        <f>'Parcijalni_cjeloviti ispit'!M126</f>
        <v>0</v>
      </c>
      <c r="N125" s="230" t="str">
        <f>'Parcijalni_cjeloviti ispit'!N126</f>
        <v>NE</v>
      </c>
    </row>
    <row r="126" spans="1:14" ht="15.75" thickBot="1" x14ac:dyDescent="0.3">
      <c r="A126" s="239">
        <f>'Parcijalni_cjeloviti ispit'!A127</f>
        <v>0</v>
      </c>
      <c r="B126" s="243">
        <f>'Parcijalni_cjeloviti ispit'!B127</f>
        <v>0</v>
      </c>
      <c r="C126" s="239">
        <f>'Parcijalni_cjeloviti ispit'!C127</f>
        <v>0</v>
      </c>
      <c r="D126" s="99" t="str">
        <f>'Parcijalni_cjeloviti ispit'!D127</f>
        <v>P</v>
      </c>
      <c r="E126" s="100" t="str">
        <f>'Parcijalni_cjeloviti ispit'!E127</f>
        <v/>
      </c>
      <c r="F126" s="241">
        <f>'Parcijalni_cjeloviti ispit'!F127</f>
        <v>0</v>
      </c>
      <c r="G126" s="101" t="str">
        <f>'Parcijalni_cjeloviti ispit'!G127</f>
        <v/>
      </c>
      <c r="H126" s="241">
        <f>'Parcijalni_cjeloviti ispit'!H127</f>
        <v>0</v>
      </c>
      <c r="I126" s="101" t="str">
        <f>'Parcijalni_cjeloviti ispit'!I127</f>
        <v/>
      </c>
      <c r="J126" s="241">
        <f>'Parcijalni_cjeloviti ispit'!J127</f>
        <v>0</v>
      </c>
      <c r="K126" s="101" t="str">
        <f>'Parcijalni_cjeloviti ispit'!K127</f>
        <v/>
      </c>
      <c r="L126" s="241">
        <f>'Parcijalni_cjeloviti ispit'!L127</f>
        <v>0</v>
      </c>
      <c r="M126" s="229">
        <f>'Parcijalni_cjeloviti ispit'!M127</f>
        <v>0</v>
      </c>
      <c r="N126" s="229">
        <f>'Parcijalni_cjeloviti ispit'!N127</f>
        <v>0</v>
      </c>
    </row>
    <row r="127" spans="1:14" x14ac:dyDescent="0.25">
      <c r="A127" s="238">
        <f>'Parcijalni_cjeloviti ispit'!A128</f>
        <v>61</v>
      </c>
      <c r="B127" s="242" t="str">
        <f>'Parcijalni_cjeloviti ispit'!B128</f>
        <v xml:space="preserve"> </v>
      </c>
      <c r="C127" s="238">
        <f>'Parcijalni_cjeloviti ispit'!C128</f>
        <v>0</v>
      </c>
      <c r="D127" s="97" t="str">
        <f>'Parcijalni_cjeloviti ispit'!D128</f>
        <v>B</v>
      </c>
      <c r="E127" s="98">
        <f>'Parcijalni_cjeloviti ispit'!E128</f>
        <v>0</v>
      </c>
      <c r="F127" s="240" t="str">
        <f>'Parcijalni_cjeloviti ispit'!F128</f>
        <v>NE</v>
      </c>
      <c r="G127" s="98">
        <f>'Parcijalni_cjeloviti ispit'!G128</f>
        <v>0</v>
      </c>
      <c r="H127" s="240" t="str">
        <f>'Parcijalni_cjeloviti ispit'!H128</f>
        <v>NE</v>
      </c>
      <c r="I127" s="98">
        <f>'Parcijalni_cjeloviti ispit'!I128</f>
        <v>0</v>
      </c>
      <c r="J127" s="240" t="str">
        <f>'Parcijalni_cjeloviti ispit'!J128</f>
        <v>NE</v>
      </c>
      <c r="K127" s="98">
        <f>'Parcijalni_cjeloviti ispit'!K128</f>
        <v>0</v>
      </c>
      <c r="L127" s="240" t="str">
        <f>'Parcijalni_cjeloviti ispit'!L128</f>
        <v>NE</v>
      </c>
      <c r="M127" s="230">
        <f>'Parcijalni_cjeloviti ispit'!M128</f>
        <v>0</v>
      </c>
      <c r="N127" s="230" t="str">
        <f>'Parcijalni_cjeloviti ispit'!N128</f>
        <v>NE</v>
      </c>
    </row>
    <row r="128" spans="1:14" ht="15.75" thickBot="1" x14ac:dyDescent="0.3">
      <c r="A128" s="239">
        <f>'Parcijalni_cjeloviti ispit'!A129</f>
        <v>0</v>
      </c>
      <c r="B128" s="243">
        <f>'Parcijalni_cjeloviti ispit'!B129</f>
        <v>0</v>
      </c>
      <c r="C128" s="239">
        <f>'Parcijalni_cjeloviti ispit'!C129</f>
        <v>0</v>
      </c>
      <c r="D128" s="99" t="str">
        <f>'Parcijalni_cjeloviti ispit'!D129</f>
        <v>P</v>
      </c>
      <c r="E128" s="100" t="str">
        <f>'Parcijalni_cjeloviti ispit'!E129</f>
        <v/>
      </c>
      <c r="F128" s="241">
        <f>'Parcijalni_cjeloviti ispit'!F129</f>
        <v>0</v>
      </c>
      <c r="G128" s="101" t="str">
        <f>'Parcijalni_cjeloviti ispit'!G129</f>
        <v/>
      </c>
      <c r="H128" s="241">
        <f>'Parcijalni_cjeloviti ispit'!H129</f>
        <v>0</v>
      </c>
      <c r="I128" s="101" t="str">
        <f>'Parcijalni_cjeloviti ispit'!I129</f>
        <v/>
      </c>
      <c r="J128" s="241">
        <f>'Parcijalni_cjeloviti ispit'!J129</f>
        <v>0</v>
      </c>
      <c r="K128" s="101" t="str">
        <f>'Parcijalni_cjeloviti ispit'!K129</f>
        <v/>
      </c>
      <c r="L128" s="241">
        <f>'Parcijalni_cjeloviti ispit'!L129</f>
        <v>0</v>
      </c>
      <c r="M128" s="229">
        <f>'Parcijalni_cjeloviti ispit'!M129</f>
        <v>0</v>
      </c>
      <c r="N128" s="229">
        <f>'Parcijalni_cjeloviti ispit'!N129</f>
        <v>0</v>
      </c>
    </row>
    <row r="129" spans="1:14" x14ac:dyDescent="0.25">
      <c r="A129" s="238">
        <f>'Parcijalni_cjeloviti ispit'!A130</f>
        <v>62</v>
      </c>
      <c r="B129" s="242" t="str">
        <f>'Parcijalni_cjeloviti ispit'!B130</f>
        <v xml:space="preserve"> </v>
      </c>
      <c r="C129" s="238">
        <f>'Parcijalni_cjeloviti ispit'!C130</f>
        <v>0</v>
      </c>
      <c r="D129" s="97" t="str">
        <f>'Parcijalni_cjeloviti ispit'!D130</f>
        <v>B</v>
      </c>
      <c r="E129" s="98">
        <f>'Parcijalni_cjeloviti ispit'!E130</f>
        <v>0</v>
      </c>
      <c r="F129" s="240" t="str">
        <f>'Parcijalni_cjeloviti ispit'!F130</f>
        <v>NE</v>
      </c>
      <c r="G129" s="98">
        <f>'Parcijalni_cjeloviti ispit'!G130</f>
        <v>0</v>
      </c>
      <c r="H129" s="240" t="str">
        <f>'Parcijalni_cjeloviti ispit'!H130</f>
        <v>NE</v>
      </c>
      <c r="I129" s="98">
        <f>'Parcijalni_cjeloviti ispit'!I130</f>
        <v>0</v>
      </c>
      <c r="J129" s="240" t="str">
        <f>'Parcijalni_cjeloviti ispit'!J130</f>
        <v>NE</v>
      </c>
      <c r="K129" s="98">
        <f>'Parcijalni_cjeloviti ispit'!K130</f>
        <v>0</v>
      </c>
      <c r="L129" s="240" t="str">
        <f>'Parcijalni_cjeloviti ispit'!L130</f>
        <v>NE</v>
      </c>
      <c r="M129" s="230">
        <f>'Parcijalni_cjeloviti ispit'!M130</f>
        <v>0</v>
      </c>
      <c r="N129" s="230" t="str">
        <f>'Parcijalni_cjeloviti ispit'!N130</f>
        <v>NE</v>
      </c>
    </row>
    <row r="130" spans="1:14" ht="15.75" thickBot="1" x14ac:dyDescent="0.3">
      <c r="A130" s="239">
        <f>'Parcijalni_cjeloviti ispit'!A131</f>
        <v>0</v>
      </c>
      <c r="B130" s="243">
        <f>'Parcijalni_cjeloviti ispit'!B131</f>
        <v>0</v>
      </c>
      <c r="C130" s="239">
        <f>'Parcijalni_cjeloviti ispit'!C131</f>
        <v>0</v>
      </c>
      <c r="D130" s="99" t="str">
        <f>'Parcijalni_cjeloviti ispit'!D131</f>
        <v>P</v>
      </c>
      <c r="E130" s="100" t="str">
        <f>'Parcijalni_cjeloviti ispit'!E131</f>
        <v/>
      </c>
      <c r="F130" s="241">
        <f>'Parcijalni_cjeloviti ispit'!F131</f>
        <v>0</v>
      </c>
      <c r="G130" s="101" t="str">
        <f>'Parcijalni_cjeloviti ispit'!G131</f>
        <v/>
      </c>
      <c r="H130" s="241">
        <f>'Parcijalni_cjeloviti ispit'!H131</f>
        <v>0</v>
      </c>
      <c r="I130" s="101" t="str">
        <f>'Parcijalni_cjeloviti ispit'!I131</f>
        <v/>
      </c>
      <c r="J130" s="241">
        <f>'Parcijalni_cjeloviti ispit'!J131</f>
        <v>0</v>
      </c>
      <c r="K130" s="101" t="str">
        <f>'Parcijalni_cjeloviti ispit'!K131</f>
        <v/>
      </c>
      <c r="L130" s="241">
        <f>'Parcijalni_cjeloviti ispit'!L131</f>
        <v>0</v>
      </c>
      <c r="M130" s="229">
        <f>'Parcijalni_cjeloviti ispit'!M131</f>
        <v>0</v>
      </c>
      <c r="N130" s="229">
        <f>'Parcijalni_cjeloviti ispit'!N131</f>
        <v>0</v>
      </c>
    </row>
    <row r="131" spans="1:14" x14ac:dyDescent="0.25">
      <c r="A131" s="238">
        <f>'Parcijalni_cjeloviti ispit'!A132</f>
        <v>63</v>
      </c>
      <c r="B131" s="242" t="str">
        <f>'Parcijalni_cjeloviti ispit'!B132</f>
        <v xml:space="preserve"> </v>
      </c>
      <c r="C131" s="238">
        <f>'Parcijalni_cjeloviti ispit'!C132</f>
        <v>0</v>
      </c>
      <c r="D131" s="97" t="str">
        <f>'Parcijalni_cjeloviti ispit'!D132</f>
        <v>B</v>
      </c>
      <c r="E131" s="98">
        <f>'Parcijalni_cjeloviti ispit'!E132</f>
        <v>0</v>
      </c>
      <c r="F131" s="240" t="str">
        <f>'Parcijalni_cjeloviti ispit'!F132</f>
        <v>NE</v>
      </c>
      <c r="G131" s="98">
        <f>'Parcijalni_cjeloviti ispit'!G132</f>
        <v>0</v>
      </c>
      <c r="H131" s="240" t="str">
        <f>'Parcijalni_cjeloviti ispit'!H132</f>
        <v>NE</v>
      </c>
      <c r="I131" s="98">
        <f>'Parcijalni_cjeloviti ispit'!I132</f>
        <v>0</v>
      </c>
      <c r="J131" s="240" t="str">
        <f>'Parcijalni_cjeloviti ispit'!J132</f>
        <v>NE</v>
      </c>
      <c r="K131" s="98">
        <f>'Parcijalni_cjeloviti ispit'!K132</f>
        <v>0</v>
      </c>
      <c r="L131" s="240" t="str">
        <f>'Parcijalni_cjeloviti ispit'!L132</f>
        <v>NE</v>
      </c>
      <c r="M131" s="230">
        <f>'Parcijalni_cjeloviti ispit'!M132</f>
        <v>0</v>
      </c>
      <c r="N131" s="230" t="str">
        <f>'Parcijalni_cjeloviti ispit'!N132</f>
        <v>NE</v>
      </c>
    </row>
    <row r="132" spans="1:14" ht="15.75" thickBot="1" x14ac:dyDescent="0.3">
      <c r="A132" s="239">
        <f>'Parcijalni_cjeloviti ispit'!A133</f>
        <v>0</v>
      </c>
      <c r="B132" s="243">
        <f>'Parcijalni_cjeloviti ispit'!B133</f>
        <v>0</v>
      </c>
      <c r="C132" s="239">
        <f>'Parcijalni_cjeloviti ispit'!C133</f>
        <v>0</v>
      </c>
      <c r="D132" s="99" t="str">
        <f>'Parcijalni_cjeloviti ispit'!D133</f>
        <v>P</v>
      </c>
      <c r="E132" s="100" t="str">
        <f>'Parcijalni_cjeloviti ispit'!E133</f>
        <v/>
      </c>
      <c r="F132" s="241">
        <f>'Parcijalni_cjeloviti ispit'!F133</f>
        <v>0</v>
      </c>
      <c r="G132" s="101" t="str">
        <f>'Parcijalni_cjeloviti ispit'!G133</f>
        <v/>
      </c>
      <c r="H132" s="241">
        <f>'Parcijalni_cjeloviti ispit'!H133</f>
        <v>0</v>
      </c>
      <c r="I132" s="101" t="str">
        <f>'Parcijalni_cjeloviti ispit'!I133</f>
        <v/>
      </c>
      <c r="J132" s="241">
        <f>'Parcijalni_cjeloviti ispit'!J133</f>
        <v>0</v>
      </c>
      <c r="K132" s="101" t="str">
        <f>'Parcijalni_cjeloviti ispit'!K133</f>
        <v/>
      </c>
      <c r="L132" s="241">
        <f>'Parcijalni_cjeloviti ispit'!L133</f>
        <v>0</v>
      </c>
      <c r="M132" s="229">
        <f>'Parcijalni_cjeloviti ispit'!M133</f>
        <v>0</v>
      </c>
      <c r="N132" s="229">
        <f>'Parcijalni_cjeloviti ispit'!N133</f>
        <v>0</v>
      </c>
    </row>
    <row r="133" spans="1:14" x14ac:dyDescent="0.25">
      <c r="A133" s="238">
        <f>'Parcijalni_cjeloviti ispit'!A134</f>
        <v>64</v>
      </c>
      <c r="B133" s="242" t="str">
        <f>'Parcijalni_cjeloviti ispit'!B134</f>
        <v xml:space="preserve"> </v>
      </c>
      <c r="C133" s="238">
        <f>'Parcijalni_cjeloviti ispit'!C134</f>
        <v>0</v>
      </c>
      <c r="D133" s="97" t="str">
        <f>'Parcijalni_cjeloviti ispit'!D134</f>
        <v>B</v>
      </c>
      <c r="E133" s="98">
        <f>'Parcijalni_cjeloviti ispit'!E134</f>
        <v>0</v>
      </c>
      <c r="F133" s="240" t="str">
        <f>'Parcijalni_cjeloviti ispit'!F134</f>
        <v>NE</v>
      </c>
      <c r="G133" s="98">
        <f>'Parcijalni_cjeloviti ispit'!G134</f>
        <v>0</v>
      </c>
      <c r="H133" s="240" t="str">
        <f>'Parcijalni_cjeloviti ispit'!H134</f>
        <v>NE</v>
      </c>
      <c r="I133" s="98">
        <f>'Parcijalni_cjeloviti ispit'!I134</f>
        <v>0</v>
      </c>
      <c r="J133" s="240" t="str">
        <f>'Parcijalni_cjeloviti ispit'!J134</f>
        <v>NE</v>
      </c>
      <c r="K133" s="98">
        <f>'Parcijalni_cjeloviti ispit'!K134</f>
        <v>0</v>
      </c>
      <c r="L133" s="240" t="str">
        <f>'Parcijalni_cjeloviti ispit'!L134</f>
        <v>NE</v>
      </c>
      <c r="M133" s="230">
        <f>'Parcijalni_cjeloviti ispit'!M134</f>
        <v>0</v>
      </c>
      <c r="N133" s="230" t="str">
        <f>'Parcijalni_cjeloviti ispit'!N134</f>
        <v>NE</v>
      </c>
    </row>
    <row r="134" spans="1:14" ht="15.75" thickBot="1" x14ac:dyDescent="0.3">
      <c r="A134" s="239">
        <f>'Parcijalni_cjeloviti ispit'!A135</f>
        <v>0</v>
      </c>
      <c r="B134" s="243">
        <f>'Parcijalni_cjeloviti ispit'!B135</f>
        <v>0</v>
      </c>
      <c r="C134" s="239">
        <f>'Parcijalni_cjeloviti ispit'!C135</f>
        <v>0</v>
      </c>
      <c r="D134" s="99" t="str">
        <f>'Parcijalni_cjeloviti ispit'!D135</f>
        <v>P</v>
      </c>
      <c r="E134" s="100" t="str">
        <f>'Parcijalni_cjeloviti ispit'!E135</f>
        <v/>
      </c>
      <c r="F134" s="241">
        <f>'Parcijalni_cjeloviti ispit'!F135</f>
        <v>0</v>
      </c>
      <c r="G134" s="101" t="str">
        <f>'Parcijalni_cjeloviti ispit'!G135</f>
        <v/>
      </c>
      <c r="H134" s="241">
        <f>'Parcijalni_cjeloviti ispit'!H135</f>
        <v>0</v>
      </c>
      <c r="I134" s="101" t="str">
        <f>'Parcijalni_cjeloviti ispit'!I135</f>
        <v/>
      </c>
      <c r="J134" s="241">
        <f>'Parcijalni_cjeloviti ispit'!J135</f>
        <v>0</v>
      </c>
      <c r="K134" s="101" t="str">
        <f>'Parcijalni_cjeloviti ispit'!K135</f>
        <v/>
      </c>
      <c r="L134" s="241">
        <f>'Parcijalni_cjeloviti ispit'!L135</f>
        <v>0</v>
      </c>
      <c r="M134" s="229">
        <f>'Parcijalni_cjeloviti ispit'!M135</f>
        <v>0</v>
      </c>
      <c r="N134" s="229">
        <f>'Parcijalni_cjeloviti ispit'!N135</f>
        <v>0</v>
      </c>
    </row>
    <row r="135" spans="1:14" x14ac:dyDescent="0.25">
      <c r="A135" s="238">
        <f>'Parcijalni_cjeloviti ispit'!A136</f>
        <v>65</v>
      </c>
      <c r="B135" s="242" t="str">
        <f>'Parcijalni_cjeloviti ispit'!B136</f>
        <v xml:space="preserve"> </v>
      </c>
      <c r="C135" s="238">
        <f>'Parcijalni_cjeloviti ispit'!C136</f>
        <v>0</v>
      </c>
      <c r="D135" s="97" t="str">
        <f>'Parcijalni_cjeloviti ispit'!D136</f>
        <v>B</v>
      </c>
      <c r="E135" s="98">
        <f>'Parcijalni_cjeloviti ispit'!E136</f>
        <v>0</v>
      </c>
      <c r="F135" s="240" t="str">
        <f>'Parcijalni_cjeloviti ispit'!F136</f>
        <v>NE</v>
      </c>
      <c r="G135" s="98">
        <f>'Parcijalni_cjeloviti ispit'!G136</f>
        <v>0</v>
      </c>
      <c r="H135" s="240" t="str">
        <f>'Parcijalni_cjeloviti ispit'!H136</f>
        <v>NE</v>
      </c>
      <c r="I135" s="98">
        <f>'Parcijalni_cjeloviti ispit'!I136</f>
        <v>0</v>
      </c>
      <c r="J135" s="240" t="str">
        <f>'Parcijalni_cjeloviti ispit'!J136</f>
        <v>NE</v>
      </c>
      <c r="K135" s="98">
        <f>'Parcijalni_cjeloviti ispit'!K136</f>
        <v>0</v>
      </c>
      <c r="L135" s="240" t="str">
        <f>'Parcijalni_cjeloviti ispit'!L136</f>
        <v>NE</v>
      </c>
      <c r="M135" s="230">
        <f>'Parcijalni_cjeloviti ispit'!M136</f>
        <v>0</v>
      </c>
      <c r="N135" s="230" t="str">
        <f>'Parcijalni_cjeloviti ispit'!N136</f>
        <v>NE</v>
      </c>
    </row>
    <row r="136" spans="1:14" ht="15.75" thickBot="1" x14ac:dyDescent="0.3">
      <c r="A136" s="239">
        <f>'Parcijalni_cjeloviti ispit'!A137</f>
        <v>0</v>
      </c>
      <c r="B136" s="243">
        <f>'Parcijalni_cjeloviti ispit'!B137</f>
        <v>0</v>
      </c>
      <c r="C136" s="239">
        <f>'Parcijalni_cjeloviti ispit'!C137</f>
        <v>0</v>
      </c>
      <c r="D136" s="99" t="str">
        <f>'Parcijalni_cjeloviti ispit'!D137</f>
        <v>P</v>
      </c>
      <c r="E136" s="100" t="str">
        <f>'Parcijalni_cjeloviti ispit'!E137</f>
        <v/>
      </c>
      <c r="F136" s="241">
        <f>'Parcijalni_cjeloviti ispit'!F137</f>
        <v>0</v>
      </c>
      <c r="G136" s="101" t="str">
        <f>'Parcijalni_cjeloviti ispit'!G137</f>
        <v/>
      </c>
      <c r="H136" s="241">
        <f>'Parcijalni_cjeloviti ispit'!H137</f>
        <v>0</v>
      </c>
      <c r="I136" s="101" t="str">
        <f>'Parcijalni_cjeloviti ispit'!I137</f>
        <v/>
      </c>
      <c r="J136" s="241">
        <f>'Parcijalni_cjeloviti ispit'!J137</f>
        <v>0</v>
      </c>
      <c r="K136" s="101" t="str">
        <f>'Parcijalni_cjeloviti ispit'!K137</f>
        <v/>
      </c>
      <c r="L136" s="241">
        <f>'Parcijalni_cjeloviti ispit'!L137</f>
        <v>0</v>
      </c>
      <c r="M136" s="229">
        <f>'Parcijalni_cjeloviti ispit'!M137</f>
        <v>0</v>
      </c>
      <c r="N136" s="229">
        <f>'Parcijalni_cjeloviti ispit'!N137</f>
        <v>0</v>
      </c>
    </row>
    <row r="137" spans="1:14" x14ac:dyDescent="0.25">
      <c r="A137" s="238">
        <f>'Parcijalni_cjeloviti ispit'!A138</f>
        <v>66</v>
      </c>
      <c r="B137" s="242" t="str">
        <f>'Parcijalni_cjeloviti ispit'!B138</f>
        <v xml:space="preserve"> </v>
      </c>
      <c r="C137" s="238">
        <f>'Parcijalni_cjeloviti ispit'!C138</f>
        <v>0</v>
      </c>
      <c r="D137" s="97" t="str">
        <f>'Parcijalni_cjeloviti ispit'!D138</f>
        <v>B</v>
      </c>
      <c r="E137" s="98">
        <f>'Parcijalni_cjeloviti ispit'!E138</f>
        <v>0</v>
      </c>
      <c r="F137" s="240" t="str">
        <f>'Parcijalni_cjeloviti ispit'!F138</f>
        <v>NE</v>
      </c>
      <c r="G137" s="98">
        <f>'Parcijalni_cjeloviti ispit'!G138</f>
        <v>0</v>
      </c>
      <c r="H137" s="240" t="str">
        <f>'Parcijalni_cjeloviti ispit'!H138</f>
        <v>NE</v>
      </c>
      <c r="I137" s="98">
        <f>'Parcijalni_cjeloviti ispit'!I138</f>
        <v>0</v>
      </c>
      <c r="J137" s="240" t="str">
        <f>'Parcijalni_cjeloviti ispit'!J138</f>
        <v>NE</v>
      </c>
      <c r="K137" s="98">
        <f>'Parcijalni_cjeloviti ispit'!K138</f>
        <v>0</v>
      </c>
      <c r="L137" s="240" t="str">
        <f>'Parcijalni_cjeloviti ispit'!L138</f>
        <v>NE</v>
      </c>
      <c r="M137" s="230">
        <f>'Parcijalni_cjeloviti ispit'!M138</f>
        <v>0</v>
      </c>
      <c r="N137" s="230" t="str">
        <f>'Parcijalni_cjeloviti ispit'!N138</f>
        <v>NE</v>
      </c>
    </row>
    <row r="138" spans="1:14" ht="15.75" thickBot="1" x14ac:dyDescent="0.3">
      <c r="A138" s="239">
        <f>'Parcijalni_cjeloviti ispit'!A139</f>
        <v>0</v>
      </c>
      <c r="B138" s="243">
        <f>'Parcijalni_cjeloviti ispit'!B139</f>
        <v>0</v>
      </c>
      <c r="C138" s="239">
        <f>'Parcijalni_cjeloviti ispit'!C139</f>
        <v>0</v>
      </c>
      <c r="D138" s="99" t="str">
        <f>'Parcijalni_cjeloviti ispit'!D139</f>
        <v>P</v>
      </c>
      <c r="E138" s="100" t="str">
        <f>'Parcijalni_cjeloviti ispit'!E139</f>
        <v/>
      </c>
      <c r="F138" s="241">
        <f>'Parcijalni_cjeloviti ispit'!F139</f>
        <v>0</v>
      </c>
      <c r="G138" s="101" t="str">
        <f>'Parcijalni_cjeloviti ispit'!G139</f>
        <v/>
      </c>
      <c r="H138" s="241">
        <f>'Parcijalni_cjeloviti ispit'!H139</f>
        <v>0</v>
      </c>
      <c r="I138" s="101" t="str">
        <f>'Parcijalni_cjeloviti ispit'!I139</f>
        <v/>
      </c>
      <c r="J138" s="241">
        <f>'Parcijalni_cjeloviti ispit'!J139</f>
        <v>0</v>
      </c>
      <c r="K138" s="101" t="str">
        <f>'Parcijalni_cjeloviti ispit'!K139</f>
        <v/>
      </c>
      <c r="L138" s="241">
        <f>'Parcijalni_cjeloviti ispit'!L139</f>
        <v>0</v>
      </c>
      <c r="M138" s="229">
        <f>'Parcijalni_cjeloviti ispit'!M139</f>
        <v>0</v>
      </c>
      <c r="N138" s="229">
        <f>'Parcijalni_cjeloviti ispit'!N139</f>
        <v>0</v>
      </c>
    </row>
    <row r="139" spans="1:14" x14ac:dyDescent="0.25">
      <c r="A139" s="238">
        <f>'Parcijalni_cjeloviti ispit'!A140</f>
        <v>67</v>
      </c>
      <c r="B139" s="242" t="str">
        <f>'Parcijalni_cjeloviti ispit'!B140</f>
        <v xml:space="preserve"> </v>
      </c>
      <c r="C139" s="238">
        <f>'Parcijalni_cjeloviti ispit'!C140</f>
        <v>0</v>
      </c>
      <c r="D139" s="97" t="str">
        <f>'Parcijalni_cjeloviti ispit'!D140</f>
        <v>B</v>
      </c>
      <c r="E139" s="98">
        <f>'Parcijalni_cjeloviti ispit'!E140</f>
        <v>0</v>
      </c>
      <c r="F139" s="240" t="str">
        <f>'Parcijalni_cjeloviti ispit'!F140</f>
        <v>NE</v>
      </c>
      <c r="G139" s="98">
        <f>'Parcijalni_cjeloviti ispit'!G140</f>
        <v>0</v>
      </c>
      <c r="H139" s="240" t="str">
        <f>'Parcijalni_cjeloviti ispit'!H140</f>
        <v>NE</v>
      </c>
      <c r="I139" s="98">
        <f>'Parcijalni_cjeloviti ispit'!I140</f>
        <v>0</v>
      </c>
      <c r="J139" s="240" t="str">
        <f>'Parcijalni_cjeloviti ispit'!J140</f>
        <v>NE</v>
      </c>
      <c r="K139" s="98">
        <f>'Parcijalni_cjeloviti ispit'!K140</f>
        <v>0</v>
      </c>
      <c r="L139" s="240" t="str">
        <f>'Parcijalni_cjeloviti ispit'!L140</f>
        <v>NE</v>
      </c>
      <c r="M139" s="230">
        <f>'Parcijalni_cjeloviti ispit'!M140</f>
        <v>0</v>
      </c>
      <c r="N139" s="230" t="str">
        <f>'Parcijalni_cjeloviti ispit'!N140</f>
        <v>NE</v>
      </c>
    </row>
    <row r="140" spans="1:14" ht="15.75" thickBot="1" x14ac:dyDescent="0.3">
      <c r="A140" s="239">
        <f>'Parcijalni_cjeloviti ispit'!A141</f>
        <v>0</v>
      </c>
      <c r="B140" s="243">
        <f>'Parcijalni_cjeloviti ispit'!B141</f>
        <v>0</v>
      </c>
      <c r="C140" s="239">
        <f>'Parcijalni_cjeloviti ispit'!C141</f>
        <v>0</v>
      </c>
      <c r="D140" s="99" t="str">
        <f>'Parcijalni_cjeloviti ispit'!D141</f>
        <v>P</v>
      </c>
      <c r="E140" s="100" t="str">
        <f>'Parcijalni_cjeloviti ispit'!E141</f>
        <v/>
      </c>
      <c r="F140" s="241">
        <f>'Parcijalni_cjeloviti ispit'!F141</f>
        <v>0</v>
      </c>
      <c r="G140" s="101" t="str">
        <f>'Parcijalni_cjeloviti ispit'!G141</f>
        <v/>
      </c>
      <c r="H140" s="241">
        <f>'Parcijalni_cjeloviti ispit'!H141</f>
        <v>0</v>
      </c>
      <c r="I140" s="101" t="str">
        <f>'Parcijalni_cjeloviti ispit'!I141</f>
        <v/>
      </c>
      <c r="J140" s="241">
        <f>'Parcijalni_cjeloviti ispit'!J141</f>
        <v>0</v>
      </c>
      <c r="K140" s="101" t="str">
        <f>'Parcijalni_cjeloviti ispit'!K141</f>
        <v/>
      </c>
      <c r="L140" s="241">
        <f>'Parcijalni_cjeloviti ispit'!L141</f>
        <v>0</v>
      </c>
      <c r="M140" s="229">
        <f>'Parcijalni_cjeloviti ispit'!M141</f>
        <v>0</v>
      </c>
      <c r="N140" s="229">
        <f>'Parcijalni_cjeloviti ispit'!N141</f>
        <v>0</v>
      </c>
    </row>
    <row r="141" spans="1:14" x14ac:dyDescent="0.25">
      <c r="A141" s="238">
        <f>'Parcijalni_cjeloviti ispit'!A142</f>
        <v>68</v>
      </c>
      <c r="B141" s="242" t="str">
        <f>'Parcijalni_cjeloviti ispit'!B142</f>
        <v xml:space="preserve"> </v>
      </c>
      <c r="C141" s="238">
        <f>'Parcijalni_cjeloviti ispit'!C142</f>
        <v>0</v>
      </c>
      <c r="D141" s="97" t="str">
        <f>'Parcijalni_cjeloviti ispit'!D142</f>
        <v>B</v>
      </c>
      <c r="E141" s="98">
        <f>'Parcijalni_cjeloviti ispit'!E142</f>
        <v>0</v>
      </c>
      <c r="F141" s="240" t="str">
        <f>'Parcijalni_cjeloviti ispit'!F142</f>
        <v>NE</v>
      </c>
      <c r="G141" s="98">
        <f>'Parcijalni_cjeloviti ispit'!G142</f>
        <v>0</v>
      </c>
      <c r="H141" s="240" t="str">
        <f>'Parcijalni_cjeloviti ispit'!H142</f>
        <v>NE</v>
      </c>
      <c r="I141" s="98">
        <f>'Parcijalni_cjeloviti ispit'!I142</f>
        <v>0</v>
      </c>
      <c r="J141" s="240" t="str">
        <f>'Parcijalni_cjeloviti ispit'!J142</f>
        <v>NE</v>
      </c>
      <c r="K141" s="98">
        <f>'Parcijalni_cjeloviti ispit'!K142</f>
        <v>0</v>
      </c>
      <c r="L141" s="240" t="str">
        <f>'Parcijalni_cjeloviti ispit'!L142</f>
        <v>NE</v>
      </c>
      <c r="M141" s="230">
        <f>'Parcijalni_cjeloviti ispit'!M142</f>
        <v>0</v>
      </c>
      <c r="N141" s="230" t="str">
        <f>'Parcijalni_cjeloviti ispit'!N142</f>
        <v>NE</v>
      </c>
    </row>
    <row r="142" spans="1:14" ht="15.75" thickBot="1" x14ac:dyDescent="0.3">
      <c r="A142" s="239">
        <f>'Parcijalni_cjeloviti ispit'!A143</f>
        <v>0</v>
      </c>
      <c r="B142" s="243">
        <f>'Parcijalni_cjeloviti ispit'!B143</f>
        <v>0</v>
      </c>
      <c r="C142" s="239">
        <f>'Parcijalni_cjeloviti ispit'!C143</f>
        <v>0</v>
      </c>
      <c r="D142" s="99" t="str">
        <f>'Parcijalni_cjeloviti ispit'!D143</f>
        <v>P</v>
      </c>
      <c r="E142" s="100" t="str">
        <f>'Parcijalni_cjeloviti ispit'!E143</f>
        <v/>
      </c>
      <c r="F142" s="241">
        <f>'Parcijalni_cjeloviti ispit'!F143</f>
        <v>0</v>
      </c>
      <c r="G142" s="101" t="str">
        <f>'Parcijalni_cjeloviti ispit'!G143</f>
        <v/>
      </c>
      <c r="H142" s="241">
        <f>'Parcijalni_cjeloviti ispit'!H143</f>
        <v>0</v>
      </c>
      <c r="I142" s="101" t="str">
        <f>'Parcijalni_cjeloviti ispit'!I143</f>
        <v/>
      </c>
      <c r="J142" s="241">
        <f>'Parcijalni_cjeloviti ispit'!J143</f>
        <v>0</v>
      </c>
      <c r="K142" s="101" t="str">
        <f>'Parcijalni_cjeloviti ispit'!K143</f>
        <v/>
      </c>
      <c r="L142" s="241">
        <f>'Parcijalni_cjeloviti ispit'!L143</f>
        <v>0</v>
      </c>
      <c r="M142" s="229">
        <f>'Parcijalni_cjeloviti ispit'!M143</f>
        <v>0</v>
      </c>
      <c r="N142" s="229">
        <f>'Parcijalni_cjeloviti ispit'!N143</f>
        <v>0</v>
      </c>
    </row>
    <row r="143" spans="1:14" x14ac:dyDescent="0.25">
      <c r="A143" s="238">
        <f>'Parcijalni_cjeloviti ispit'!A144</f>
        <v>69</v>
      </c>
      <c r="B143" s="242" t="str">
        <f>'Parcijalni_cjeloviti ispit'!B144</f>
        <v xml:space="preserve"> </v>
      </c>
      <c r="C143" s="238">
        <f>'Parcijalni_cjeloviti ispit'!C144</f>
        <v>0</v>
      </c>
      <c r="D143" s="97" t="str">
        <f>'Parcijalni_cjeloviti ispit'!D144</f>
        <v>B</v>
      </c>
      <c r="E143" s="98">
        <f>'Parcijalni_cjeloviti ispit'!E144</f>
        <v>0</v>
      </c>
      <c r="F143" s="240" t="str">
        <f>'Parcijalni_cjeloviti ispit'!F144</f>
        <v>NE</v>
      </c>
      <c r="G143" s="98">
        <f>'Parcijalni_cjeloviti ispit'!G144</f>
        <v>0</v>
      </c>
      <c r="H143" s="240" t="str">
        <f>'Parcijalni_cjeloviti ispit'!H144</f>
        <v>NE</v>
      </c>
      <c r="I143" s="98">
        <f>'Parcijalni_cjeloviti ispit'!I144</f>
        <v>0</v>
      </c>
      <c r="J143" s="240" t="str">
        <f>'Parcijalni_cjeloviti ispit'!J144</f>
        <v>NE</v>
      </c>
      <c r="K143" s="98">
        <f>'Parcijalni_cjeloviti ispit'!K144</f>
        <v>0</v>
      </c>
      <c r="L143" s="240" t="str">
        <f>'Parcijalni_cjeloviti ispit'!L144</f>
        <v>NE</v>
      </c>
      <c r="M143" s="230">
        <f>'Parcijalni_cjeloviti ispit'!M144</f>
        <v>0</v>
      </c>
      <c r="N143" s="230" t="str">
        <f>'Parcijalni_cjeloviti ispit'!N144</f>
        <v>NE</v>
      </c>
    </row>
    <row r="144" spans="1:14" ht="15.75" thickBot="1" x14ac:dyDescent="0.3">
      <c r="A144" s="239">
        <f>'Parcijalni_cjeloviti ispit'!A145</f>
        <v>0</v>
      </c>
      <c r="B144" s="243">
        <f>'Parcijalni_cjeloviti ispit'!B145</f>
        <v>0</v>
      </c>
      <c r="C144" s="239">
        <f>'Parcijalni_cjeloviti ispit'!C145</f>
        <v>0</v>
      </c>
      <c r="D144" s="99" t="str">
        <f>'Parcijalni_cjeloviti ispit'!D145</f>
        <v>P</v>
      </c>
      <c r="E144" s="100" t="str">
        <f>'Parcijalni_cjeloviti ispit'!E145</f>
        <v/>
      </c>
      <c r="F144" s="241">
        <f>'Parcijalni_cjeloviti ispit'!F145</f>
        <v>0</v>
      </c>
      <c r="G144" s="101" t="str">
        <f>'Parcijalni_cjeloviti ispit'!G145</f>
        <v/>
      </c>
      <c r="H144" s="241">
        <f>'Parcijalni_cjeloviti ispit'!H145</f>
        <v>0</v>
      </c>
      <c r="I144" s="101" t="str">
        <f>'Parcijalni_cjeloviti ispit'!I145</f>
        <v/>
      </c>
      <c r="J144" s="241">
        <f>'Parcijalni_cjeloviti ispit'!J145</f>
        <v>0</v>
      </c>
      <c r="K144" s="101" t="str">
        <f>'Parcijalni_cjeloviti ispit'!K145</f>
        <v/>
      </c>
      <c r="L144" s="241">
        <f>'Parcijalni_cjeloviti ispit'!L145</f>
        <v>0</v>
      </c>
      <c r="M144" s="229">
        <f>'Parcijalni_cjeloviti ispit'!M145</f>
        <v>0</v>
      </c>
      <c r="N144" s="229">
        <f>'Parcijalni_cjeloviti ispit'!N145</f>
        <v>0</v>
      </c>
    </row>
    <row r="145" spans="1:14" x14ac:dyDescent="0.25">
      <c r="A145" s="238">
        <f>'Parcijalni_cjeloviti ispit'!A146</f>
        <v>70</v>
      </c>
      <c r="B145" s="242" t="str">
        <f>'Parcijalni_cjeloviti ispit'!B146</f>
        <v xml:space="preserve"> </v>
      </c>
      <c r="C145" s="238">
        <f>'Parcijalni_cjeloviti ispit'!C146</f>
        <v>0</v>
      </c>
      <c r="D145" s="97" t="str">
        <f>'Parcijalni_cjeloviti ispit'!D146</f>
        <v>B</v>
      </c>
      <c r="E145" s="98">
        <f>'Parcijalni_cjeloviti ispit'!E146</f>
        <v>0</v>
      </c>
      <c r="F145" s="240" t="str">
        <f>'Parcijalni_cjeloviti ispit'!F146</f>
        <v>NE</v>
      </c>
      <c r="G145" s="98">
        <f>'Parcijalni_cjeloviti ispit'!G146</f>
        <v>0</v>
      </c>
      <c r="H145" s="240" t="str">
        <f>'Parcijalni_cjeloviti ispit'!H146</f>
        <v>NE</v>
      </c>
      <c r="I145" s="98">
        <f>'Parcijalni_cjeloviti ispit'!I146</f>
        <v>0</v>
      </c>
      <c r="J145" s="240" t="str">
        <f>'Parcijalni_cjeloviti ispit'!J146</f>
        <v>NE</v>
      </c>
      <c r="K145" s="98">
        <f>'Parcijalni_cjeloviti ispit'!K146</f>
        <v>0</v>
      </c>
      <c r="L145" s="240" t="str">
        <f>'Parcijalni_cjeloviti ispit'!L146</f>
        <v>NE</v>
      </c>
      <c r="M145" s="230">
        <f>'Parcijalni_cjeloviti ispit'!M146</f>
        <v>0</v>
      </c>
      <c r="N145" s="230" t="str">
        <f>'Parcijalni_cjeloviti ispit'!N146</f>
        <v>NE</v>
      </c>
    </row>
    <row r="146" spans="1:14" ht="15.75" thickBot="1" x14ac:dyDescent="0.3">
      <c r="A146" s="239">
        <f>'Parcijalni_cjeloviti ispit'!A147</f>
        <v>0</v>
      </c>
      <c r="B146" s="243">
        <f>'Parcijalni_cjeloviti ispit'!B147</f>
        <v>0</v>
      </c>
      <c r="C146" s="239">
        <f>'Parcijalni_cjeloviti ispit'!C147</f>
        <v>0</v>
      </c>
      <c r="D146" s="99" t="str">
        <f>'Parcijalni_cjeloviti ispit'!D147</f>
        <v>P</v>
      </c>
      <c r="E146" s="100" t="str">
        <f>'Parcijalni_cjeloviti ispit'!E147</f>
        <v/>
      </c>
      <c r="F146" s="241">
        <f>'Parcijalni_cjeloviti ispit'!F147</f>
        <v>0</v>
      </c>
      <c r="G146" s="101" t="str">
        <f>'Parcijalni_cjeloviti ispit'!G147</f>
        <v/>
      </c>
      <c r="H146" s="241">
        <f>'Parcijalni_cjeloviti ispit'!H147</f>
        <v>0</v>
      </c>
      <c r="I146" s="101" t="str">
        <f>'Parcijalni_cjeloviti ispit'!I147</f>
        <v/>
      </c>
      <c r="J146" s="241">
        <f>'Parcijalni_cjeloviti ispit'!J147</f>
        <v>0</v>
      </c>
      <c r="K146" s="101" t="str">
        <f>'Parcijalni_cjeloviti ispit'!K147</f>
        <v/>
      </c>
      <c r="L146" s="241">
        <f>'Parcijalni_cjeloviti ispit'!L147</f>
        <v>0</v>
      </c>
      <c r="M146" s="229">
        <f>'Parcijalni_cjeloviti ispit'!M147</f>
        <v>0</v>
      </c>
      <c r="N146" s="229">
        <f>'Parcijalni_cjeloviti ispit'!N147</f>
        <v>0</v>
      </c>
    </row>
    <row r="147" spans="1:14" x14ac:dyDescent="0.25">
      <c r="A147" s="238">
        <f>'Parcijalni_cjeloviti ispit'!A148</f>
        <v>71</v>
      </c>
      <c r="B147" s="242" t="str">
        <f>'Parcijalni_cjeloviti ispit'!B148</f>
        <v xml:space="preserve"> </v>
      </c>
      <c r="C147" s="238">
        <f>'Parcijalni_cjeloviti ispit'!C148</f>
        <v>0</v>
      </c>
      <c r="D147" s="97" t="str">
        <f>'Parcijalni_cjeloviti ispit'!D148</f>
        <v>B</v>
      </c>
      <c r="E147" s="98">
        <f>'Parcijalni_cjeloviti ispit'!E148</f>
        <v>0</v>
      </c>
      <c r="F147" s="240" t="str">
        <f>'Parcijalni_cjeloviti ispit'!F148</f>
        <v>NE</v>
      </c>
      <c r="G147" s="98">
        <f>'Parcijalni_cjeloviti ispit'!G148</f>
        <v>0</v>
      </c>
      <c r="H147" s="240" t="str">
        <f>'Parcijalni_cjeloviti ispit'!H148</f>
        <v>NE</v>
      </c>
      <c r="I147" s="98">
        <f>'Parcijalni_cjeloviti ispit'!I148</f>
        <v>0</v>
      </c>
      <c r="J147" s="240" t="str">
        <f>'Parcijalni_cjeloviti ispit'!J148</f>
        <v>NE</v>
      </c>
      <c r="K147" s="98">
        <f>'Parcijalni_cjeloviti ispit'!K148</f>
        <v>0</v>
      </c>
      <c r="L147" s="240" t="str">
        <f>'Parcijalni_cjeloviti ispit'!L148</f>
        <v>NE</v>
      </c>
      <c r="M147" s="230">
        <f>'Parcijalni_cjeloviti ispit'!M148</f>
        <v>0</v>
      </c>
      <c r="N147" s="230" t="str">
        <f>'Parcijalni_cjeloviti ispit'!N148</f>
        <v>NE</v>
      </c>
    </row>
    <row r="148" spans="1:14" ht="15.75" thickBot="1" x14ac:dyDescent="0.3">
      <c r="A148" s="239">
        <f>'Parcijalni_cjeloviti ispit'!A149</f>
        <v>0</v>
      </c>
      <c r="B148" s="243">
        <f>'Parcijalni_cjeloviti ispit'!B149</f>
        <v>0</v>
      </c>
      <c r="C148" s="239">
        <f>'Parcijalni_cjeloviti ispit'!C149</f>
        <v>0</v>
      </c>
      <c r="D148" s="99" t="str">
        <f>'Parcijalni_cjeloviti ispit'!D149</f>
        <v>P</v>
      </c>
      <c r="E148" s="100" t="str">
        <f>'Parcijalni_cjeloviti ispit'!E149</f>
        <v/>
      </c>
      <c r="F148" s="241">
        <f>'Parcijalni_cjeloviti ispit'!F149</f>
        <v>0</v>
      </c>
      <c r="G148" s="101" t="str">
        <f>'Parcijalni_cjeloviti ispit'!G149</f>
        <v/>
      </c>
      <c r="H148" s="241">
        <f>'Parcijalni_cjeloviti ispit'!H149</f>
        <v>0</v>
      </c>
      <c r="I148" s="101" t="str">
        <f>'Parcijalni_cjeloviti ispit'!I149</f>
        <v/>
      </c>
      <c r="J148" s="241">
        <f>'Parcijalni_cjeloviti ispit'!J149</f>
        <v>0</v>
      </c>
      <c r="K148" s="101" t="str">
        <f>'Parcijalni_cjeloviti ispit'!K149</f>
        <v/>
      </c>
      <c r="L148" s="241">
        <f>'Parcijalni_cjeloviti ispit'!L149</f>
        <v>0</v>
      </c>
      <c r="M148" s="229">
        <f>'Parcijalni_cjeloviti ispit'!M149</f>
        <v>0</v>
      </c>
      <c r="N148" s="229">
        <f>'Parcijalni_cjeloviti ispit'!N149</f>
        <v>0</v>
      </c>
    </row>
    <row r="149" spans="1:14" x14ac:dyDescent="0.25">
      <c r="A149" s="238">
        <f>'Parcijalni_cjeloviti ispit'!A150</f>
        <v>72</v>
      </c>
      <c r="B149" s="242" t="str">
        <f>'Parcijalni_cjeloviti ispit'!B150</f>
        <v xml:space="preserve"> </v>
      </c>
      <c r="C149" s="238">
        <f>'Parcijalni_cjeloviti ispit'!C150</f>
        <v>0</v>
      </c>
      <c r="D149" s="97" t="str">
        <f>'Parcijalni_cjeloviti ispit'!D150</f>
        <v>B</v>
      </c>
      <c r="E149" s="98">
        <f>'Parcijalni_cjeloviti ispit'!E150</f>
        <v>0</v>
      </c>
      <c r="F149" s="240" t="str">
        <f>'Parcijalni_cjeloviti ispit'!F150</f>
        <v>NE</v>
      </c>
      <c r="G149" s="98">
        <f>'Parcijalni_cjeloviti ispit'!G150</f>
        <v>0</v>
      </c>
      <c r="H149" s="240" t="str">
        <f>'Parcijalni_cjeloviti ispit'!H150</f>
        <v>NE</v>
      </c>
      <c r="I149" s="98">
        <f>'Parcijalni_cjeloviti ispit'!I150</f>
        <v>0</v>
      </c>
      <c r="J149" s="240" t="str">
        <f>'Parcijalni_cjeloviti ispit'!J150</f>
        <v>NE</v>
      </c>
      <c r="K149" s="98">
        <f>'Parcijalni_cjeloviti ispit'!K150</f>
        <v>0</v>
      </c>
      <c r="L149" s="240" t="str">
        <f>'Parcijalni_cjeloviti ispit'!L150</f>
        <v>NE</v>
      </c>
      <c r="M149" s="230">
        <f>'Parcijalni_cjeloviti ispit'!M150</f>
        <v>0</v>
      </c>
      <c r="N149" s="230" t="str">
        <f>'Parcijalni_cjeloviti ispit'!N150</f>
        <v>NE</v>
      </c>
    </row>
    <row r="150" spans="1:14" ht="15.75" thickBot="1" x14ac:dyDescent="0.3">
      <c r="A150" s="239">
        <f>'Parcijalni_cjeloviti ispit'!A151</f>
        <v>0</v>
      </c>
      <c r="B150" s="243">
        <f>'Parcijalni_cjeloviti ispit'!B151</f>
        <v>0</v>
      </c>
      <c r="C150" s="239">
        <f>'Parcijalni_cjeloviti ispit'!C151</f>
        <v>0</v>
      </c>
      <c r="D150" s="99" t="str">
        <f>'Parcijalni_cjeloviti ispit'!D151</f>
        <v>P</v>
      </c>
      <c r="E150" s="100" t="str">
        <f>'Parcijalni_cjeloviti ispit'!E151</f>
        <v/>
      </c>
      <c r="F150" s="241">
        <f>'Parcijalni_cjeloviti ispit'!F151</f>
        <v>0</v>
      </c>
      <c r="G150" s="101" t="str">
        <f>'Parcijalni_cjeloviti ispit'!G151</f>
        <v/>
      </c>
      <c r="H150" s="241">
        <f>'Parcijalni_cjeloviti ispit'!H151</f>
        <v>0</v>
      </c>
      <c r="I150" s="101" t="str">
        <f>'Parcijalni_cjeloviti ispit'!I151</f>
        <v/>
      </c>
      <c r="J150" s="241">
        <f>'Parcijalni_cjeloviti ispit'!J151</f>
        <v>0</v>
      </c>
      <c r="K150" s="101" t="str">
        <f>'Parcijalni_cjeloviti ispit'!K151</f>
        <v/>
      </c>
      <c r="L150" s="241">
        <f>'Parcijalni_cjeloviti ispit'!L151</f>
        <v>0</v>
      </c>
      <c r="M150" s="229">
        <f>'Parcijalni_cjeloviti ispit'!M151</f>
        <v>0</v>
      </c>
      <c r="N150" s="229">
        <f>'Parcijalni_cjeloviti ispit'!N151</f>
        <v>0</v>
      </c>
    </row>
    <row r="151" spans="1:14" x14ac:dyDescent="0.25">
      <c r="A151" s="238">
        <f>'Parcijalni_cjeloviti ispit'!A152</f>
        <v>73</v>
      </c>
      <c r="B151" s="242" t="str">
        <f>'Parcijalni_cjeloviti ispit'!B152</f>
        <v xml:space="preserve"> </v>
      </c>
      <c r="C151" s="238">
        <f>'Parcijalni_cjeloviti ispit'!C152</f>
        <v>0</v>
      </c>
      <c r="D151" s="97" t="str">
        <f>'Parcijalni_cjeloviti ispit'!D152</f>
        <v>B</v>
      </c>
      <c r="E151" s="98">
        <f>'Parcijalni_cjeloviti ispit'!E152</f>
        <v>0</v>
      </c>
      <c r="F151" s="240" t="str">
        <f>'Parcijalni_cjeloviti ispit'!F152</f>
        <v>NE</v>
      </c>
      <c r="G151" s="98">
        <f>'Parcijalni_cjeloviti ispit'!G152</f>
        <v>0</v>
      </c>
      <c r="H151" s="240" t="str">
        <f>'Parcijalni_cjeloviti ispit'!H152</f>
        <v>NE</v>
      </c>
      <c r="I151" s="98">
        <f>'Parcijalni_cjeloviti ispit'!I152</f>
        <v>0</v>
      </c>
      <c r="J151" s="240" t="str">
        <f>'Parcijalni_cjeloviti ispit'!J152</f>
        <v>NE</v>
      </c>
      <c r="K151" s="98">
        <f>'Parcijalni_cjeloviti ispit'!K152</f>
        <v>0</v>
      </c>
      <c r="L151" s="240" t="str">
        <f>'Parcijalni_cjeloviti ispit'!L152</f>
        <v>NE</v>
      </c>
      <c r="M151" s="230">
        <f>'Parcijalni_cjeloviti ispit'!M152</f>
        <v>0</v>
      </c>
      <c r="N151" s="230" t="str">
        <f>'Parcijalni_cjeloviti ispit'!N152</f>
        <v>NE</v>
      </c>
    </row>
    <row r="152" spans="1:14" ht="15.75" thickBot="1" x14ac:dyDescent="0.3">
      <c r="A152" s="239">
        <f>'Parcijalni_cjeloviti ispit'!A153</f>
        <v>0</v>
      </c>
      <c r="B152" s="243">
        <f>'Parcijalni_cjeloviti ispit'!B153</f>
        <v>0</v>
      </c>
      <c r="C152" s="239">
        <f>'Parcijalni_cjeloviti ispit'!C153</f>
        <v>0</v>
      </c>
      <c r="D152" s="99" t="str">
        <f>'Parcijalni_cjeloviti ispit'!D153</f>
        <v>P</v>
      </c>
      <c r="E152" s="100" t="str">
        <f>'Parcijalni_cjeloviti ispit'!E153</f>
        <v/>
      </c>
      <c r="F152" s="241">
        <f>'Parcijalni_cjeloviti ispit'!F153</f>
        <v>0</v>
      </c>
      <c r="G152" s="101" t="str">
        <f>'Parcijalni_cjeloviti ispit'!G153</f>
        <v/>
      </c>
      <c r="H152" s="241">
        <f>'Parcijalni_cjeloviti ispit'!H153</f>
        <v>0</v>
      </c>
      <c r="I152" s="101" t="str">
        <f>'Parcijalni_cjeloviti ispit'!I153</f>
        <v/>
      </c>
      <c r="J152" s="241">
        <f>'Parcijalni_cjeloviti ispit'!J153</f>
        <v>0</v>
      </c>
      <c r="K152" s="101" t="str">
        <f>'Parcijalni_cjeloviti ispit'!K153</f>
        <v/>
      </c>
      <c r="L152" s="241">
        <f>'Parcijalni_cjeloviti ispit'!L153</f>
        <v>0</v>
      </c>
      <c r="M152" s="229">
        <f>'Parcijalni_cjeloviti ispit'!M153</f>
        <v>0</v>
      </c>
      <c r="N152" s="229">
        <f>'Parcijalni_cjeloviti ispit'!N153</f>
        <v>0</v>
      </c>
    </row>
    <row r="153" spans="1:14" x14ac:dyDescent="0.25">
      <c r="A153" s="238">
        <f>'Parcijalni_cjeloviti ispit'!A154</f>
        <v>74</v>
      </c>
      <c r="B153" s="242" t="str">
        <f>'Parcijalni_cjeloviti ispit'!B154</f>
        <v xml:space="preserve"> </v>
      </c>
      <c r="C153" s="238">
        <f>'Parcijalni_cjeloviti ispit'!C154</f>
        <v>0</v>
      </c>
      <c r="D153" s="97" t="str">
        <f>'Parcijalni_cjeloviti ispit'!D154</f>
        <v>B</v>
      </c>
      <c r="E153" s="98">
        <f>'Parcijalni_cjeloviti ispit'!E154</f>
        <v>0</v>
      </c>
      <c r="F153" s="240" t="str">
        <f>'Parcijalni_cjeloviti ispit'!F154</f>
        <v>NE</v>
      </c>
      <c r="G153" s="98">
        <f>'Parcijalni_cjeloviti ispit'!G154</f>
        <v>0</v>
      </c>
      <c r="H153" s="240" t="str">
        <f>'Parcijalni_cjeloviti ispit'!H154</f>
        <v>NE</v>
      </c>
      <c r="I153" s="98">
        <f>'Parcijalni_cjeloviti ispit'!I154</f>
        <v>0</v>
      </c>
      <c r="J153" s="240" t="str">
        <f>'Parcijalni_cjeloviti ispit'!J154</f>
        <v>NE</v>
      </c>
      <c r="K153" s="98">
        <f>'Parcijalni_cjeloviti ispit'!K154</f>
        <v>0</v>
      </c>
      <c r="L153" s="240" t="str">
        <f>'Parcijalni_cjeloviti ispit'!L154</f>
        <v>NE</v>
      </c>
      <c r="M153" s="230">
        <f>'Parcijalni_cjeloviti ispit'!M154</f>
        <v>0</v>
      </c>
      <c r="N153" s="230" t="str">
        <f>'Parcijalni_cjeloviti ispit'!N154</f>
        <v>NE</v>
      </c>
    </row>
    <row r="154" spans="1:14" ht="15.75" thickBot="1" x14ac:dyDescent="0.3">
      <c r="A154" s="239">
        <f>'Parcijalni_cjeloviti ispit'!A155</f>
        <v>0</v>
      </c>
      <c r="B154" s="243">
        <f>'Parcijalni_cjeloviti ispit'!B155</f>
        <v>0</v>
      </c>
      <c r="C154" s="239">
        <f>'Parcijalni_cjeloviti ispit'!C155</f>
        <v>0</v>
      </c>
      <c r="D154" s="99" t="str">
        <f>'Parcijalni_cjeloviti ispit'!D155</f>
        <v>P</v>
      </c>
      <c r="E154" s="100" t="str">
        <f>'Parcijalni_cjeloviti ispit'!E155</f>
        <v/>
      </c>
      <c r="F154" s="241">
        <f>'Parcijalni_cjeloviti ispit'!F155</f>
        <v>0</v>
      </c>
      <c r="G154" s="101" t="str">
        <f>'Parcijalni_cjeloviti ispit'!G155</f>
        <v/>
      </c>
      <c r="H154" s="241">
        <f>'Parcijalni_cjeloviti ispit'!H155</f>
        <v>0</v>
      </c>
      <c r="I154" s="101" t="str">
        <f>'Parcijalni_cjeloviti ispit'!I155</f>
        <v/>
      </c>
      <c r="J154" s="241">
        <f>'Parcijalni_cjeloviti ispit'!J155</f>
        <v>0</v>
      </c>
      <c r="K154" s="101" t="str">
        <f>'Parcijalni_cjeloviti ispit'!K155</f>
        <v/>
      </c>
      <c r="L154" s="241">
        <f>'Parcijalni_cjeloviti ispit'!L155</f>
        <v>0</v>
      </c>
      <c r="M154" s="229">
        <f>'Parcijalni_cjeloviti ispit'!M155</f>
        <v>0</v>
      </c>
      <c r="N154" s="229">
        <f>'Parcijalni_cjeloviti ispit'!N155</f>
        <v>0</v>
      </c>
    </row>
    <row r="155" spans="1:14" x14ac:dyDescent="0.25">
      <c r="A155" s="238">
        <f>'Parcijalni_cjeloviti ispit'!A156</f>
        <v>75</v>
      </c>
      <c r="B155" s="242" t="str">
        <f>'Parcijalni_cjeloviti ispit'!B156</f>
        <v xml:space="preserve"> </v>
      </c>
      <c r="C155" s="238">
        <f>'Parcijalni_cjeloviti ispit'!C156</f>
        <v>0</v>
      </c>
      <c r="D155" s="97" t="str">
        <f>'Parcijalni_cjeloviti ispit'!D156</f>
        <v>B</v>
      </c>
      <c r="E155" s="98">
        <f>'Parcijalni_cjeloviti ispit'!E156</f>
        <v>0</v>
      </c>
      <c r="F155" s="240" t="str">
        <f>'Parcijalni_cjeloviti ispit'!F156</f>
        <v>NE</v>
      </c>
      <c r="G155" s="98">
        <f>'Parcijalni_cjeloviti ispit'!G156</f>
        <v>0</v>
      </c>
      <c r="H155" s="240" t="str">
        <f>'Parcijalni_cjeloviti ispit'!H156</f>
        <v>NE</v>
      </c>
      <c r="I155" s="98">
        <f>'Parcijalni_cjeloviti ispit'!I156</f>
        <v>0</v>
      </c>
      <c r="J155" s="240" t="str">
        <f>'Parcijalni_cjeloviti ispit'!J156</f>
        <v>NE</v>
      </c>
      <c r="K155" s="98">
        <f>'Parcijalni_cjeloviti ispit'!K156</f>
        <v>0</v>
      </c>
      <c r="L155" s="240" t="str">
        <f>'Parcijalni_cjeloviti ispit'!L156</f>
        <v>NE</v>
      </c>
      <c r="M155" s="230">
        <f>'Parcijalni_cjeloviti ispit'!M156</f>
        <v>0</v>
      </c>
      <c r="N155" s="230" t="str">
        <f>'Parcijalni_cjeloviti ispit'!N156</f>
        <v>NE</v>
      </c>
    </row>
    <row r="156" spans="1:14" ht="15.75" thickBot="1" x14ac:dyDescent="0.3">
      <c r="A156" s="239">
        <f>'Parcijalni_cjeloviti ispit'!A157</f>
        <v>0</v>
      </c>
      <c r="B156" s="243">
        <f>'Parcijalni_cjeloviti ispit'!B157</f>
        <v>0</v>
      </c>
      <c r="C156" s="239">
        <f>'Parcijalni_cjeloviti ispit'!C157</f>
        <v>0</v>
      </c>
      <c r="D156" s="99" t="str">
        <f>'Parcijalni_cjeloviti ispit'!D157</f>
        <v>P</v>
      </c>
      <c r="E156" s="100" t="str">
        <f>'Parcijalni_cjeloviti ispit'!E157</f>
        <v/>
      </c>
      <c r="F156" s="241">
        <f>'Parcijalni_cjeloviti ispit'!F157</f>
        <v>0</v>
      </c>
      <c r="G156" s="101" t="str">
        <f>'Parcijalni_cjeloviti ispit'!G157</f>
        <v/>
      </c>
      <c r="H156" s="241">
        <f>'Parcijalni_cjeloviti ispit'!H157</f>
        <v>0</v>
      </c>
      <c r="I156" s="101" t="str">
        <f>'Parcijalni_cjeloviti ispit'!I157</f>
        <v/>
      </c>
      <c r="J156" s="241">
        <f>'Parcijalni_cjeloviti ispit'!J157</f>
        <v>0</v>
      </c>
      <c r="K156" s="101" t="str">
        <f>'Parcijalni_cjeloviti ispit'!K157</f>
        <v/>
      </c>
      <c r="L156" s="241">
        <f>'Parcijalni_cjeloviti ispit'!L157</f>
        <v>0</v>
      </c>
      <c r="M156" s="229">
        <f>'Parcijalni_cjeloviti ispit'!M157</f>
        <v>0</v>
      </c>
      <c r="N156" s="229">
        <f>'Parcijalni_cjeloviti ispit'!N157</f>
        <v>0</v>
      </c>
    </row>
    <row r="157" spans="1:14" x14ac:dyDescent="0.25">
      <c r="A157" s="238">
        <f>'Parcijalni_cjeloviti ispit'!A158</f>
        <v>76</v>
      </c>
      <c r="B157" s="242" t="str">
        <f>'Parcijalni_cjeloviti ispit'!B158</f>
        <v xml:space="preserve"> </v>
      </c>
      <c r="C157" s="238">
        <f>'Parcijalni_cjeloviti ispit'!C158</f>
        <v>0</v>
      </c>
      <c r="D157" s="97" t="str">
        <f>'Parcijalni_cjeloviti ispit'!D158</f>
        <v>B</v>
      </c>
      <c r="E157" s="98">
        <f>'Parcijalni_cjeloviti ispit'!E158</f>
        <v>0</v>
      </c>
      <c r="F157" s="240" t="str">
        <f>'Parcijalni_cjeloviti ispit'!F158</f>
        <v>NE</v>
      </c>
      <c r="G157" s="98">
        <f>'Parcijalni_cjeloviti ispit'!G158</f>
        <v>0</v>
      </c>
      <c r="H157" s="240" t="str">
        <f>'Parcijalni_cjeloviti ispit'!H158</f>
        <v>NE</v>
      </c>
      <c r="I157" s="98">
        <f>'Parcijalni_cjeloviti ispit'!I158</f>
        <v>0</v>
      </c>
      <c r="J157" s="240" t="str">
        <f>'Parcijalni_cjeloviti ispit'!J158</f>
        <v>NE</v>
      </c>
      <c r="K157" s="98">
        <f>'Parcijalni_cjeloviti ispit'!K158</f>
        <v>0</v>
      </c>
      <c r="L157" s="240" t="str">
        <f>'Parcijalni_cjeloviti ispit'!L158</f>
        <v>NE</v>
      </c>
      <c r="M157" s="230">
        <f>'Parcijalni_cjeloviti ispit'!M158</f>
        <v>0</v>
      </c>
      <c r="N157" s="230" t="str">
        <f>'Parcijalni_cjeloviti ispit'!N158</f>
        <v>NE</v>
      </c>
    </row>
    <row r="158" spans="1:14" ht="15.75" thickBot="1" x14ac:dyDescent="0.3">
      <c r="A158" s="239">
        <f>'Parcijalni_cjeloviti ispit'!A159</f>
        <v>0</v>
      </c>
      <c r="B158" s="243">
        <f>'Parcijalni_cjeloviti ispit'!B159</f>
        <v>0</v>
      </c>
      <c r="C158" s="239">
        <f>'Parcijalni_cjeloviti ispit'!C159</f>
        <v>0</v>
      </c>
      <c r="D158" s="99" t="str">
        <f>'Parcijalni_cjeloviti ispit'!D159</f>
        <v>P</v>
      </c>
      <c r="E158" s="100" t="str">
        <f>'Parcijalni_cjeloviti ispit'!E159</f>
        <v/>
      </c>
      <c r="F158" s="241">
        <f>'Parcijalni_cjeloviti ispit'!F159</f>
        <v>0</v>
      </c>
      <c r="G158" s="101" t="str">
        <f>'Parcijalni_cjeloviti ispit'!G159</f>
        <v/>
      </c>
      <c r="H158" s="241">
        <f>'Parcijalni_cjeloviti ispit'!H159</f>
        <v>0</v>
      </c>
      <c r="I158" s="101" t="str">
        <f>'Parcijalni_cjeloviti ispit'!I159</f>
        <v/>
      </c>
      <c r="J158" s="241">
        <f>'Parcijalni_cjeloviti ispit'!J159</f>
        <v>0</v>
      </c>
      <c r="K158" s="101" t="str">
        <f>'Parcijalni_cjeloviti ispit'!K159</f>
        <v/>
      </c>
      <c r="L158" s="241">
        <f>'Parcijalni_cjeloviti ispit'!L159</f>
        <v>0</v>
      </c>
      <c r="M158" s="229">
        <f>'Parcijalni_cjeloviti ispit'!M159</f>
        <v>0</v>
      </c>
      <c r="N158" s="229">
        <f>'Parcijalni_cjeloviti ispit'!N159</f>
        <v>0</v>
      </c>
    </row>
    <row r="159" spans="1:14" x14ac:dyDescent="0.25">
      <c r="A159" s="238">
        <f>'Parcijalni_cjeloviti ispit'!A160</f>
        <v>77</v>
      </c>
      <c r="B159" s="242" t="str">
        <f>'Parcijalni_cjeloviti ispit'!B160</f>
        <v xml:space="preserve"> </v>
      </c>
      <c r="C159" s="238">
        <f>'Parcijalni_cjeloviti ispit'!C160</f>
        <v>0</v>
      </c>
      <c r="D159" s="97" t="str">
        <f>'Parcijalni_cjeloviti ispit'!D160</f>
        <v>B</v>
      </c>
      <c r="E159" s="98">
        <f>'Parcijalni_cjeloviti ispit'!E160</f>
        <v>0</v>
      </c>
      <c r="F159" s="240" t="str">
        <f>'Parcijalni_cjeloviti ispit'!F160</f>
        <v>NE</v>
      </c>
      <c r="G159" s="98">
        <f>'Parcijalni_cjeloviti ispit'!G160</f>
        <v>0</v>
      </c>
      <c r="H159" s="240" t="str">
        <f>'Parcijalni_cjeloviti ispit'!H160</f>
        <v>NE</v>
      </c>
      <c r="I159" s="98">
        <f>'Parcijalni_cjeloviti ispit'!I160</f>
        <v>0</v>
      </c>
      <c r="J159" s="240" t="str">
        <f>'Parcijalni_cjeloviti ispit'!J160</f>
        <v>NE</v>
      </c>
      <c r="K159" s="98">
        <f>'Parcijalni_cjeloviti ispit'!K160</f>
        <v>0</v>
      </c>
      <c r="L159" s="240" t="str">
        <f>'Parcijalni_cjeloviti ispit'!L160</f>
        <v>NE</v>
      </c>
      <c r="M159" s="230">
        <f>'Parcijalni_cjeloviti ispit'!M160</f>
        <v>0</v>
      </c>
      <c r="N159" s="230" t="str">
        <f>'Parcijalni_cjeloviti ispit'!N160</f>
        <v>NE</v>
      </c>
    </row>
    <row r="160" spans="1:14" ht="15.75" thickBot="1" x14ac:dyDescent="0.3">
      <c r="A160" s="239">
        <f>'Parcijalni_cjeloviti ispit'!A161</f>
        <v>0</v>
      </c>
      <c r="B160" s="243">
        <f>'Parcijalni_cjeloviti ispit'!B161</f>
        <v>0</v>
      </c>
      <c r="C160" s="239">
        <f>'Parcijalni_cjeloviti ispit'!C161</f>
        <v>0</v>
      </c>
      <c r="D160" s="99" t="str">
        <f>'Parcijalni_cjeloviti ispit'!D161</f>
        <v>P</v>
      </c>
      <c r="E160" s="100" t="str">
        <f>'Parcijalni_cjeloviti ispit'!E161</f>
        <v/>
      </c>
      <c r="F160" s="241">
        <f>'Parcijalni_cjeloviti ispit'!F161</f>
        <v>0</v>
      </c>
      <c r="G160" s="101" t="str">
        <f>'Parcijalni_cjeloviti ispit'!G161</f>
        <v/>
      </c>
      <c r="H160" s="241">
        <f>'Parcijalni_cjeloviti ispit'!H161</f>
        <v>0</v>
      </c>
      <c r="I160" s="101" t="str">
        <f>'Parcijalni_cjeloviti ispit'!I161</f>
        <v/>
      </c>
      <c r="J160" s="241">
        <f>'Parcijalni_cjeloviti ispit'!J161</f>
        <v>0</v>
      </c>
      <c r="K160" s="101" t="str">
        <f>'Parcijalni_cjeloviti ispit'!K161</f>
        <v/>
      </c>
      <c r="L160" s="241">
        <f>'Parcijalni_cjeloviti ispit'!L161</f>
        <v>0</v>
      </c>
      <c r="M160" s="229">
        <f>'Parcijalni_cjeloviti ispit'!M161</f>
        <v>0</v>
      </c>
      <c r="N160" s="229">
        <f>'Parcijalni_cjeloviti ispit'!N161</f>
        <v>0</v>
      </c>
    </row>
    <row r="161" spans="1:14" x14ac:dyDescent="0.25">
      <c r="A161" s="238">
        <f>'Parcijalni_cjeloviti ispit'!A162</f>
        <v>78</v>
      </c>
      <c r="B161" s="242" t="str">
        <f>'Parcijalni_cjeloviti ispit'!B162</f>
        <v xml:space="preserve"> </v>
      </c>
      <c r="C161" s="238">
        <f>'Parcijalni_cjeloviti ispit'!C162</f>
        <v>0</v>
      </c>
      <c r="D161" s="97" t="str">
        <f>'Parcijalni_cjeloviti ispit'!D162</f>
        <v>B</v>
      </c>
      <c r="E161" s="98">
        <f>'Parcijalni_cjeloviti ispit'!E162</f>
        <v>0</v>
      </c>
      <c r="F161" s="240" t="str">
        <f>'Parcijalni_cjeloviti ispit'!F162</f>
        <v>NE</v>
      </c>
      <c r="G161" s="98">
        <f>'Parcijalni_cjeloviti ispit'!G162</f>
        <v>0</v>
      </c>
      <c r="H161" s="240" t="str">
        <f>'Parcijalni_cjeloviti ispit'!H162</f>
        <v>NE</v>
      </c>
      <c r="I161" s="98">
        <f>'Parcijalni_cjeloviti ispit'!I162</f>
        <v>0</v>
      </c>
      <c r="J161" s="240" t="str">
        <f>'Parcijalni_cjeloviti ispit'!J162</f>
        <v>NE</v>
      </c>
      <c r="K161" s="98">
        <f>'Parcijalni_cjeloviti ispit'!K162</f>
        <v>0</v>
      </c>
      <c r="L161" s="240" t="str">
        <f>'Parcijalni_cjeloviti ispit'!L162</f>
        <v>NE</v>
      </c>
      <c r="M161" s="230">
        <f>'Parcijalni_cjeloviti ispit'!M162</f>
        <v>0</v>
      </c>
      <c r="N161" s="230" t="str">
        <f>'Parcijalni_cjeloviti ispit'!N162</f>
        <v>NE</v>
      </c>
    </row>
    <row r="162" spans="1:14" ht="15.75" thickBot="1" x14ac:dyDescent="0.3">
      <c r="A162" s="239">
        <f>'Parcijalni_cjeloviti ispit'!A163</f>
        <v>0</v>
      </c>
      <c r="B162" s="243">
        <f>'Parcijalni_cjeloviti ispit'!B163</f>
        <v>0</v>
      </c>
      <c r="C162" s="239">
        <f>'Parcijalni_cjeloviti ispit'!C163</f>
        <v>0</v>
      </c>
      <c r="D162" s="99" t="str">
        <f>'Parcijalni_cjeloviti ispit'!D163</f>
        <v>P</v>
      </c>
      <c r="E162" s="100" t="str">
        <f>'Parcijalni_cjeloviti ispit'!E163</f>
        <v/>
      </c>
      <c r="F162" s="241">
        <f>'Parcijalni_cjeloviti ispit'!F163</f>
        <v>0</v>
      </c>
      <c r="G162" s="101" t="str">
        <f>'Parcijalni_cjeloviti ispit'!G163</f>
        <v/>
      </c>
      <c r="H162" s="241">
        <f>'Parcijalni_cjeloviti ispit'!H163</f>
        <v>0</v>
      </c>
      <c r="I162" s="101" t="str">
        <f>'Parcijalni_cjeloviti ispit'!I163</f>
        <v/>
      </c>
      <c r="J162" s="241">
        <f>'Parcijalni_cjeloviti ispit'!J163</f>
        <v>0</v>
      </c>
      <c r="K162" s="101" t="str">
        <f>'Parcijalni_cjeloviti ispit'!K163</f>
        <v/>
      </c>
      <c r="L162" s="241">
        <f>'Parcijalni_cjeloviti ispit'!L163</f>
        <v>0</v>
      </c>
      <c r="M162" s="229">
        <f>'Parcijalni_cjeloviti ispit'!M163</f>
        <v>0</v>
      </c>
      <c r="N162" s="229">
        <f>'Parcijalni_cjeloviti ispit'!N163</f>
        <v>0</v>
      </c>
    </row>
    <row r="163" spans="1:14" x14ac:dyDescent="0.25">
      <c r="A163" s="238">
        <f>'Parcijalni_cjeloviti ispit'!A164</f>
        <v>79</v>
      </c>
      <c r="B163" s="242" t="str">
        <f>'Parcijalni_cjeloviti ispit'!B164</f>
        <v xml:space="preserve"> </v>
      </c>
      <c r="C163" s="238">
        <f>'Parcijalni_cjeloviti ispit'!C164</f>
        <v>0</v>
      </c>
      <c r="D163" s="97" t="str">
        <f>'Parcijalni_cjeloviti ispit'!D164</f>
        <v>B</v>
      </c>
      <c r="E163" s="98">
        <f>'Parcijalni_cjeloviti ispit'!E164</f>
        <v>0</v>
      </c>
      <c r="F163" s="240" t="str">
        <f>'Parcijalni_cjeloviti ispit'!F164</f>
        <v>NE</v>
      </c>
      <c r="G163" s="98">
        <f>'Parcijalni_cjeloviti ispit'!G164</f>
        <v>0</v>
      </c>
      <c r="H163" s="240" t="str">
        <f>'Parcijalni_cjeloviti ispit'!H164</f>
        <v>NE</v>
      </c>
      <c r="I163" s="98">
        <f>'Parcijalni_cjeloviti ispit'!I164</f>
        <v>0</v>
      </c>
      <c r="J163" s="240" t="str">
        <f>'Parcijalni_cjeloviti ispit'!J164</f>
        <v>NE</v>
      </c>
      <c r="K163" s="98">
        <f>'Parcijalni_cjeloviti ispit'!K164</f>
        <v>0</v>
      </c>
      <c r="L163" s="240" t="str">
        <f>'Parcijalni_cjeloviti ispit'!L164</f>
        <v>NE</v>
      </c>
      <c r="M163" s="230">
        <f>'Parcijalni_cjeloviti ispit'!M164</f>
        <v>0</v>
      </c>
      <c r="N163" s="230" t="str">
        <f>'Parcijalni_cjeloviti ispit'!N164</f>
        <v>NE</v>
      </c>
    </row>
    <row r="164" spans="1:14" ht="15.75" thickBot="1" x14ac:dyDescent="0.3">
      <c r="A164" s="239">
        <f>'Parcijalni_cjeloviti ispit'!A165</f>
        <v>0</v>
      </c>
      <c r="B164" s="243">
        <f>'Parcijalni_cjeloviti ispit'!B165</f>
        <v>0</v>
      </c>
      <c r="C164" s="239">
        <f>'Parcijalni_cjeloviti ispit'!C165</f>
        <v>0</v>
      </c>
      <c r="D164" s="99" t="str">
        <f>'Parcijalni_cjeloviti ispit'!D165</f>
        <v>P</v>
      </c>
      <c r="E164" s="100" t="str">
        <f>'Parcijalni_cjeloviti ispit'!E165</f>
        <v/>
      </c>
      <c r="F164" s="241">
        <f>'Parcijalni_cjeloviti ispit'!F165</f>
        <v>0</v>
      </c>
      <c r="G164" s="101" t="str">
        <f>'Parcijalni_cjeloviti ispit'!G165</f>
        <v/>
      </c>
      <c r="H164" s="241">
        <f>'Parcijalni_cjeloviti ispit'!H165</f>
        <v>0</v>
      </c>
      <c r="I164" s="101" t="str">
        <f>'Parcijalni_cjeloviti ispit'!I165</f>
        <v/>
      </c>
      <c r="J164" s="241">
        <f>'Parcijalni_cjeloviti ispit'!J165</f>
        <v>0</v>
      </c>
      <c r="K164" s="101" t="str">
        <f>'Parcijalni_cjeloviti ispit'!K165</f>
        <v/>
      </c>
      <c r="L164" s="241">
        <f>'Parcijalni_cjeloviti ispit'!L165</f>
        <v>0</v>
      </c>
      <c r="M164" s="229">
        <f>'Parcijalni_cjeloviti ispit'!M165</f>
        <v>0</v>
      </c>
      <c r="N164" s="229">
        <f>'Parcijalni_cjeloviti ispit'!N165</f>
        <v>0</v>
      </c>
    </row>
    <row r="165" spans="1:14" x14ac:dyDescent="0.25">
      <c r="A165" s="238">
        <f>'Parcijalni_cjeloviti ispit'!A166</f>
        <v>80</v>
      </c>
      <c r="B165" s="242" t="str">
        <f>'Parcijalni_cjeloviti ispit'!B166</f>
        <v xml:space="preserve"> </v>
      </c>
      <c r="C165" s="238">
        <f>'Parcijalni_cjeloviti ispit'!C166</f>
        <v>0</v>
      </c>
      <c r="D165" s="97" t="str">
        <f>'Parcijalni_cjeloviti ispit'!D166</f>
        <v>B</v>
      </c>
      <c r="E165" s="98">
        <f>'Parcijalni_cjeloviti ispit'!E166</f>
        <v>0</v>
      </c>
      <c r="F165" s="240" t="str">
        <f>'Parcijalni_cjeloviti ispit'!F166</f>
        <v>NE</v>
      </c>
      <c r="G165" s="98">
        <f>'Parcijalni_cjeloviti ispit'!G166</f>
        <v>0</v>
      </c>
      <c r="H165" s="240" t="str">
        <f>'Parcijalni_cjeloviti ispit'!H166</f>
        <v>NE</v>
      </c>
      <c r="I165" s="98">
        <f>'Parcijalni_cjeloviti ispit'!I166</f>
        <v>0</v>
      </c>
      <c r="J165" s="240" t="str">
        <f>'Parcijalni_cjeloviti ispit'!J166</f>
        <v>NE</v>
      </c>
      <c r="K165" s="98">
        <f>'Parcijalni_cjeloviti ispit'!K166</f>
        <v>0</v>
      </c>
      <c r="L165" s="240" t="str">
        <f>'Parcijalni_cjeloviti ispit'!L166</f>
        <v>NE</v>
      </c>
      <c r="M165" s="230">
        <f>'Parcijalni_cjeloviti ispit'!M166</f>
        <v>0</v>
      </c>
      <c r="N165" s="230" t="str">
        <f>'Parcijalni_cjeloviti ispit'!N166</f>
        <v>NE</v>
      </c>
    </row>
    <row r="166" spans="1:14" ht="15.75" thickBot="1" x14ac:dyDescent="0.3">
      <c r="A166" s="239">
        <f>'Parcijalni_cjeloviti ispit'!A167</f>
        <v>0</v>
      </c>
      <c r="B166" s="243">
        <f>'Parcijalni_cjeloviti ispit'!B167</f>
        <v>0</v>
      </c>
      <c r="C166" s="239">
        <f>'Parcijalni_cjeloviti ispit'!C167</f>
        <v>0</v>
      </c>
      <c r="D166" s="99" t="str">
        <f>'Parcijalni_cjeloviti ispit'!D167</f>
        <v>P</v>
      </c>
      <c r="E166" s="100" t="str">
        <f>'Parcijalni_cjeloviti ispit'!E167</f>
        <v/>
      </c>
      <c r="F166" s="241">
        <f>'Parcijalni_cjeloviti ispit'!F167</f>
        <v>0</v>
      </c>
      <c r="G166" s="101" t="str">
        <f>'Parcijalni_cjeloviti ispit'!G167</f>
        <v/>
      </c>
      <c r="H166" s="241">
        <f>'Parcijalni_cjeloviti ispit'!H167</f>
        <v>0</v>
      </c>
      <c r="I166" s="101" t="str">
        <f>'Parcijalni_cjeloviti ispit'!I167</f>
        <v/>
      </c>
      <c r="J166" s="241">
        <f>'Parcijalni_cjeloviti ispit'!J167</f>
        <v>0</v>
      </c>
      <c r="K166" s="101" t="str">
        <f>'Parcijalni_cjeloviti ispit'!K167</f>
        <v/>
      </c>
      <c r="L166" s="241">
        <f>'Parcijalni_cjeloviti ispit'!L167</f>
        <v>0</v>
      </c>
      <c r="M166" s="229">
        <f>'Parcijalni_cjeloviti ispit'!M167</f>
        <v>0</v>
      </c>
      <c r="N166" s="229">
        <f>'Parcijalni_cjeloviti ispit'!N167</f>
        <v>0</v>
      </c>
    </row>
    <row r="167" spans="1:14" x14ac:dyDescent="0.25">
      <c r="A167" s="238">
        <f>'Parcijalni_cjeloviti ispit'!A168</f>
        <v>81</v>
      </c>
      <c r="B167" s="242" t="str">
        <f>'Parcijalni_cjeloviti ispit'!B168</f>
        <v xml:space="preserve"> </v>
      </c>
      <c r="C167" s="238">
        <f>'Parcijalni_cjeloviti ispit'!C168</f>
        <v>0</v>
      </c>
      <c r="D167" s="97" t="str">
        <f>'Parcijalni_cjeloviti ispit'!D168</f>
        <v>B</v>
      </c>
      <c r="E167" s="98">
        <f>'Parcijalni_cjeloviti ispit'!E168</f>
        <v>0</v>
      </c>
      <c r="F167" s="240" t="str">
        <f>'Parcijalni_cjeloviti ispit'!F168</f>
        <v>NE</v>
      </c>
      <c r="G167" s="98">
        <f>'Parcijalni_cjeloviti ispit'!G168</f>
        <v>0</v>
      </c>
      <c r="H167" s="240" t="str">
        <f>'Parcijalni_cjeloviti ispit'!H168</f>
        <v>NE</v>
      </c>
      <c r="I167" s="98">
        <f>'Parcijalni_cjeloviti ispit'!I168</f>
        <v>0</v>
      </c>
      <c r="J167" s="240" t="str">
        <f>'Parcijalni_cjeloviti ispit'!J168</f>
        <v>NE</v>
      </c>
      <c r="K167" s="98">
        <f>'Parcijalni_cjeloviti ispit'!K168</f>
        <v>0</v>
      </c>
      <c r="L167" s="240" t="str">
        <f>'Parcijalni_cjeloviti ispit'!L168</f>
        <v>NE</v>
      </c>
      <c r="M167" s="230">
        <f>'Parcijalni_cjeloviti ispit'!M168</f>
        <v>0</v>
      </c>
      <c r="N167" s="230" t="str">
        <f>'Parcijalni_cjeloviti ispit'!N168</f>
        <v>NE</v>
      </c>
    </row>
    <row r="168" spans="1:14" ht="15.75" thickBot="1" x14ac:dyDescent="0.3">
      <c r="A168" s="239">
        <f>'Parcijalni_cjeloviti ispit'!A169</f>
        <v>0</v>
      </c>
      <c r="B168" s="243">
        <f>'Parcijalni_cjeloviti ispit'!B169</f>
        <v>0</v>
      </c>
      <c r="C168" s="239">
        <f>'Parcijalni_cjeloviti ispit'!C169</f>
        <v>0</v>
      </c>
      <c r="D168" s="99" t="str">
        <f>'Parcijalni_cjeloviti ispit'!D169</f>
        <v>P</v>
      </c>
      <c r="E168" s="100" t="str">
        <f>'Parcijalni_cjeloviti ispit'!E169</f>
        <v/>
      </c>
      <c r="F168" s="241">
        <f>'Parcijalni_cjeloviti ispit'!F169</f>
        <v>0</v>
      </c>
      <c r="G168" s="101" t="str">
        <f>'Parcijalni_cjeloviti ispit'!G169</f>
        <v/>
      </c>
      <c r="H168" s="241">
        <f>'Parcijalni_cjeloviti ispit'!H169</f>
        <v>0</v>
      </c>
      <c r="I168" s="101" t="str">
        <f>'Parcijalni_cjeloviti ispit'!I169</f>
        <v/>
      </c>
      <c r="J168" s="241">
        <f>'Parcijalni_cjeloviti ispit'!J169</f>
        <v>0</v>
      </c>
      <c r="K168" s="101" t="str">
        <f>'Parcijalni_cjeloviti ispit'!K169</f>
        <v/>
      </c>
      <c r="L168" s="241">
        <f>'Parcijalni_cjeloviti ispit'!L169</f>
        <v>0</v>
      </c>
      <c r="M168" s="229">
        <f>'Parcijalni_cjeloviti ispit'!M169</f>
        <v>0</v>
      </c>
      <c r="N168" s="229">
        <f>'Parcijalni_cjeloviti ispit'!N169</f>
        <v>0</v>
      </c>
    </row>
    <row r="169" spans="1:14" x14ac:dyDescent="0.25">
      <c r="A169" s="238">
        <f>'Parcijalni_cjeloviti ispit'!A170</f>
        <v>82</v>
      </c>
      <c r="B169" s="242" t="str">
        <f>'Parcijalni_cjeloviti ispit'!B170</f>
        <v xml:space="preserve"> </v>
      </c>
      <c r="C169" s="238">
        <f>'Parcijalni_cjeloviti ispit'!C170</f>
        <v>0</v>
      </c>
      <c r="D169" s="97" t="str">
        <f>'Parcijalni_cjeloviti ispit'!D170</f>
        <v>B</v>
      </c>
      <c r="E169" s="98">
        <f>'Parcijalni_cjeloviti ispit'!E170</f>
        <v>0</v>
      </c>
      <c r="F169" s="240" t="str">
        <f>'Parcijalni_cjeloviti ispit'!F170</f>
        <v>NE</v>
      </c>
      <c r="G169" s="98">
        <f>'Parcijalni_cjeloviti ispit'!G170</f>
        <v>0</v>
      </c>
      <c r="H169" s="240" t="str">
        <f>'Parcijalni_cjeloviti ispit'!H170</f>
        <v>NE</v>
      </c>
      <c r="I169" s="98">
        <f>'Parcijalni_cjeloviti ispit'!I170</f>
        <v>0</v>
      </c>
      <c r="J169" s="240" t="str">
        <f>'Parcijalni_cjeloviti ispit'!J170</f>
        <v>NE</v>
      </c>
      <c r="K169" s="98">
        <f>'Parcijalni_cjeloviti ispit'!K170</f>
        <v>0</v>
      </c>
      <c r="L169" s="240" t="str">
        <f>'Parcijalni_cjeloviti ispit'!L170</f>
        <v>NE</v>
      </c>
      <c r="M169" s="230">
        <f>'Parcijalni_cjeloviti ispit'!M170</f>
        <v>0</v>
      </c>
      <c r="N169" s="230" t="str">
        <f>'Parcijalni_cjeloviti ispit'!N170</f>
        <v>NE</v>
      </c>
    </row>
    <row r="170" spans="1:14" ht="15.75" thickBot="1" x14ac:dyDescent="0.3">
      <c r="A170" s="239">
        <f>'Parcijalni_cjeloviti ispit'!A171</f>
        <v>0</v>
      </c>
      <c r="B170" s="243">
        <f>'Parcijalni_cjeloviti ispit'!B171</f>
        <v>0</v>
      </c>
      <c r="C170" s="239">
        <f>'Parcijalni_cjeloviti ispit'!C171</f>
        <v>0</v>
      </c>
      <c r="D170" s="99" t="str">
        <f>'Parcijalni_cjeloviti ispit'!D171</f>
        <v>P</v>
      </c>
      <c r="E170" s="100" t="str">
        <f>'Parcijalni_cjeloviti ispit'!E171</f>
        <v/>
      </c>
      <c r="F170" s="241">
        <f>'Parcijalni_cjeloviti ispit'!F171</f>
        <v>0</v>
      </c>
      <c r="G170" s="101" t="str">
        <f>'Parcijalni_cjeloviti ispit'!G171</f>
        <v/>
      </c>
      <c r="H170" s="241">
        <f>'Parcijalni_cjeloviti ispit'!H171</f>
        <v>0</v>
      </c>
      <c r="I170" s="101" t="str">
        <f>'Parcijalni_cjeloviti ispit'!I171</f>
        <v/>
      </c>
      <c r="J170" s="241">
        <f>'Parcijalni_cjeloviti ispit'!J171</f>
        <v>0</v>
      </c>
      <c r="K170" s="101" t="str">
        <f>'Parcijalni_cjeloviti ispit'!K171</f>
        <v/>
      </c>
      <c r="L170" s="241">
        <f>'Parcijalni_cjeloviti ispit'!L171</f>
        <v>0</v>
      </c>
      <c r="M170" s="229">
        <f>'Parcijalni_cjeloviti ispit'!M171</f>
        <v>0</v>
      </c>
      <c r="N170" s="229">
        <f>'Parcijalni_cjeloviti ispit'!N171</f>
        <v>0</v>
      </c>
    </row>
    <row r="171" spans="1:14" x14ac:dyDescent="0.25">
      <c r="A171" s="238">
        <f>'Parcijalni_cjeloviti ispit'!A172</f>
        <v>83</v>
      </c>
      <c r="B171" s="242" t="str">
        <f>'Parcijalni_cjeloviti ispit'!B172</f>
        <v xml:space="preserve"> </v>
      </c>
      <c r="C171" s="238">
        <f>'Parcijalni_cjeloviti ispit'!C172</f>
        <v>0</v>
      </c>
      <c r="D171" s="97" t="str">
        <f>'Parcijalni_cjeloviti ispit'!D172</f>
        <v>B</v>
      </c>
      <c r="E171" s="98">
        <f>'Parcijalni_cjeloviti ispit'!E172</f>
        <v>0</v>
      </c>
      <c r="F171" s="240" t="str">
        <f>'Parcijalni_cjeloviti ispit'!F172</f>
        <v>NE</v>
      </c>
      <c r="G171" s="98">
        <f>'Parcijalni_cjeloviti ispit'!G172</f>
        <v>0</v>
      </c>
      <c r="H171" s="240" t="str">
        <f>'Parcijalni_cjeloviti ispit'!H172</f>
        <v>NE</v>
      </c>
      <c r="I171" s="98">
        <f>'Parcijalni_cjeloviti ispit'!I172</f>
        <v>0</v>
      </c>
      <c r="J171" s="240" t="str">
        <f>'Parcijalni_cjeloviti ispit'!J172</f>
        <v>NE</v>
      </c>
      <c r="K171" s="98">
        <f>'Parcijalni_cjeloviti ispit'!K172</f>
        <v>0</v>
      </c>
      <c r="L171" s="240" t="str">
        <f>'Parcijalni_cjeloviti ispit'!L172</f>
        <v>NE</v>
      </c>
      <c r="M171" s="230">
        <f>'Parcijalni_cjeloviti ispit'!M172</f>
        <v>0</v>
      </c>
      <c r="N171" s="230" t="str">
        <f>'Parcijalni_cjeloviti ispit'!N172</f>
        <v>NE</v>
      </c>
    </row>
    <row r="172" spans="1:14" ht="15.75" thickBot="1" x14ac:dyDescent="0.3">
      <c r="A172" s="239">
        <f>'Parcijalni_cjeloviti ispit'!A173</f>
        <v>0</v>
      </c>
      <c r="B172" s="243">
        <f>'Parcijalni_cjeloviti ispit'!B173</f>
        <v>0</v>
      </c>
      <c r="C172" s="239">
        <f>'Parcijalni_cjeloviti ispit'!C173</f>
        <v>0</v>
      </c>
      <c r="D172" s="99" t="str">
        <f>'Parcijalni_cjeloviti ispit'!D173</f>
        <v>P</v>
      </c>
      <c r="E172" s="100" t="str">
        <f>'Parcijalni_cjeloviti ispit'!E173</f>
        <v/>
      </c>
      <c r="F172" s="241">
        <f>'Parcijalni_cjeloviti ispit'!F173</f>
        <v>0</v>
      </c>
      <c r="G172" s="101" t="str">
        <f>'Parcijalni_cjeloviti ispit'!G173</f>
        <v/>
      </c>
      <c r="H172" s="241">
        <f>'Parcijalni_cjeloviti ispit'!H173</f>
        <v>0</v>
      </c>
      <c r="I172" s="101" t="str">
        <f>'Parcijalni_cjeloviti ispit'!I173</f>
        <v/>
      </c>
      <c r="J172" s="241">
        <f>'Parcijalni_cjeloviti ispit'!J173</f>
        <v>0</v>
      </c>
      <c r="K172" s="101" t="str">
        <f>'Parcijalni_cjeloviti ispit'!K173</f>
        <v/>
      </c>
      <c r="L172" s="241">
        <f>'Parcijalni_cjeloviti ispit'!L173</f>
        <v>0</v>
      </c>
      <c r="M172" s="229">
        <f>'Parcijalni_cjeloviti ispit'!M173</f>
        <v>0</v>
      </c>
      <c r="N172" s="229">
        <f>'Parcijalni_cjeloviti ispit'!N173</f>
        <v>0</v>
      </c>
    </row>
    <row r="173" spans="1:14" x14ac:dyDescent="0.25">
      <c r="A173" s="238">
        <f>'Parcijalni_cjeloviti ispit'!A174</f>
        <v>84</v>
      </c>
      <c r="B173" s="242" t="str">
        <f>'Parcijalni_cjeloviti ispit'!B174</f>
        <v xml:space="preserve"> </v>
      </c>
      <c r="C173" s="238">
        <f>'Parcijalni_cjeloviti ispit'!C174</f>
        <v>0</v>
      </c>
      <c r="D173" s="97" t="str">
        <f>'Parcijalni_cjeloviti ispit'!D174</f>
        <v>B</v>
      </c>
      <c r="E173" s="98">
        <f>'Parcijalni_cjeloviti ispit'!E174</f>
        <v>0</v>
      </c>
      <c r="F173" s="240" t="str">
        <f>'Parcijalni_cjeloviti ispit'!F174</f>
        <v>NE</v>
      </c>
      <c r="G173" s="98">
        <f>'Parcijalni_cjeloviti ispit'!G174</f>
        <v>0</v>
      </c>
      <c r="H173" s="240" t="str">
        <f>'Parcijalni_cjeloviti ispit'!H174</f>
        <v>NE</v>
      </c>
      <c r="I173" s="98">
        <f>'Parcijalni_cjeloviti ispit'!I174</f>
        <v>0</v>
      </c>
      <c r="J173" s="240" t="str">
        <f>'Parcijalni_cjeloviti ispit'!J174</f>
        <v>NE</v>
      </c>
      <c r="K173" s="98">
        <f>'Parcijalni_cjeloviti ispit'!K174</f>
        <v>0</v>
      </c>
      <c r="L173" s="240" t="str">
        <f>'Parcijalni_cjeloviti ispit'!L174</f>
        <v>NE</v>
      </c>
      <c r="M173" s="230">
        <f>'Parcijalni_cjeloviti ispit'!M174</f>
        <v>0</v>
      </c>
      <c r="N173" s="230" t="str">
        <f>'Parcijalni_cjeloviti ispit'!N174</f>
        <v>NE</v>
      </c>
    </row>
    <row r="174" spans="1:14" ht="15.75" thickBot="1" x14ac:dyDescent="0.3">
      <c r="A174" s="239">
        <f>'Parcijalni_cjeloviti ispit'!A175</f>
        <v>0</v>
      </c>
      <c r="B174" s="243">
        <f>'Parcijalni_cjeloviti ispit'!B175</f>
        <v>0</v>
      </c>
      <c r="C174" s="239">
        <f>'Parcijalni_cjeloviti ispit'!C175</f>
        <v>0</v>
      </c>
      <c r="D174" s="99" t="str">
        <f>'Parcijalni_cjeloviti ispit'!D175</f>
        <v>P</v>
      </c>
      <c r="E174" s="100" t="str">
        <f>'Parcijalni_cjeloviti ispit'!E175</f>
        <v/>
      </c>
      <c r="F174" s="241">
        <f>'Parcijalni_cjeloviti ispit'!F175</f>
        <v>0</v>
      </c>
      <c r="G174" s="101" t="str">
        <f>'Parcijalni_cjeloviti ispit'!G175</f>
        <v/>
      </c>
      <c r="H174" s="241">
        <f>'Parcijalni_cjeloviti ispit'!H175</f>
        <v>0</v>
      </c>
      <c r="I174" s="101" t="str">
        <f>'Parcijalni_cjeloviti ispit'!I175</f>
        <v/>
      </c>
      <c r="J174" s="241">
        <f>'Parcijalni_cjeloviti ispit'!J175</f>
        <v>0</v>
      </c>
      <c r="K174" s="101" t="str">
        <f>'Parcijalni_cjeloviti ispit'!K175</f>
        <v/>
      </c>
      <c r="L174" s="241">
        <f>'Parcijalni_cjeloviti ispit'!L175</f>
        <v>0</v>
      </c>
      <c r="M174" s="229">
        <f>'Parcijalni_cjeloviti ispit'!M175</f>
        <v>0</v>
      </c>
      <c r="N174" s="229">
        <f>'Parcijalni_cjeloviti ispit'!N175</f>
        <v>0</v>
      </c>
    </row>
    <row r="175" spans="1:14" x14ac:dyDescent="0.25">
      <c r="A175" s="238">
        <f>'Parcijalni_cjeloviti ispit'!A176</f>
        <v>85</v>
      </c>
      <c r="B175" s="242" t="str">
        <f>'Parcijalni_cjeloviti ispit'!B176</f>
        <v xml:space="preserve"> </v>
      </c>
      <c r="C175" s="238">
        <f>'Parcijalni_cjeloviti ispit'!C176</f>
        <v>0</v>
      </c>
      <c r="D175" s="97" t="str">
        <f>'Parcijalni_cjeloviti ispit'!D176</f>
        <v>B</v>
      </c>
      <c r="E175" s="98">
        <f>'Parcijalni_cjeloviti ispit'!E176</f>
        <v>0</v>
      </c>
      <c r="F175" s="240" t="str">
        <f>'Parcijalni_cjeloviti ispit'!F176</f>
        <v>NE</v>
      </c>
      <c r="G175" s="98">
        <f>'Parcijalni_cjeloviti ispit'!G176</f>
        <v>0</v>
      </c>
      <c r="H175" s="240" t="str">
        <f>'Parcijalni_cjeloviti ispit'!H176</f>
        <v>NE</v>
      </c>
      <c r="I175" s="98">
        <f>'Parcijalni_cjeloviti ispit'!I176</f>
        <v>0</v>
      </c>
      <c r="J175" s="240" t="str">
        <f>'Parcijalni_cjeloviti ispit'!J176</f>
        <v>NE</v>
      </c>
      <c r="K175" s="98">
        <f>'Parcijalni_cjeloviti ispit'!K176</f>
        <v>0</v>
      </c>
      <c r="L175" s="240" t="str">
        <f>'Parcijalni_cjeloviti ispit'!L176</f>
        <v>NE</v>
      </c>
      <c r="M175" s="230">
        <f>'Parcijalni_cjeloviti ispit'!M176</f>
        <v>0</v>
      </c>
      <c r="N175" s="230" t="str">
        <f>'Parcijalni_cjeloviti ispit'!N176</f>
        <v>NE</v>
      </c>
    </row>
    <row r="176" spans="1:14" ht="15.75" thickBot="1" x14ac:dyDescent="0.3">
      <c r="A176" s="239">
        <f>'Parcijalni_cjeloviti ispit'!A177</f>
        <v>0</v>
      </c>
      <c r="B176" s="243">
        <f>'Parcijalni_cjeloviti ispit'!B177</f>
        <v>0</v>
      </c>
      <c r="C176" s="239">
        <f>'Parcijalni_cjeloviti ispit'!C177</f>
        <v>0</v>
      </c>
      <c r="D176" s="99" t="str">
        <f>'Parcijalni_cjeloviti ispit'!D177</f>
        <v>P</v>
      </c>
      <c r="E176" s="100" t="str">
        <f>'Parcijalni_cjeloviti ispit'!E177</f>
        <v/>
      </c>
      <c r="F176" s="241">
        <f>'Parcijalni_cjeloviti ispit'!F177</f>
        <v>0</v>
      </c>
      <c r="G176" s="101" t="str">
        <f>'Parcijalni_cjeloviti ispit'!G177</f>
        <v/>
      </c>
      <c r="H176" s="241">
        <f>'Parcijalni_cjeloviti ispit'!H177</f>
        <v>0</v>
      </c>
      <c r="I176" s="101" t="str">
        <f>'Parcijalni_cjeloviti ispit'!I177</f>
        <v/>
      </c>
      <c r="J176" s="241">
        <f>'Parcijalni_cjeloviti ispit'!J177</f>
        <v>0</v>
      </c>
      <c r="K176" s="101" t="str">
        <f>'Parcijalni_cjeloviti ispit'!K177</f>
        <v/>
      </c>
      <c r="L176" s="241">
        <f>'Parcijalni_cjeloviti ispit'!L177</f>
        <v>0</v>
      </c>
      <c r="M176" s="229">
        <f>'Parcijalni_cjeloviti ispit'!M177</f>
        <v>0</v>
      </c>
      <c r="N176" s="229">
        <f>'Parcijalni_cjeloviti ispit'!N177</f>
        <v>0</v>
      </c>
    </row>
    <row r="177" spans="1:14" x14ac:dyDescent="0.25">
      <c r="A177" s="238">
        <f>'Parcijalni_cjeloviti ispit'!A178</f>
        <v>86</v>
      </c>
      <c r="B177" s="242" t="str">
        <f>'Parcijalni_cjeloviti ispit'!B178</f>
        <v xml:space="preserve"> </v>
      </c>
      <c r="C177" s="238">
        <f>'Parcijalni_cjeloviti ispit'!C178</f>
        <v>0</v>
      </c>
      <c r="D177" s="97" t="str">
        <f>'Parcijalni_cjeloviti ispit'!D178</f>
        <v>B</v>
      </c>
      <c r="E177" s="98">
        <f>'Parcijalni_cjeloviti ispit'!E178</f>
        <v>0</v>
      </c>
      <c r="F177" s="240" t="str">
        <f>'Parcijalni_cjeloviti ispit'!F178</f>
        <v>NE</v>
      </c>
      <c r="G177" s="98">
        <f>'Parcijalni_cjeloviti ispit'!G178</f>
        <v>0</v>
      </c>
      <c r="H177" s="240" t="str">
        <f>'Parcijalni_cjeloviti ispit'!H178</f>
        <v>NE</v>
      </c>
      <c r="I177" s="98">
        <f>'Parcijalni_cjeloviti ispit'!I178</f>
        <v>0</v>
      </c>
      <c r="J177" s="240" t="str">
        <f>'Parcijalni_cjeloviti ispit'!J178</f>
        <v>NE</v>
      </c>
      <c r="K177" s="98">
        <f>'Parcijalni_cjeloviti ispit'!K178</f>
        <v>0</v>
      </c>
      <c r="L177" s="240" t="str">
        <f>'Parcijalni_cjeloviti ispit'!L178</f>
        <v>NE</v>
      </c>
      <c r="M177" s="230">
        <f>'Parcijalni_cjeloviti ispit'!M178</f>
        <v>0</v>
      </c>
      <c r="N177" s="230" t="str">
        <f>'Parcijalni_cjeloviti ispit'!N178</f>
        <v>NE</v>
      </c>
    </row>
    <row r="178" spans="1:14" ht="15.75" thickBot="1" x14ac:dyDescent="0.3">
      <c r="A178" s="239">
        <f>'Parcijalni_cjeloviti ispit'!A179</f>
        <v>0</v>
      </c>
      <c r="B178" s="243">
        <f>'Parcijalni_cjeloviti ispit'!B179</f>
        <v>0</v>
      </c>
      <c r="C178" s="239">
        <f>'Parcijalni_cjeloviti ispit'!C179</f>
        <v>0</v>
      </c>
      <c r="D178" s="99" t="str">
        <f>'Parcijalni_cjeloviti ispit'!D179</f>
        <v>P</v>
      </c>
      <c r="E178" s="100" t="str">
        <f>'Parcijalni_cjeloviti ispit'!E179</f>
        <v/>
      </c>
      <c r="F178" s="241">
        <f>'Parcijalni_cjeloviti ispit'!F179</f>
        <v>0</v>
      </c>
      <c r="G178" s="101" t="str">
        <f>'Parcijalni_cjeloviti ispit'!G179</f>
        <v/>
      </c>
      <c r="H178" s="241">
        <f>'Parcijalni_cjeloviti ispit'!H179</f>
        <v>0</v>
      </c>
      <c r="I178" s="101" t="str">
        <f>'Parcijalni_cjeloviti ispit'!I179</f>
        <v/>
      </c>
      <c r="J178" s="241">
        <f>'Parcijalni_cjeloviti ispit'!J179</f>
        <v>0</v>
      </c>
      <c r="K178" s="101" t="str">
        <f>'Parcijalni_cjeloviti ispit'!K179</f>
        <v/>
      </c>
      <c r="L178" s="241">
        <f>'Parcijalni_cjeloviti ispit'!L179</f>
        <v>0</v>
      </c>
      <c r="M178" s="229">
        <f>'Parcijalni_cjeloviti ispit'!M179</f>
        <v>0</v>
      </c>
      <c r="N178" s="229">
        <f>'Parcijalni_cjeloviti ispit'!N179</f>
        <v>0</v>
      </c>
    </row>
    <row r="179" spans="1:14" x14ac:dyDescent="0.25">
      <c r="A179" s="238">
        <f>'Parcijalni_cjeloviti ispit'!A180</f>
        <v>87</v>
      </c>
      <c r="B179" s="242" t="str">
        <f>'Parcijalni_cjeloviti ispit'!B180</f>
        <v xml:space="preserve"> </v>
      </c>
      <c r="C179" s="238">
        <f>'Parcijalni_cjeloviti ispit'!C180</f>
        <v>0</v>
      </c>
      <c r="D179" s="97" t="str">
        <f>'Parcijalni_cjeloviti ispit'!D180</f>
        <v>B</v>
      </c>
      <c r="E179" s="98">
        <f>'Parcijalni_cjeloviti ispit'!E180</f>
        <v>0</v>
      </c>
      <c r="F179" s="240" t="str">
        <f>'Parcijalni_cjeloviti ispit'!F180</f>
        <v>NE</v>
      </c>
      <c r="G179" s="98">
        <f>'Parcijalni_cjeloviti ispit'!G180</f>
        <v>0</v>
      </c>
      <c r="H179" s="240" t="str">
        <f>'Parcijalni_cjeloviti ispit'!H180</f>
        <v>NE</v>
      </c>
      <c r="I179" s="98">
        <f>'Parcijalni_cjeloviti ispit'!I180</f>
        <v>0</v>
      </c>
      <c r="J179" s="240" t="str">
        <f>'Parcijalni_cjeloviti ispit'!J180</f>
        <v>NE</v>
      </c>
      <c r="K179" s="98">
        <f>'Parcijalni_cjeloviti ispit'!K180</f>
        <v>0</v>
      </c>
      <c r="L179" s="240" t="str">
        <f>'Parcijalni_cjeloviti ispit'!L180</f>
        <v>NE</v>
      </c>
      <c r="M179" s="230">
        <f>'Parcijalni_cjeloviti ispit'!M180</f>
        <v>0</v>
      </c>
      <c r="N179" s="230" t="str">
        <f>'Parcijalni_cjeloviti ispit'!N180</f>
        <v>NE</v>
      </c>
    </row>
    <row r="180" spans="1:14" ht="15.75" thickBot="1" x14ac:dyDescent="0.3">
      <c r="A180" s="239">
        <f>'Parcijalni_cjeloviti ispit'!A181</f>
        <v>0</v>
      </c>
      <c r="B180" s="243">
        <f>'Parcijalni_cjeloviti ispit'!B181</f>
        <v>0</v>
      </c>
      <c r="C180" s="239">
        <f>'Parcijalni_cjeloviti ispit'!C181</f>
        <v>0</v>
      </c>
      <c r="D180" s="99" t="str">
        <f>'Parcijalni_cjeloviti ispit'!D181</f>
        <v>P</v>
      </c>
      <c r="E180" s="100" t="str">
        <f>'Parcijalni_cjeloviti ispit'!E181</f>
        <v/>
      </c>
      <c r="F180" s="241">
        <f>'Parcijalni_cjeloviti ispit'!F181</f>
        <v>0</v>
      </c>
      <c r="G180" s="101" t="str">
        <f>'Parcijalni_cjeloviti ispit'!G181</f>
        <v/>
      </c>
      <c r="H180" s="241">
        <f>'Parcijalni_cjeloviti ispit'!H181</f>
        <v>0</v>
      </c>
      <c r="I180" s="101" t="str">
        <f>'Parcijalni_cjeloviti ispit'!I181</f>
        <v/>
      </c>
      <c r="J180" s="241">
        <f>'Parcijalni_cjeloviti ispit'!J181</f>
        <v>0</v>
      </c>
      <c r="K180" s="101" t="str">
        <f>'Parcijalni_cjeloviti ispit'!K181</f>
        <v/>
      </c>
      <c r="L180" s="241">
        <f>'Parcijalni_cjeloviti ispit'!L181</f>
        <v>0</v>
      </c>
      <c r="M180" s="229">
        <f>'Parcijalni_cjeloviti ispit'!M181</f>
        <v>0</v>
      </c>
      <c r="N180" s="229">
        <f>'Parcijalni_cjeloviti ispit'!N181</f>
        <v>0</v>
      </c>
    </row>
    <row r="181" spans="1:14" x14ac:dyDescent="0.25">
      <c r="A181" s="238">
        <f>'Parcijalni_cjeloviti ispit'!A182</f>
        <v>88</v>
      </c>
      <c r="B181" s="242" t="str">
        <f>'Parcijalni_cjeloviti ispit'!B182</f>
        <v xml:space="preserve"> </v>
      </c>
      <c r="C181" s="238">
        <f>'Parcijalni_cjeloviti ispit'!C182</f>
        <v>0</v>
      </c>
      <c r="D181" s="97" t="str">
        <f>'Parcijalni_cjeloviti ispit'!D182</f>
        <v>B</v>
      </c>
      <c r="E181" s="98">
        <f>'Parcijalni_cjeloviti ispit'!E182</f>
        <v>0</v>
      </c>
      <c r="F181" s="240" t="str">
        <f>'Parcijalni_cjeloviti ispit'!F182</f>
        <v>NE</v>
      </c>
      <c r="G181" s="98">
        <f>'Parcijalni_cjeloviti ispit'!G182</f>
        <v>0</v>
      </c>
      <c r="H181" s="240" t="str">
        <f>'Parcijalni_cjeloviti ispit'!H182</f>
        <v>NE</v>
      </c>
      <c r="I181" s="98">
        <f>'Parcijalni_cjeloviti ispit'!I182</f>
        <v>0</v>
      </c>
      <c r="J181" s="240" t="str">
        <f>'Parcijalni_cjeloviti ispit'!J182</f>
        <v>NE</v>
      </c>
      <c r="K181" s="98">
        <f>'Parcijalni_cjeloviti ispit'!K182</f>
        <v>0</v>
      </c>
      <c r="L181" s="240" t="str">
        <f>'Parcijalni_cjeloviti ispit'!L182</f>
        <v>NE</v>
      </c>
      <c r="M181" s="230">
        <f>'Parcijalni_cjeloviti ispit'!M182</f>
        <v>0</v>
      </c>
      <c r="N181" s="230" t="str">
        <f>'Parcijalni_cjeloviti ispit'!N182</f>
        <v>NE</v>
      </c>
    </row>
    <row r="182" spans="1:14" ht="15.75" thickBot="1" x14ac:dyDescent="0.3">
      <c r="A182" s="239">
        <f>'Parcijalni_cjeloviti ispit'!A183</f>
        <v>0</v>
      </c>
      <c r="B182" s="243">
        <f>'Parcijalni_cjeloviti ispit'!B183</f>
        <v>0</v>
      </c>
      <c r="C182" s="239">
        <f>'Parcijalni_cjeloviti ispit'!C183</f>
        <v>0</v>
      </c>
      <c r="D182" s="99" t="str">
        <f>'Parcijalni_cjeloviti ispit'!D183</f>
        <v>P</v>
      </c>
      <c r="E182" s="100" t="str">
        <f>'Parcijalni_cjeloviti ispit'!E183</f>
        <v/>
      </c>
      <c r="F182" s="241">
        <f>'Parcijalni_cjeloviti ispit'!F183</f>
        <v>0</v>
      </c>
      <c r="G182" s="101" t="str">
        <f>'Parcijalni_cjeloviti ispit'!G183</f>
        <v/>
      </c>
      <c r="H182" s="241">
        <f>'Parcijalni_cjeloviti ispit'!H183</f>
        <v>0</v>
      </c>
      <c r="I182" s="101" t="str">
        <f>'Parcijalni_cjeloviti ispit'!I183</f>
        <v/>
      </c>
      <c r="J182" s="241">
        <f>'Parcijalni_cjeloviti ispit'!J183</f>
        <v>0</v>
      </c>
      <c r="K182" s="101" t="str">
        <f>'Parcijalni_cjeloviti ispit'!K183</f>
        <v/>
      </c>
      <c r="L182" s="241">
        <f>'Parcijalni_cjeloviti ispit'!L183</f>
        <v>0</v>
      </c>
      <c r="M182" s="229">
        <f>'Parcijalni_cjeloviti ispit'!M183</f>
        <v>0</v>
      </c>
      <c r="N182" s="229">
        <f>'Parcijalni_cjeloviti ispit'!N183</f>
        <v>0</v>
      </c>
    </row>
    <row r="183" spans="1:14" x14ac:dyDescent="0.25">
      <c r="A183" s="238">
        <f>'Parcijalni_cjeloviti ispit'!A184</f>
        <v>89</v>
      </c>
      <c r="B183" s="242" t="str">
        <f>'Parcijalni_cjeloviti ispit'!B184</f>
        <v xml:space="preserve"> </v>
      </c>
      <c r="C183" s="238">
        <f>'Parcijalni_cjeloviti ispit'!C184</f>
        <v>0</v>
      </c>
      <c r="D183" s="97" t="str">
        <f>'Parcijalni_cjeloviti ispit'!D184</f>
        <v>B</v>
      </c>
      <c r="E183" s="98">
        <f>'Parcijalni_cjeloviti ispit'!E184</f>
        <v>0</v>
      </c>
      <c r="F183" s="240" t="str">
        <f>'Parcijalni_cjeloviti ispit'!F184</f>
        <v>NE</v>
      </c>
      <c r="G183" s="98">
        <f>'Parcijalni_cjeloviti ispit'!G184</f>
        <v>0</v>
      </c>
      <c r="H183" s="240" t="str">
        <f>'Parcijalni_cjeloviti ispit'!H184</f>
        <v>NE</v>
      </c>
      <c r="I183" s="98">
        <f>'Parcijalni_cjeloviti ispit'!I184</f>
        <v>0</v>
      </c>
      <c r="J183" s="240" t="str">
        <f>'Parcijalni_cjeloviti ispit'!J184</f>
        <v>NE</v>
      </c>
      <c r="K183" s="98">
        <f>'Parcijalni_cjeloviti ispit'!K184</f>
        <v>0</v>
      </c>
      <c r="L183" s="240" t="str">
        <f>'Parcijalni_cjeloviti ispit'!L184</f>
        <v>NE</v>
      </c>
      <c r="M183" s="230">
        <f>'Parcijalni_cjeloviti ispit'!M184</f>
        <v>0</v>
      </c>
      <c r="N183" s="230" t="str">
        <f>'Parcijalni_cjeloviti ispit'!N184</f>
        <v>NE</v>
      </c>
    </row>
    <row r="184" spans="1:14" ht="15.75" thickBot="1" x14ac:dyDescent="0.3">
      <c r="A184" s="239">
        <f>'Parcijalni_cjeloviti ispit'!A185</f>
        <v>0</v>
      </c>
      <c r="B184" s="243">
        <f>'Parcijalni_cjeloviti ispit'!B185</f>
        <v>0</v>
      </c>
      <c r="C184" s="239">
        <f>'Parcijalni_cjeloviti ispit'!C185</f>
        <v>0</v>
      </c>
      <c r="D184" s="99" t="str">
        <f>'Parcijalni_cjeloviti ispit'!D185</f>
        <v>P</v>
      </c>
      <c r="E184" s="100" t="str">
        <f>'Parcijalni_cjeloviti ispit'!E185</f>
        <v/>
      </c>
      <c r="F184" s="241">
        <f>'Parcijalni_cjeloviti ispit'!F185</f>
        <v>0</v>
      </c>
      <c r="G184" s="101" t="str">
        <f>'Parcijalni_cjeloviti ispit'!G185</f>
        <v/>
      </c>
      <c r="H184" s="241">
        <f>'Parcijalni_cjeloviti ispit'!H185</f>
        <v>0</v>
      </c>
      <c r="I184" s="101" t="str">
        <f>'Parcijalni_cjeloviti ispit'!I185</f>
        <v/>
      </c>
      <c r="J184" s="241">
        <f>'Parcijalni_cjeloviti ispit'!J185</f>
        <v>0</v>
      </c>
      <c r="K184" s="101" t="str">
        <f>'Parcijalni_cjeloviti ispit'!K185</f>
        <v/>
      </c>
      <c r="L184" s="241">
        <f>'Parcijalni_cjeloviti ispit'!L185</f>
        <v>0</v>
      </c>
      <c r="M184" s="229">
        <f>'Parcijalni_cjeloviti ispit'!M185</f>
        <v>0</v>
      </c>
      <c r="N184" s="229">
        <f>'Parcijalni_cjeloviti ispit'!N185</f>
        <v>0</v>
      </c>
    </row>
    <row r="185" spans="1:14" x14ac:dyDescent="0.25">
      <c r="A185" s="238">
        <f>'Parcijalni_cjeloviti ispit'!A186</f>
        <v>90</v>
      </c>
      <c r="B185" s="242" t="str">
        <f>'Parcijalni_cjeloviti ispit'!B186</f>
        <v xml:space="preserve"> </v>
      </c>
      <c r="C185" s="238">
        <f>'Parcijalni_cjeloviti ispit'!C186</f>
        <v>0</v>
      </c>
      <c r="D185" s="97" t="str">
        <f>'Parcijalni_cjeloviti ispit'!D186</f>
        <v>B</v>
      </c>
      <c r="E185" s="98">
        <f>'Parcijalni_cjeloviti ispit'!E186</f>
        <v>0</v>
      </c>
      <c r="F185" s="240" t="str">
        <f>'Parcijalni_cjeloviti ispit'!F186</f>
        <v>NE</v>
      </c>
      <c r="G185" s="98">
        <f>'Parcijalni_cjeloviti ispit'!G186</f>
        <v>0</v>
      </c>
      <c r="H185" s="240" t="str">
        <f>'Parcijalni_cjeloviti ispit'!H186</f>
        <v>NE</v>
      </c>
      <c r="I185" s="98">
        <f>'Parcijalni_cjeloviti ispit'!I186</f>
        <v>0</v>
      </c>
      <c r="J185" s="240" t="str">
        <f>'Parcijalni_cjeloviti ispit'!J186</f>
        <v>NE</v>
      </c>
      <c r="K185" s="98">
        <f>'Parcijalni_cjeloviti ispit'!K186</f>
        <v>0</v>
      </c>
      <c r="L185" s="240" t="str">
        <f>'Parcijalni_cjeloviti ispit'!L186</f>
        <v>NE</v>
      </c>
      <c r="M185" s="230">
        <f>'Parcijalni_cjeloviti ispit'!M186</f>
        <v>0</v>
      </c>
      <c r="N185" s="230" t="str">
        <f>'Parcijalni_cjeloviti ispit'!N186</f>
        <v>NE</v>
      </c>
    </row>
    <row r="186" spans="1:14" ht="15.75" thickBot="1" x14ac:dyDescent="0.3">
      <c r="A186" s="239">
        <f>'Parcijalni_cjeloviti ispit'!A187</f>
        <v>0</v>
      </c>
      <c r="B186" s="243">
        <f>'Parcijalni_cjeloviti ispit'!B187</f>
        <v>0</v>
      </c>
      <c r="C186" s="239">
        <f>'Parcijalni_cjeloviti ispit'!C187</f>
        <v>0</v>
      </c>
      <c r="D186" s="99" t="str">
        <f>'Parcijalni_cjeloviti ispit'!D187</f>
        <v>P</v>
      </c>
      <c r="E186" s="100" t="str">
        <f>'Parcijalni_cjeloviti ispit'!E187</f>
        <v/>
      </c>
      <c r="F186" s="241">
        <f>'Parcijalni_cjeloviti ispit'!F187</f>
        <v>0</v>
      </c>
      <c r="G186" s="101" t="str">
        <f>'Parcijalni_cjeloviti ispit'!G187</f>
        <v/>
      </c>
      <c r="H186" s="241">
        <f>'Parcijalni_cjeloviti ispit'!H187</f>
        <v>0</v>
      </c>
      <c r="I186" s="101" t="str">
        <f>'Parcijalni_cjeloviti ispit'!I187</f>
        <v/>
      </c>
      <c r="J186" s="241">
        <f>'Parcijalni_cjeloviti ispit'!J187</f>
        <v>0</v>
      </c>
      <c r="K186" s="101" t="str">
        <f>'Parcijalni_cjeloviti ispit'!K187</f>
        <v/>
      </c>
      <c r="L186" s="241">
        <f>'Parcijalni_cjeloviti ispit'!L187</f>
        <v>0</v>
      </c>
      <c r="M186" s="229">
        <f>'Parcijalni_cjeloviti ispit'!M187</f>
        <v>0</v>
      </c>
      <c r="N186" s="229">
        <f>'Parcijalni_cjeloviti ispit'!N187</f>
        <v>0</v>
      </c>
    </row>
    <row r="187" spans="1:14" x14ac:dyDescent="0.25">
      <c r="A187" s="238">
        <f>'Parcijalni_cjeloviti ispit'!A188</f>
        <v>91</v>
      </c>
      <c r="B187" s="242" t="str">
        <f>'Parcijalni_cjeloviti ispit'!B188</f>
        <v xml:space="preserve"> </v>
      </c>
      <c r="C187" s="238">
        <f>'Parcijalni_cjeloviti ispit'!C188</f>
        <v>0</v>
      </c>
      <c r="D187" s="97" t="str">
        <f>'Parcijalni_cjeloviti ispit'!D188</f>
        <v>B</v>
      </c>
      <c r="E187" s="98">
        <f>'Parcijalni_cjeloviti ispit'!E188</f>
        <v>0</v>
      </c>
      <c r="F187" s="240" t="str">
        <f>'Parcijalni_cjeloviti ispit'!F188</f>
        <v>NE</v>
      </c>
      <c r="G187" s="98">
        <f>'Parcijalni_cjeloviti ispit'!G188</f>
        <v>0</v>
      </c>
      <c r="H187" s="240" t="str">
        <f>'Parcijalni_cjeloviti ispit'!H188</f>
        <v>NE</v>
      </c>
      <c r="I187" s="98">
        <f>'Parcijalni_cjeloviti ispit'!I188</f>
        <v>0</v>
      </c>
      <c r="J187" s="240" t="str">
        <f>'Parcijalni_cjeloviti ispit'!J188</f>
        <v>NE</v>
      </c>
      <c r="K187" s="98">
        <f>'Parcijalni_cjeloviti ispit'!K188</f>
        <v>0</v>
      </c>
      <c r="L187" s="240" t="str">
        <f>'Parcijalni_cjeloviti ispit'!L188</f>
        <v>NE</v>
      </c>
      <c r="M187" s="230">
        <f>'Parcijalni_cjeloviti ispit'!M188</f>
        <v>0</v>
      </c>
      <c r="N187" s="230" t="str">
        <f>'Parcijalni_cjeloviti ispit'!N188</f>
        <v>NE</v>
      </c>
    </row>
    <row r="188" spans="1:14" ht="15.75" thickBot="1" x14ac:dyDescent="0.3">
      <c r="A188" s="239">
        <f>'Parcijalni_cjeloviti ispit'!A189</f>
        <v>0</v>
      </c>
      <c r="B188" s="243">
        <f>'Parcijalni_cjeloviti ispit'!B189</f>
        <v>0</v>
      </c>
      <c r="C188" s="239">
        <f>'Parcijalni_cjeloviti ispit'!C189</f>
        <v>0</v>
      </c>
      <c r="D188" s="99" t="str">
        <f>'Parcijalni_cjeloviti ispit'!D189</f>
        <v>P</v>
      </c>
      <c r="E188" s="100" t="str">
        <f>'Parcijalni_cjeloviti ispit'!E189</f>
        <v/>
      </c>
      <c r="F188" s="241">
        <f>'Parcijalni_cjeloviti ispit'!F189</f>
        <v>0</v>
      </c>
      <c r="G188" s="101" t="str">
        <f>'Parcijalni_cjeloviti ispit'!G189</f>
        <v/>
      </c>
      <c r="H188" s="241">
        <f>'Parcijalni_cjeloviti ispit'!H189</f>
        <v>0</v>
      </c>
      <c r="I188" s="101" t="str">
        <f>'Parcijalni_cjeloviti ispit'!I189</f>
        <v/>
      </c>
      <c r="J188" s="241">
        <f>'Parcijalni_cjeloviti ispit'!J189</f>
        <v>0</v>
      </c>
      <c r="K188" s="101" t="str">
        <f>'Parcijalni_cjeloviti ispit'!K189</f>
        <v/>
      </c>
      <c r="L188" s="241">
        <f>'Parcijalni_cjeloviti ispit'!L189</f>
        <v>0</v>
      </c>
      <c r="M188" s="229">
        <f>'Parcijalni_cjeloviti ispit'!M189</f>
        <v>0</v>
      </c>
      <c r="N188" s="229">
        <f>'Parcijalni_cjeloviti ispit'!N189</f>
        <v>0</v>
      </c>
    </row>
    <row r="189" spans="1:14" x14ac:dyDescent="0.25">
      <c r="A189" s="238">
        <f>'Parcijalni_cjeloviti ispit'!A190</f>
        <v>92</v>
      </c>
      <c r="B189" s="242" t="str">
        <f>'Parcijalni_cjeloviti ispit'!B190</f>
        <v xml:space="preserve"> </v>
      </c>
      <c r="C189" s="238">
        <f>'Parcijalni_cjeloviti ispit'!C190</f>
        <v>0</v>
      </c>
      <c r="D189" s="97" t="str">
        <f>'Parcijalni_cjeloviti ispit'!D190</f>
        <v>B</v>
      </c>
      <c r="E189" s="98">
        <f>'Parcijalni_cjeloviti ispit'!E190</f>
        <v>0</v>
      </c>
      <c r="F189" s="240" t="str">
        <f>'Parcijalni_cjeloviti ispit'!F190</f>
        <v>NE</v>
      </c>
      <c r="G189" s="98">
        <f>'Parcijalni_cjeloviti ispit'!G190</f>
        <v>0</v>
      </c>
      <c r="H189" s="240" t="str">
        <f>'Parcijalni_cjeloviti ispit'!H190</f>
        <v>NE</v>
      </c>
      <c r="I189" s="98">
        <f>'Parcijalni_cjeloviti ispit'!I190</f>
        <v>0</v>
      </c>
      <c r="J189" s="240" t="str">
        <f>'Parcijalni_cjeloviti ispit'!J190</f>
        <v>NE</v>
      </c>
      <c r="K189" s="98">
        <f>'Parcijalni_cjeloviti ispit'!K190</f>
        <v>0</v>
      </c>
      <c r="L189" s="240" t="str">
        <f>'Parcijalni_cjeloviti ispit'!L190</f>
        <v>NE</v>
      </c>
      <c r="M189" s="230">
        <f>'Parcijalni_cjeloviti ispit'!M190</f>
        <v>0</v>
      </c>
      <c r="N189" s="230" t="str">
        <f>'Parcijalni_cjeloviti ispit'!N190</f>
        <v>NE</v>
      </c>
    </row>
    <row r="190" spans="1:14" ht="15.75" thickBot="1" x14ac:dyDescent="0.3">
      <c r="A190" s="239">
        <f>'Parcijalni_cjeloviti ispit'!A191</f>
        <v>0</v>
      </c>
      <c r="B190" s="243">
        <f>'Parcijalni_cjeloviti ispit'!B191</f>
        <v>0</v>
      </c>
      <c r="C190" s="239">
        <f>'Parcijalni_cjeloviti ispit'!C191</f>
        <v>0</v>
      </c>
      <c r="D190" s="99" t="str">
        <f>'Parcijalni_cjeloviti ispit'!D191</f>
        <v>P</v>
      </c>
      <c r="E190" s="100" t="str">
        <f>'Parcijalni_cjeloviti ispit'!E191</f>
        <v/>
      </c>
      <c r="F190" s="241">
        <f>'Parcijalni_cjeloviti ispit'!F191</f>
        <v>0</v>
      </c>
      <c r="G190" s="101" t="str">
        <f>'Parcijalni_cjeloviti ispit'!G191</f>
        <v/>
      </c>
      <c r="H190" s="241">
        <f>'Parcijalni_cjeloviti ispit'!H191</f>
        <v>0</v>
      </c>
      <c r="I190" s="101" t="str">
        <f>'Parcijalni_cjeloviti ispit'!I191</f>
        <v/>
      </c>
      <c r="J190" s="241">
        <f>'Parcijalni_cjeloviti ispit'!J191</f>
        <v>0</v>
      </c>
      <c r="K190" s="101" t="str">
        <f>'Parcijalni_cjeloviti ispit'!K191</f>
        <v/>
      </c>
      <c r="L190" s="241">
        <f>'Parcijalni_cjeloviti ispit'!L191</f>
        <v>0</v>
      </c>
      <c r="M190" s="229">
        <f>'Parcijalni_cjeloviti ispit'!M191</f>
        <v>0</v>
      </c>
      <c r="N190" s="229">
        <f>'Parcijalni_cjeloviti ispit'!N191</f>
        <v>0</v>
      </c>
    </row>
    <row r="191" spans="1:14" x14ac:dyDescent="0.25">
      <c r="A191" s="238">
        <f>'Parcijalni_cjeloviti ispit'!A192</f>
        <v>93</v>
      </c>
      <c r="B191" s="242" t="str">
        <f>'Parcijalni_cjeloviti ispit'!B192</f>
        <v xml:space="preserve"> </v>
      </c>
      <c r="C191" s="238">
        <f>'Parcijalni_cjeloviti ispit'!C192</f>
        <v>0</v>
      </c>
      <c r="D191" s="97" t="str">
        <f>'Parcijalni_cjeloviti ispit'!D192</f>
        <v>B</v>
      </c>
      <c r="E191" s="98">
        <f>'Parcijalni_cjeloviti ispit'!E192</f>
        <v>0</v>
      </c>
      <c r="F191" s="240" t="str">
        <f>'Parcijalni_cjeloviti ispit'!F192</f>
        <v>NE</v>
      </c>
      <c r="G191" s="98">
        <f>'Parcijalni_cjeloviti ispit'!G192</f>
        <v>0</v>
      </c>
      <c r="H191" s="240" t="str">
        <f>'Parcijalni_cjeloviti ispit'!H192</f>
        <v>NE</v>
      </c>
      <c r="I191" s="98">
        <f>'Parcijalni_cjeloviti ispit'!I192</f>
        <v>0</v>
      </c>
      <c r="J191" s="240" t="str">
        <f>'Parcijalni_cjeloviti ispit'!J192</f>
        <v>NE</v>
      </c>
      <c r="K191" s="98">
        <f>'Parcijalni_cjeloviti ispit'!K192</f>
        <v>0</v>
      </c>
      <c r="L191" s="240" t="str">
        <f>'Parcijalni_cjeloviti ispit'!L192</f>
        <v>NE</v>
      </c>
      <c r="M191" s="230">
        <f>'Parcijalni_cjeloviti ispit'!M192</f>
        <v>0</v>
      </c>
      <c r="N191" s="230" t="str">
        <f>'Parcijalni_cjeloviti ispit'!N192</f>
        <v>NE</v>
      </c>
    </row>
    <row r="192" spans="1:14" ht="15.75" thickBot="1" x14ac:dyDescent="0.3">
      <c r="A192" s="239">
        <f>'Parcijalni_cjeloviti ispit'!A193</f>
        <v>0</v>
      </c>
      <c r="B192" s="243">
        <f>'Parcijalni_cjeloviti ispit'!B193</f>
        <v>0</v>
      </c>
      <c r="C192" s="239">
        <f>'Parcijalni_cjeloviti ispit'!C193</f>
        <v>0</v>
      </c>
      <c r="D192" s="99" t="str">
        <f>'Parcijalni_cjeloviti ispit'!D193</f>
        <v>P</v>
      </c>
      <c r="E192" s="100" t="str">
        <f>'Parcijalni_cjeloviti ispit'!E193</f>
        <v/>
      </c>
      <c r="F192" s="241">
        <f>'Parcijalni_cjeloviti ispit'!F193</f>
        <v>0</v>
      </c>
      <c r="G192" s="101" t="str">
        <f>'Parcijalni_cjeloviti ispit'!G193</f>
        <v/>
      </c>
      <c r="H192" s="241">
        <f>'Parcijalni_cjeloviti ispit'!H193</f>
        <v>0</v>
      </c>
      <c r="I192" s="101" t="str">
        <f>'Parcijalni_cjeloviti ispit'!I193</f>
        <v/>
      </c>
      <c r="J192" s="241">
        <f>'Parcijalni_cjeloviti ispit'!J193</f>
        <v>0</v>
      </c>
      <c r="K192" s="101" t="str">
        <f>'Parcijalni_cjeloviti ispit'!K193</f>
        <v/>
      </c>
      <c r="L192" s="241">
        <f>'Parcijalni_cjeloviti ispit'!L193</f>
        <v>0</v>
      </c>
      <c r="M192" s="229">
        <f>'Parcijalni_cjeloviti ispit'!M193</f>
        <v>0</v>
      </c>
      <c r="N192" s="229">
        <f>'Parcijalni_cjeloviti ispit'!N193</f>
        <v>0</v>
      </c>
    </row>
    <row r="193" spans="1:14" x14ac:dyDescent="0.25">
      <c r="A193" s="238">
        <f>'Parcijalni_cjeloviti ispit'!A194</f>
        <v>94</v>
      </c>
      <c r="B193" s="242" t="str">
        <f>'Parcijalni_cjeloviti ispit'!B194</f>
        <v xml:space="preserve"> </v>
      </c>
      <c r="C193" s="238">
        <f>'Parcijalni_cjeloviti ispit'!C194</f>
        <v>0</v>
      </c>
      <c r="D193" s="97" t="str">
        <f>'Parcijalni_cjeloviti ispit'!D194</f>
        <v>B</v>
      </c>
      <c r="E193" s="98">
        <f>'Parcijalni_cjeloviti ispit'!E194</f>
        <v>0</v>
      </c>
      <c r="F193" s="240" t="str">
        <f>'Parcijalni_cjeloviti ispit'!F194</f>
        <v>NE</v>
      </c>
      <c r="G193" s="98">
        <f>'Parcijalni_cjeloviti ispit'!G194</f>
        <v>0</v>
      </c>
      <c r="H193" s="240" t="str">
        <f>'Parcijalni_cjeloviti ispit'!H194</f>
        <v>NE</v>
      </c>
      <c r="I193" s="98">
        <f>'Parcijalni_cjeloviti ispit'!I194</f>
        <v>0</v>
      </c>
      <c r="J193" s="240" t="str">
        <f>'Parcijalni_cjeloviti ispit'!J194</f>
        <v>NE</v>
      </c>
      <c r="K193" s="98">
        <f>'Parcijalni_cjeloviti ispit'!K194</f>
        <v>0</v>
      </c>
      <c r="L193" s="240" t="str">
        <f>'Parcijalni_cjeloviti ispit'!L194</f>
        <v>NE</v>
      </c>
      <c r="M193" s="230">
        <f>'Parcijalni_cjeloviti ispit'!M194</f>
        <v>0</v>
      </c>
      <c r="N193" s="230" t="str">
        <f>'Parcijalni_cjeloviti ispit'!N194</f>
        <v>NE</v>
      </c>
    </row>
    <row r="194" spans="1:14" ht="15.75" thickBot="1" x14ac:dyDescent="0.3">
      <c r="A194" s="239">
        <f>'Parcijalni_cjeloviti ispit'!A195</f>
        <v>0</v>
      </c>
      <c r="B194" s="243">
        <f>'Parcijalni_cjeloviti ispit'!B195</f>
        <v>0</v>
      </c>
      <c r="C194" s="239">
        <f>'Parcijalni_cjeloviti ispit'!C195</f>
        <v>0</v>
      </c>
      <c r="D194" s="99" t="str">
        <f>'Parcijalni_cjeloviti ispit'!D195</f>
        <v>P</v>
      </c>
      <c r="E194" s="100" t="str">
        <f>'Parcijalni_cjeloviti ispit'!E195</f>
        <v/>
      </c>
      <c r="F194" s="241">
        <f>'Parcijalni_cjeloviti ispit'!F195</f>
        <v>0</v>
      </c>
      <c r="G194" s="101" t="str">
        <f>'Parcijalni_cjeloviti ispit'!G195</f>
        <v/>
      </c>
      <c r="H194" s="241">
        <f>'Parcijalni_cjeloviti ispit'!H195</f>
        <v>0</v>
      </c>
      <c r="I194" s="101" t="str">
        <f>'Parcijalni_cjeloviti ispit'!I195</f>
        <v/>
      </c>
      <c r="J194" s="241">
        <f>'Parcijalni_cjeloviti ispit'!J195</f>
        <v>0</v>
      </c>
      <c r="K194" s="101" t="str">
        <f>'Parcijalni_cjeloviti ispit'!K195</f>
        <v/>
      </c>
      <c r="L194" s="241">
        <f>'Parcijalni_cjeloviti ispit'!L195</f>
        <v>0</v>
      </c>
      <c r="M194" s="229">
        <f>'Parcijalni_cjeloviti ispit'!M195</f>
        <v>0</v>
      </c>
      <c r="N194" s="229">
        <f>'Parcijalni_cjeloviti ispit'!N195</f>
        <v>0</v>
      </c>
    </row>
    <row r="195" spans="1:14" x14ac:dyDescent="0.25">
      <c r="A195" s="238">
        <f>'Parcijalni_cjeloviti ispit'!A196</f>
        <v>95</v>
      </c>
      <c r="B195" s="242" t="str">
        <f>'Parcijalni_cjeloviti ispit'!B196</f>
        <v xml:space="preserve"> </v>
      </c>
      <c r="C195" s="238">
        <f>'Parcijalni_cjeloviti ispit'!C196</f>
        <v>0</v>
      </c>
      <c r="D195" s="97" t="str">
        <f>'Parcijalni_cjeloviti ispit'!D196</f>
        <v>B</v>
      </c>
      <c r="E195" s="98">
        <f>'Parcijalni_cjeloviti ispit'!E196</f>
        <v>0</v>
      </c>
      <c r="F195" s="240" t="str">
        <f>'Parcijalni_cjeloviti ispit'!F196</f>
        <v>NE</v>
      </c>
      <c r="G195" s="98">
        <f>'Parcijalni_cjeloviti ispit'!G196</f>
        <v>0</v>
      </c>
      <c r="H195" s="240" t="str">
        <f>'Parcijalni_cjeloviti ispit'!H196</f>
        <v>NE</v>
      </c>
      <c r="I195" s="98">
        <f>'Parcijalni_cjeloviti ispit'!I196</f>
        <v>0</v>
      </c>
      <c r="J195" s="240" t="str">
        <f>'Parcijalni_cjeloviti ispit'!J196</f>
        <v>NE</v>
      </c>
      <c r="K195" s="98">
        <f>'Parcijalni_cjeloviti ispit'!K196</f>
        <v>0</v>
      </c>
      <c r="L195" s="240" t="str">
        <f>'Parcijalni_cjeloviti ispit'!L196</f>
        <v>NE</v>
      </c>
      <c r="M195" s="230">
        <f>'Parcijalni_cjeloviti ispit'!M196</f>
        <v>0</v>
      </c>
      <c r="N195" s="230" t="str">
        <f>'Parcijalni_cjeloviti ispit'!N196</f>
        <v>NE</v>
      </c>
    </row>
    <row r="196" spans="1:14" ht="15.75" thickBot="1" x14ac:dyDescent="0.3">
      <c r="A196" s="239">
        <f>'Parcijalni_cjeloviti ispit'!A197</f>
        <v>0</v>
      </c>
      <c r="B196" s="243">
        <f>'Parcijalni_cjeloviti ispit'!B197</f>
        <v>0</v>
      </c>
      <c r="C196" s="239">
        <f>'Parcijalni_cjeloviti ispit'!C197</f>
        <v>0</v>
      </c>
      <c r="D196" s="99" t="str">
        <f>'Parcijalni_cjeloviti ispit'!D197</f>
        <v>P</v>
      </c>
      <c r="E196" s="100" t="str">
        <f>'Parcijalni_cjeloviti ispit'!E197</f>
        <v/>
      </c>
      <c r="F196" s="241">
        <f>'Parcijalni_cjeloviti ispit'!F197</f>
        <v>0</v>
      </c>
      <c r="G196" s="101" t="str">
        <f>'Parcijalni_cjeloviti ispit'!G197</f>
        <v/>
      </c>
      <c r="H196" s="241">
        <f>'Parcijalni_cjeloviti ispit'!H197</f>
        <v>0</v>
      </c>
      <c r="I196" s="101" t="str">
        <f>'Parcijalni_cjeloviti ispit'!I197</f>
        <v/>
      </c>
      <c r="J196" s="241">
        <f>'Parcijalni_cjeloviti ispit'!J197</f>
        <v>0</v>
      </c>
      <c r="K196" s="101" t="str">
        <f>'Parcijalni_cjeloviti ispit'!K197</f>
        <v/>
      </c>
      <c r="L196" s="241">
        <f>'Parcijalni_cjeloviti ispit'!L197</f>
        <v>0</v>
      </c>
      <c r="M196" s="229">
        <f>'Parcijalni_cjeloviti ispit'!M197</f>
        <v>0</v>
      </c>
      <c r="N196" s="229">
        <f>'Parcijalni_cjeloviti ispit'!N197</f>
        <v>0</v>
      </c>
    </row>
    <row r="197" spans="1:14" x14ac:dyDescent="0.25">
      <c r="A197" s="238">
        <f>'Parcijalni_cjeloviti ispit'!A198</f>
        <v>96</v>
      </c>
      <c r="B197" s="242" t="str">
        <f>'Parcijalni_cjeloviti ispit'!B198</f>
        <v xml:space="preserve"> </v>
      </c>
      <c r="C197" s="238">
        <f>'Parcijalni_cjeloviti ispit'!C198</f>
        <v>0</v>
      </c>
      <c r="D197" s="97" t="str">
        <f>'Parcijalni_cjeloviti ispit'!D198</f>
        <v>B</v>
      </c>
      <c r="E197" s="98">
        <f>'Parcijalni_cjeloviti ispit'!E198</f>
        <v>0</v>
      </c>
      <c r="F197" s="240" t="str">
        <f>'Parcijalni_cjeloviti ispit'!F198</f>
        <v>NE</v>
      </c>
      <c r="G197" s="98">
        <f>'Parcijalni_cjeloviti ispit'!G198</f>
        <v>0</v>
      </c>
      <c r="H197" s="240" t="str">
        <f>'Parcijalni_cjeloviti ispit'!H198</f>
        <v>NE</v>
      </c>
      <c r="I197" s="98">
        <f>'Parcijalni_cjeloviti ispit'!I198</f>
        <v>0</v>
      </c>
      <c r="J197" s="240" t="str">
        <f>'Parcijalni_cjeloviti ispit'!J198</f>
        <v>NE</v>
      </c>
      <c r="K197" s="98">
        <f>'Parcijalni_cjeloviti ispit'!K198</f>
        <v>0</v>
      </c>
      <c r="L197" s="240" t="str">
        <f>'Parcijalni_cjeloviti ispit'!L198</f>
        <v>NE</v>
      </c>
      <c r="M197" s="230">
        <f>'Parcijalni_cjeloviti ispit'!M198</f>
        <v>0</v>
      </c>
      <c r="N197" s="230" t="str">
        <f>'Parcijalni_cjeloviti ispit'!N198</f>
        <v>NE</v>
      </c>
    </row>
    <row r="198" spans="1:14" ht="15.75" thickBot="1" x14ac:dyDescent="0.3">
      <c r="A198" s="239">
        <f>'Parcijalni_cjeloviti ispit'!A199</f>
        <v>0</v>
      </c>
      <c r="B198" s="243">
        <f>'Parcijalni_cjeloviti ispit'!B199</f>
        <v>0</v>
      </c>
      <c r="C198" s="239">
        <f>'Parcijalni_cjeloviti ispit'!C199</f>
        <v>0</v>
      </c>
      <c r="D198" s="99" t="str">
        <f>'Parcijalni_cjeloviti ispit'!D199</f>
        <v>P</v>
      </c>
      <c r="E198" s="100" t="str">
        <f>'Parcijalni_cjeloviti ispit'!E199</f>
        <v/>
      </c>
      <c r="F198" s="241">
        <f>'Parcijalni_cjeloviti ispit'!F199</f>
        <v>0</v>
      </c>
      <c r="G198" s="101" t="str">
        <f>'Parcijalni_cjeloviti ispit'!G199</f>
        <v/>
      </c>
      <c r="H198" s="241">
        <f>'Parcijalni_cjeloviti ispit'!H199</f>
        <v>0</v>
      </c>
      <c r="I198" s="101" t="str">
        <f>'Parcijalni_cjeloviti ispit'!I199</f>
        <v/>
      </c>
      <c r="J198" s="241">
        <f>'Parcijalni_cjeloviti ispit'!J199</f>
        <v>0</v>
      </c>
      <c r="K198" s="101" t="str">
        <f>'Parcijalni_cjeloviti ispit'!K199</f>
        <v/>
      </c>
      <c r="L198" s="241">
        <f>'Parcijalni_cjeloviti ispit'!L199</f>
        <v>0</v>
      </c>
      <c r="M198" s="229">
        <f>'Parcijalni_cjeloviti ispit'!M199</f>
        <v>0</v>
      </c>
      <c r="N198" s="229">
        <f>'Parcijalni_cjeloviti ispit'!N199</f>
        <v>0</v>
      </c>
    </row>
    <row r="199" spans="1:14" x14ac:dyDescent="0.25">
      <c r="A199" s="238">
        <f>'Parcijalni_cjeloviti ispit'!A200</f>
        <v>97</v>
      </c>
      <c r="B199" s="242" t="str">
        <f>'Parcijalni_cjeloviti ispit'!B200</f>
        <v xml:space="preserve"> </v>
      </c>
      <c r="C199" s="238">
        <f>'Parcijalni_cjeloviti ispit'!C200</f>
        <v>0</v>
      </c>
      <c r="D199" s="97" t="str">
        <f>'Parcijalni_cjeloviti ispit'!D200</f>
        <v>B</v>
      </c>
      <c r="E199" s="98">
        <f>'Parcijalni_cjeloviti ispit'!E200</f>
        <v>0</v>
      </c>
      <c r="F199" s="240" t="str">
        <f>'Parcijalni_cjeloviti ispit'!F200</f>
        <v>NE</v>
      </c>
      <c r="G199" s="98">
        <f>'Parcijalni_cjeloviti ispit'!G200</f>
        <v>0</v>
      </c>
      <c r="H199" s="240" t="str">
        <f>'Parcijalni_cjeloviti ispit'!H200</f>
        <v>NE</v>
      </c>
      <c r="I199" s="98">
        <f>'Parcijalni_cjeloviti ispit'!I200</f>
        <v>0</v>
      </c>
      <c r="J199" s="240" t="str">
        <f>'Parcijalni_cjeloviti ispit'!J200</f>
        <v>NE</v>
      </c>
      <c r="K199" s="98">
        <f>'Parcijalni_cjeloviti ispit'!K200</f>
        <v>0</v>
      </c>
      <c r="L199" s="240" t="str">
        <f>'Parcijalni_cjeloviti ispit'!L200</f>
        <v>NE</v>
      </c>
      <c r="M199" s="230">
        <f>'Parcijalni_cjeloviti ispit'!M200</f>
        <v>0</v>
      </c>
      <c r="N199" s="230" t="str">
        <f>'Parcijalni_cjeloviti ispit'!N200</f>
        <v>NE</v>
      </c>
    </row>
    <row r="200" spans="1:14" ht="15.75" thickBot="1" x14ac:dyDescent="0.3">
      <c r="A200" s="239">
        <f>'Parcijalni_cjeloviti ispit'!A201</f>
        <v>0</v>
      </c>
      <c r="B200" s="243">
        <f>'Parcijalni_cjeloviti ispit'!B201</f>
        <v>0</v>
      </c>
      <c r="C200" s="239">
        <f>'Parcijalni_cjeloviti ispit'!C201</f>
        <v>0</v>
      </c>
      <c r="D200" s="99" t="str">
        <f>'Parcijalni_cjeloviti ispit'!D201</f>
        <v>P</v>
      </c>
      <c r="E200" s="100" t="str">
        <f>'Parcijalni_cjeloviti ispit'!E201</f>
        <v/>
      </c>
      <c r="F200" s="241">
        <f>'Parcijalni_cjeloviti ispit'!F201</f>
        <v>0</v>
      </c>
      <c r="G200" s="101" t="str">
        <f>'Parcijalni_cjeloviti ispit'!G201</f>
        <v/>
      </c>
      <c r="H200" s="241">
        <f>'Parcijalni_cjeloviti ispit'!H201</f>
        <v>0</v>
      </c>
      <c r="I200" s="101" t="str">
        <f>'Parcijalni_cjeloviti ispit'!I201</f>
        <v/>
      </c>
      <c r="J200" s="241">
        <f>'Parcijalni_cjeloviti ispit'!J201</f>
        <v>0</v>
      </c>
      <c r="K200" s="101" t="str">
        <f>'Parcijalni_cjeloviti ispit'!K201</f>
        <v/>
      </c>
      <c r="L200" s="241">
        <f>'Parcijalni_cjeloviti ispit'!L201</f>
        <v>0</v>
      </c>
      <c r="M200" s="229">
        <f>'Parcijalni_cjeloviti ispit'!M201</f>
        <v>0</v>
      </c>
      <c r="N200" s="229">
        <f>'Parcijalni_cjeloviti ispit'!N201</f>
        <v>0</v>
      </c>
    </row>
    <row r="201" spans="1:14" x14ac:dyDescent="0.25">
      <c r="A201" s="238">
        <f>'Parcijalni_cjeloviti ispit'!A202</f>
        <v>98</v>
      </c>
      <c r="B201" s="242" t="str">
        <f>'Parcijalni_cjeloviti ispit'!B202</f>
        <v xml:space="preserve"> </v>
      </c>
      <c r="C201" s="238">
        <f>'Parcijalni_cjeloviti ispit'!C202</f>
        <v>0</v>
      </c>
      <c r="D201" s="97" t="str">
        <f>'Parcijalni_cjeloviti ispit'!D202</f>
        <v>B</v>
      </c>
      <c r="E201" s="98">
        <f>'Parcijalni_cjeloviti ispit'!E202</f>
        <v>0</v>
      </c>
      <c r="F201" s="240" t="str">
        <f>'Parcijalni_cjeloviti ispit'!F202</f>
        <v>NE</v>
      </c>
      <c r="G201" s="98">
        <f>'Parcijalni_cjeloviti ispit'!G202</f>
        <v>0</v>
      </c>
      <c r="H201" s="240" t="str">
        <f>'Parcijalni_cjeloviti ispit'!H202</f>
        <v>NE</v>
      </c>
      <c r="I201" s="98">
        <f>'Parcijalni_cjeloviti ispit'!I202</f>
        <v>0</v>
      </c>
      <c r="J201" s="240" t="str">
        <f>'Parcijalni_cjeloviti ispit'!J202</f>
        <v>NE</v>
      </c>
      <c r="K201" s="98">
        <f>'Parcijalni_cjeloviti ispit'!K202</f>
        <v>0</v>
      </c>
      <c r="L201" s="240" t="str">
        <f>'Parcijalni_cjeloviti ispit'!L202</f>
        <v>NE</v>
      </c>
      <c r="M201" s="230">
        <f>'Parcijalni_cjeloviti ispit'!M202</f>
        <v>0</v>
      </c>
      <c r="N201" s="230" t="str">
        <f>'Parcijalni_cjeloviti ispit'!N202</f>
        <v>NE</v>
      </c>
    </row>
    <row r="202" spans="1:14" ht="15.75" thickBot="1" x14ac:dyDescent="0.3">
      <c r="A202" s="239">
        <f>'Parcijalni_cjeloviti ispit'!A203</f>
        <v>0</v>
      </c>
      <c r="B202" s="243">
        <f>'Parcijalni_cjeloviti ispit'!B203</f>
        <v>0</v>
      </c>
      <c r="C202" s="239">
        <f>'Parcijalni_cjeloviti ispit'!C203</f>
        <v>0</v>
      </c>
      <c r="D202" s="99" t="str">
        <f>'Parcijalni_cjeloviti ispit'!D203</f>
        <v>P</v>
      </c>
      <c r="E202" s="100" t="str">
        <f>'Parcijalni_cjeloviti ispit'!E203</f>
        <v/>
      </c>
      <c r="F202" s="241">
        <f>'Parcijalni_cjeloviti ispit'!F203</f>
        <v>0</v>
      </c>
      <c r="G202" s="101" t="str">
        <f>'Parcijalni_cjeloviti ispit'!G203</f>
        <v/>
      </c>
      <c r="H202" s="241">
        <f>'Parcijalni_cjeloviti ispit'!H203</f>
        <v>0</v>
      </c>
      <c r="I202" s="101" t="str">
        <f>'Parcijalni_cjeloviti ispit'!I203</f>
        <v/>
      </c>
      <c r="J202" s="241">
        <f>'Parcijalni_cjeloviti ispit'!J203</f>
        <v>0</v>
      </c>
      <c r="K202" s="101" t="str">
        <f>'Parcijalni_cjeloviti ispit'!K203</f>
        <v/>
      </c>
      <c r="L202" s="241">
        <f>'Parcijalni_cjeloviti ispit'!L203</f>
        <v>0</v>
      </c>
      <c r="M202" s="229">
        <f>'Parcijalni_cjeloviti ispit'!M203</f>
        <v>0</v>
      </c>
      <c r="N202" s="229">
        <f>'Parcijalni_cjeloviti ispit'!N203</f>
        <v>0</v>
      </c>
    </row>
    <row r="203" spans="1:14" x14ac:dyDescent="0.25">
      <c r="A203" s="238">
        <f>'Parcijalni_cjeloviti ispit'!A204</f>
        <v>99</v>
      </c>
      <c r="B203" s="242" t="str">
        <f>'Parcijalni_cjeloviti ispit'!B204</f>
        <v xml:space="preserve"> </v>
      </c>
      <c r="C203" s="238">
        <f>'Parcijalni_cjeloviti ispit'!C204</f>
        <v>0</v>
      </c>
      <c r="D203" s="97" t="str">
        <f>'Parcijalni_cjeloviti ispit'!D204</f>
        <v>B</v>
      </c>
      <c r="E203" s="98">
        <f>'Parcijalni_cjeloviti ispit'!E204</f>
        <v>0</v>
      </c>
      <c r="F203" s="240" t="str">
        <f>'Parcijalni_cjeloviti ispit'!F204</f>
        <v>NE</v>
      </c>
      <c r="G203" s="98">
        <f>'Parcijalni_cjeloviti ispit'!G204</f>
        <v>0</v>
      </c>
      <c r="H203" s="240" t="str">
        <f>'Parcijalni_cjeloviti ispit'!H204</f>
        <v>NE</v>
      </c>
      <c r="I203" s="98">
        <f>'Parcijalni_cjeloviti ispit'!I204</f>
        <v>0</v>
      </c>
      <c r="J203" s="240" t="str">
        <f>'Parcijalni_cjeloviti ispit'!J204</f>
        <v>NE</v>
      </c>
      <c r="K203" s="98">
        <f>'Parcijalni_cjeloviti ispit'!K204</f>
        <v>0</v>
      </c>
      <c r="L203" s="240" t="str">
        <f>'Parcijalni_cjeloviti ispit'!L204</f>
        <v>NE</v>
      </c>
      <c r="M203" s="230">
        <f>'Parcijalni_cjeloviti ispit'!M204</f>
        <v>0</v>
      </c>
      <c r="N203" s="230" t="str">
        <f>'Parcijalni_cjeloviti ispit'!N204</f>
        <v>NE</v>
      </c>
    </row>
    <row r="204" spans="1:14" ht="15.75" thickBot="1" x14ac:dyDescent="0.3">
      <c r="A204" s="239">
        <f>'Parcijalni_cjeloviti ispit'!A205</f>
        <v>0</v>
      </c>
      <c r="B204" s="243">
        <f>'Parcijalni_cjeloviti ispit'!B205</f>
        <v>0</v>
      </c>
      <c r="C204" s="239">
        <f>'Parcijalni_cjeloviti ispit'!C205</f>
        <v>0</v>
      </c>
      <c r="D204" s="99" t="str">
        <f>'Parcijalni_cjeloviti ispit'!D205</f>
        <v>P</v>
      </c>
      <c r="E204" s="100" t="str">
        <f>'Parcijalni_cjeloviti ispit'!E205</f>
        <v/>
      </c>
      <c r="F204" s="241">
        <f>'Parcijalni_cjeloviti ispit'!F205</f>
        <v>0</v>
      </c>
      <c r="G204" s="101" t="str">
        <f>'Parcijalni_cjeloviti ispit'!G205</f>
        <v/>
      </c>
      <c r="H204" s="241">
        <f>'Parcijalni_cjeloviti ispit'!H205</f>
        <v>0</v>
      </c>
      <c r="I204" s="101" t="str">
        <f>'Parcijalni_cjeloviti ispit'!I205</f>
        <v/>
      </c>
      <c r="J204" s="241">
        <f>'Parcijalni_cjeloviti ispit'!J205</f>
        <v>0</v>
      </c>
      <c r="K204" s="101" t="str">
        <f>'Parcijalni_cjeloviti ispit'!K205</f>
        <v/>
      </c>
      <c r="L204" s="241">
        <f>'Parcijalni_cjeloviti ispit'!L205</f>
        <v>0</v>
      </c>
      <c r="M204" s="229">
        <f>'Parcijalni_cjeloviti ispit'!M205</f>
        <v>0</v>
      </c>
      <c r="N204" s="229">
        <f>'Parcijalni_cjeloviti ispit'!N205</f>
        <v>0</v>
      </c>
    </row>
    <row r="205" spans="1:14" x14ac:dyDescent="0.25">
      <c r="A205" s="238">
        <f>'Parcijalni_cjeloviti ispit'!A206</f>
        <v>100</v>
      </c>
      <c r="B205" s="242" t="str">
        <f>'Parcijalni_cjeloviti ispit'!B206</f>
        <v xml:space="preserve"> </v>
      </c>
      <c r="C205" s="238">
        <f>'Parcijalni_cjeloviti ispit'!C206</f>
        <v>0</v>
      </c>
      <c r="D205" s="97" t="str">
        <f>'Parcijalni_cjeloviti ispit'!D206</f>
        <v>B</v>
      </c>
      <c r="E205" s="98">
        <f>'Parcijalni_cjeloviti ispit'!E206</f>
        <v>0</v>
      </c>
      <c r="F205" s="240" t="str">
        <f>'Parcijalni_cjeloviti ispit'!F206</f>
        <v>NE</v>
      </c>
      <c r="G205" s="98">
        <f>'Parcijalni_cjeloviti ispit'!G206</f>
        <v>0</v>
      </c>
      <c r="H205" s="240" t="str">
        <f>'Parcijalni_cjeloviti ispit'!H206</f>
        <v>NE</v>
      </c>
      <c r="I205" s="98">
        <f>'Parcijalni_cjeloviti ispit'!I206</f>
        <v>0</v>
      </c>
      <c r="J205" s="240" t="str">
        <f>'Parcijalni_cjeloviti ispit'!J206</f>
        <v>NE</v>
      </c>
      <c r="K205" s="98">
        <f>'Parcijalni_cjeloviti ispit'!K206</f>
        <v>0</v>
      </c>
      <c r="L205" s="240" t="str">
        <f>'Parcijalni_cjeloviti ispit'!L206</f>
        <v>NE</v>
      </c>
      <c r="M205" s="230">
        <f>'Parcijalni_cjeloviti ispit'!M206</f>
        <v>0</v>
      </c>
      <c r="N205" s="230" t="str">
        <f>'Parcijalni_cjeloviti ispit'!N206</f>
        <v>NE</v>
      </c>
    </row>
    <row r="206" spans="1:14" ht="15.75" thickBot="1" x14ac:dyDescent="0.3">
      <c r="A206" s="239">
        <f>'Parcijalni_cjeloviti ispit'!A207</f>
        <v>0</v>
      </c>
      <c r="B206" s="243">
        <f>'Parcijalni_cjeloviti ispit'!B207</f>
        <v>0</v>
      </c>
      <c r="C206" s="239">
        <f>'Parcijalni_cjeloviti ispit'!C207</f>
        <v>0</v>
      </c>
      <c r="D206" s="99" t="str">
        <f>'Parcijalni_cjeloviti ispit'!D207</f>
        <v>P</v>
      </c>
      <c r="E206" s="100" t="str">
        <f>'Parcijalni_cjeloviti ispit'!E207</f>
        <v/>
      </c>
      <c r="F206" s="241">
        <f>'Parcijalni_cjeloviti ispit'!F207</f>
        <v>0</v>
      </c>
      <c r="G206" s="101" t="str">
        <f>'Parcijalni_cjeloviti ispit'!G207</f>
        <v/>
      </c>
      <c r="H206" s="241">
        <f>'Parcijalni_cjeloviti ispit'!H207</f>
        <v>0</v>
      </c>
      <c r="I206" s="101" t="str">
        <f>'Parcijalni_cjeloviti ispit'!I207</f>
        <v/>
      </c>
      <c r="J206" s="241">
        <f>'Parcijalni_cjeloviti ispit'!J207</f>
        <v>0</v>
      </c>
      <c r="K206" s="101" t="str">
        <f>'Parcijalni_cjeloviti ispit'!K207</f>
        <v/>
      </c>
      <c r="L206" s="241">
        <f>'Parcijalni_cjeloviti ispit'!L207</f>
        <v>0</v>
      </c>
      <c r="M206" s="229">
        <f>'Parcijalni_cjeloviti ispit'!M207</f>
        <v>0</v>
      </c>
      <c r="N206" s="229">
        <f>'Parcijalni_cjeloviti ispit'!N207</f>
        <v>0</v>
      </c>
    </row>
  </sheetData>
  <sheetProtection algorithmName="SHA-512" hashValue="OJCfJFj+yT4mlDJwDe2xtNarwbVDmzDjlCgOLvjRdYfwWw1Kr7fUUZGNLXv60WQK7xUEuoN7Pv8f7Ur1jPO4qg==" saltValue="pwmadWaQRz31uzhpkt2NEA==" spinCount="100000" sheet="1" objects="1" scenarios="1"/>
  <mergeCells count="921">
    <mergeCell ref="A1:C1"/>
    <mergeCell ref="D1:D2"/>
    <mergeCell ref="E1:G2"/>
    <mergeCell ref="I1:I2"/>
    <mergeCell ref="J1:J2"/>
    <mergeCell ref="D3:E3"/>
    <mergeCell ref="F3:I3"/>
    <mergeCell ref="N4:N6"/>
    <mergeCell ref="F5:F6"/>
    <mergeCell ref="H5:H6"/>
    <mergeCell ref="J5:J6"/>
    <mergeCell ref="L5:L6"/>
    <mergeCell ref="K4:L4"/>
    <mergeCell ref="M4:M6"/>
    <mergeCell ref="A4:A6"/>
    <mergeCell ref="B4:B6"/>
    <mergeCell ref="C4:C6"/>
    <mergeCell ref="E4:F4"/>
    <mergeCell ref="G4:H4"/>
    <mergeCell ref="I4:J4"/>
    <mergeCell ref="K3:L3"/>
    <mergeCell ref="M9:M10"/>
    <mergeCell ref="N9:N10"/>
    <mergeCell ref="A11:A12"/>
    <mergeCell ref="B11:B12"/>
    <mergeCell ref="C11:C12"/>
    <mergeCell ref="F11:F12"/>
    <mergeCell ref="H11:H12"/>
    <mergeCell ref="J11:J12"/>
    <mergeCell ref="N7:N8"/>
    <mergeCell ref="A9:A10"/>
    <mergeCell ref="B9:B10"/>
    <mergeCell ref="C9:C10"/>
    <mergeCell ref="F9:F10"/>
    <mergeCell ref="H9:H10"/>
    <mergeCell ref="J9:J10"/>
    <mergeCell ref="L9:L10"/>
    <mergeCell ref="L7:L8"/>
    <mergeCell ref="M7:M8"/>
    <mergeCell ref="A7:A8"/>
    <mergeCell ref="B7:B8"/>
    <mergeCell ref="C7:C8"/>
    <mergeCell ref="F7:F8"/>
    <mergeCell ref="H7:H8"/>
    <mergeCell ref="J7:J8"/>
    <mergeCell ref="M13:M14"/>
    <mergeCell ref="N13:N14"/>
    <mergeCell ref="A15:A16"/>
    <mergeCell ref="B15:B16"/>
    <mergeCell ref="C15:C16"/>
    <mergeCell ref="F15:F16"/>
    <mergeCell ref="H15:H16"/>
    <mergeCell ref="J15:J16"/>
    <mergeCell ref="N11:N12"/>
    <mergeCell ref="A13:A14"/>
    <mergeCell ref="B13:B14"/>
    <mergeCell ref="C13:C14"/>
    <mergeCell ref="F13:F14"/>
    <mergeCell ref="H13:H14"/>
    <mergeCell ref="J13:J14"/>
    <mergeCell ref="L13:L14"/>
    <mergeCell ref="L11:L12"/>
    <mergeCell ref="M11:M12"/>
    <mergeCell ref="M17:M18"/>
    <mergeCell ref="N17:N18"/>
    <mergeCell ref="A19:A20"/>
    <mergeCell ref="B19:B20"/>
    <mergeCell ref="C19:C20"/>
    <mergeCell ref="F19:F20"/>
    <mergeCell ref="H19:H20"/>
    <mergeCell ref="J19:J20"/>
    <mergeCell ref="N15:N16"/>
    <mergeCell ref="A17:A18"/>
    <mergeCell ref="B17:B18"/>
    <mergeCell ref="C17:C18"/>
    <mergeCell ref="F17:F18"/>
    <mergeCell ref="H17:H18"/>
    <mergeCell ref="J17:J18"/>
    <mergeCell ref="L17:L18"/>
    <mergeCell ref="L15:L16"/>
    <mergeCell ref="M15:M16"/>
    <mergeCell ref="M21:M22"/>
    <mergeCell ref="N21:N22"/>
    <mergeCell ref="A23:A24"/>
    <mergeCell ref="B23:B24"/>
    <mergeCell ref="C23:C24"/>
    <mergeCell ref="F23:F24"/>
    <mergeCell ref="H23:H24"/>
    <mergeCell ref="J23:J24"/>
    <mergeCell ref="N19:N20"/>
    <mergeCell ref="A21:A22"/>
    <mergeCell ref="B21:B22"/>
    <mergeCell ref="C21:C22"/>
    <mergeCell ref="F21:F22"/>
    <mergeCell ref="H21:H22"/>
    <mergeCell ref="J21:J22"/>
    <mergeCell ref="L21:L22"/>
    <mergeCell ref="L19:L20"/>
    <mergeCell ref="M19:M20"/>
    <mergeCell ref="M25:M26"/>
    <mergeCell ref="N25:N26"/>
    <mergeCell ref="A27:A28"/>
    <mergeCell ref="B27:B28"/>
    <mergeCell ref="C27:C28"/>
    <mergeCell ref="F27:F28"/>
    <mergeCell ref="H27:H28"/>
    <mergeCell ref="J27:J28"/>
    <mergeCell ref="N23:N24"/>
    <mergeCell ref="A25:A26"/>
    <mergeCell ref="B25:B26"/>
    <mergeCell ref="C25:C26"/>
    <mergeCell ref="F25:F26"/>
    <mergeCell ref="H25:H26"/>
    <mergeCell ref="J25:J26"/>
    <mergeCell ref="L25:L26"/>
    <mergeCell ref="L23:L24"/>
    <mergeCell ref="M23:M24"/>
    <mergeCell ref="M29:M30"/>
    <mergeCell ref="N29:N30"/>
    <mergeCell ref="A31:A32"/>
    <mergeCell ref="B31:B32"/>
    <mergeCell ref="C31:C32"/>
    <mergeCell ref="F31:F32"/>
    <mergeCell ref="H31:H32"/>
    <mergeCell ref="J31:J32"/>
    <mergeCell ref="N27:N28"/>
    <mergeCell ref="A29:A30"/>
    <mergeCell ref="B29:B30"/>
    <mergeCell ref="C29:C30"/>
    <mergeCell ref="F29:F30"/>
    <mergeCell ref="H29:H30"/>
    <mergeCell ref="J29:J30"/>
    <mergeCell ref="L29:L30"/>
    <mergeCell ref="L27:L28"/>
    <mergeCell ref="M27:M28"/>
    <mergeCell ref="M33:M34"/>
    <mergeCell ref="N33:N34"/>
    <mergeCell ref="A35:A36"/>
    <mergeCell ref="B35:B36"/>
    <mergeCell ref="C35:C36"/>
    <mergeCell ref="F35:F36"/>
    <mergeCell ref="H35:H36"/>
    <mergeCell ref="J35:J36"/>
    <mergeCell ref="N31:N32"/>
    <mergeCell ref="A33:A34"/>
    <mergeCell ref="B33:B34"/>
    <mergeCell ref="C33:C34"/>
    <mergeCell ref="F33:F34"/>
    <mergeCell ref="H33:H34"/>
    <mergeCell ref="J33:J34"/>
    <mergeCell ref="L33:L34"/>
    <mergeCell ref="L31:L32"/>
    <mergeCell ref="M31:M32"/>
    <mergeCell ref="M37:M38"/>
    <mergeCell ref="N37:N38"/>
    <mergeCell ref="A39:A40"/>
    <mergeCell ref="B39:B40"/>
    <mergeCell ref="C39:C40"/>
    <mergeCell ref="F39:F40"/>
    <mergeCell ref="H39:H40"/>
    <mergeCell ref="J39:J40"/>
    <mergeCell ref="N35:N36"/>
    <mergeCell ref="A37:A38"/>
    <mergeCell ref="B37:B38"/>
    <mergeCell ref="C37:C38"/>
    <mergeCell ref="F37:F38"/>
    <mergeCell ref="H37:H38"/>
    <mergeCell ref="J37:J38"/>
    <mergeCell ref="L37:L38"/>
    <mergeCell ref="L35:L36"/>
    <mergeCell ref="M35:M36"/>
    <mergeCell ref="M41:M42"/>
    <mergeCell ref="N41:N42"/>
    <mergeCell ref="A43:A44"/>
    <mergeCell ref="B43:B44"/>
    <mergeCell ref="C43:C44"/>
    <mergeCell ref="F43:F44"/>
    <mergeCell ref="H43:H44"/>
    <mergeCell ref="J43:J44"/>
    <mergeCell ref="N39:N40"/>
    <mergeCell ref="A41:A42"/>
    <mergeCell ref="B41:B42"/>
    <mergeCell ref="C41:C42"/>
    <mergeCell ref="F41:F42"/>
    <mergeCell ref="H41:H42"/>
    <mergeCell ref="J41:J42"/>
    <mergeCell ref="L41:L42"/>
    <mergeCell ref="L39:L40"/>
    <mergeCell ref="M39:M40"/>
    <mergeCell ref="M45:M46"/>
    <mergeCell ref="N45:N46"/>
    <mergeCell ref="A47:A48"/>
    <mergeCell ref="B47:B48"/>
    <mergeCell ref="C47:C48"/>
    <mergeCell ref="F47:F48"/>
    <mergeCell ref="H47:H48"/>
    <mergeCell ref="J47:J48"/>
    <mergeCell ref="N43:N44"/>
    <mergeCell ref="A45:A46"/>
    <mergeCell ref="B45:B46"/>
    <mergeCell ref="C45:C46"/>
    <mergeCell ref="F45:F46"/>
    <mergeCell ref="H45:H46"/>
    <mergeCell ref="J45:J46"/>
    <mergeCell ref="L45:L46"/>
    <mergeCell ref="L43:L44"/>
    <mergeCell ref="M43:M44"/>
    <mergeCell ref="M49:M50"/>
    <mergeCell ref="N49:N50"/>
    <mergeCell ref="A51:A52"/>
    <mergeCell ref="B51:B52"/>
    <mergeCell ref="C51:C52"/>
    <mergeCell ref="F51:F52"/>
    <mergeCell ref="H51:H52"/>
    <mergeCell ref="J51:J52"/>
    <mergeCell ref="N47:N48"/>
    <mergeCell ref="A49:A50"/>
    <mergeCell ref="B49:B50"/>
    <mergeCell ref="C49:C50"/>
    <mergeCell ref="F49:F50"/>
    <mergeCell ref="H49:H50"/>
    <mergeCell ref="J49:J50"/>
    <mergeCell ref="L49:L50"/>
    <mergeCell ref="L47:L48"/>
    <mergeCell ref="M47:M48"/>
    <mergeCell ref="M53:M54"/>
    <mergeCell ref="N53:N54"/>
    <mergeCell ref="A55:A56"/>
    <mergeCell ref="B55:B56"/>
    <mergeCell ref="C55:C56"/>
    <mergeCell ref="F55:F56"/>
    <mergeCell ref="H55:H56"/>
    <mergeCell ref="J55:J56"/>
    <mergeCell ref="N51:N52"/>
    <mergeCell ref="A53:A54"/>
    <mergeCell ref="B53:B54"/>
    <mergeCell ref="C53:C54"/>
    <mergeCell ref="F53:F54"/>
    <mergeCell ref="H53:H54"/>
    <mergeCell ref="J53:J54"/>
    <mergeCell ref="L53:L54"/>
    <mergeCell ref="L51:L52"/>
    <mergeCell ref="M51:M52"/>
    <mergeCell ref="M57:M58"/>
    <mergeCell ref="N57:N58"/>
    <mergeCell ref="A59:A60"/>
    <mergeCell ref="B59:B60"/>
    <mergeCell ref="C59:C60"/>
    <mergeCell ref="F59:F60"/>
    <mergeCell ref="H59:H60"/>
    <mergeCell ref="J59:J60"/>
    <mergeCell ref="N55:N56"/>
    <mergeCell ref="A57:A58"/>
    <mergeCell ref="B57:B58"/>
    <mergeCell ref="C57:C58"/>
    <mergeCell ref="F57:F58"/>
    <mergeCell ref="H57:H58"/>
    <mergeCell ref="J57:J58"/>
    <mergeCell ref="L57:L58"/>
    <mergeCell ref="L55:L56"/>
    <mergeCell ref="M55:M56"/>
    <mergeCell ref="M61:M62"/>
    <mergeCell ref="N61:N62"/>
    <mergeCell ref="A63:A64"/>
    <mergeCell ref="B63:B64"/>
    <mergeCell ref="C63:C64"/>
    <mergeCell ref="F63:F64"/>
    <mergeCell ref="H63:H64"/>
    <mergeCell ref="J63:J64"/>
    <mergeCell ref="N59:N60"/>
    <mergeCell ref="A61:A62"/>
    <mergeCell ref="B61:B62"/>
    <mergeCell ref="C61:C62"/>
    <mergeCell ref="F61:F62"/>
    <mergeCell ref="H61:H62"/>
    <mergeCell ref="J61:J62"/>
    <mergeCell ref="L61:L62"/>
    <mergeCell ref="L59:L60"/>
    <mergeCell ref="M59:M60"/>
    <mergeCell ref="M65:M66"/>
    <mergeCell ref="N65:N66"/>
    <mergeCell ref="A67:A68"/>
    <mergeCell ref="B67:B68"/>
    <mergeCell ref="C67:C68"/>
    <mergeCell ref="F67:F68"/>
    <mergeCell ref="H67:H68"/>
    <mergeCell ref="J67:J68"/>
    <mergeCell ref="N63:N64"/>
    <mergeCell ref="A65:A66"/>
    <mergeCell ref="B65:B66"/>
    <mergeCell ref="C65:C66"/>
    <mergeCell ref="F65:F66"/>
    <mergeCell ref="H65:H66"/>
    <mergeCell ref="J65:J66"/>
    <mergeCell ref="L65:L66"/>
    <mergeCell ref="L63:L64"/>
    <mergeCell ref="M63:M64"/>
    <mergeCell ref="M69:M70"/>
    <mergeCell ref="N69:N70"/>
    <mergeCell ref="A71:A72"/>
    <mergeCell ref="B71:B72"/>
    <mergeCell ref="C71:C72"/>
    <mergeCell ref="F71:F72"/>
    <mergeCell ref="H71:H72"/>
    <mergeCell ref="J71:J72"/>
    <mergeCell ref="N67:N68"/>
    <mergeCell ref="A69:A70"/>
    <mergeCell ref="B69:B70"/>
    <mergeCell ref="C69:C70"/>
    <mergeCell ref="F69:F70"/>
    <mergeCell ref="H69:H70"/>
    <mergeCell ref="J69:J70"/>
    <mergeCell ref="L69:L70"/>
    <mergeCell ref="L67:L68"/>
    <mergeCell ref="M67:M68"/>
    <mergeCell ref="M73:M74"/>
    <mergeCell ref="N73:N74"/>
    <mergeCell ref="A75:A76"/>
    <mergeCell ref="B75:B76"/>
    <mergeCell ref="C75:C76"/>
    <mergeCell ref="F75:F76"/>
    <mergeCell ref="H75:H76"/>
    <mergeCell ref="J75:J76"/>
    <mergeCell ref="N71:N72"/>
    <mergeCell ref="A73:A74"/>
    <mergeCell ref="B73:B74"/>
    <mergeCell ref="C73:C74"/>
    <mergeCell ref="F73:F74"/>
    <mergeCell ref="H73:H74"/>
    <mergeCell ref="J73:J74"/>
    <mergeCell ref="L73:L74"/>
    <mergeCell ref="L71:L72"/>
    <mergeCell ref="M71:M72"/>
    <mergeCell ref="M77:M78"/>
    <mergeCell ref="N77:N78"/>
    <mergeCell ref="A79:A80"/>
    <mergeCell ref="B79:B80"/>
    <mergeCell ref="C79:C80"/>
    <mergeCell ref="F79:F80"/>
    <mergeCell ref="H79:H80"/>
    <mergeCell ref="J79:J80"/>
    <mergeCell ref="N75:N76"/>
    <mergeCell ref="A77:A78"/>
    <mergeCell ref="B77:B78"/>
    <mergeCell ref="C77:C78"/>
    <mergeCell ref="F77:F78"/>
    <mergeCell ref="H77:H78"/>
    <mergeCell ref="J77:J78"/>
    <mergeCell ref="L77:L78"/>
    <mergeCell ref="L75:L76"/>
    <mergeCell ref="M75:M76"/>
    <mergeCell ref="M81:M82"/>
    <mergeCell ref="N81:N82"/>
    <mergeCell ref="A83:A84"/>
    <mergeCell ref="B83:B84"/>
    <mergeCell ref="C83:C84"/>
    <mergeCell ref="F83:F84"/>
    <mergeCell ref="H83:H84"/>
    <mergeCell ref="J83:J84"/>
    <mergeCell ref="N79:N80"/>
    <mergeCell ref="A81:A82"/>
    <mergeCell ref="B81:B82"/>
    <mergeCell ref="C81:C82"/>
    <mergeCell ref="F81:F82"/>
    <mergeCell ref="H81:H82"/>
    <mergeCell ref="J81:J82"/>
    <mergeCell ref="L81:L82"/>
    <mergeCell ref="L79:L80"/>
    <mergeCell ref="M79:M80"/>
    <mergeCell ref="M85:M86"/>
    <mergeCell ref="N85:N86"/>
    <mergeCell ref="A87:A88"/>
    <mergeCell ref="B87:B88"/>
    <mergeCell ref="C87:C88"/>
    <mergeCell ref="F87:F88"/>
    <mergeCell ref="H87:H88"/>
    <mergeCell ref="J87:J88"/>
    <mergeCell ref="N83:N84"/>
    <mergeCell ref="A85:A86"/>
    <mergeCell ref="B85:B86"/>
    <mergeCell ref="C85:C86"/>
    <mergeCell ref="F85:F86"/>
    <mergeCell ref="H85:H86"/>
    <mergeCell ref="J85:J86"/>
    <mergeCell ref="L85:L86"/>
    <mergeCell ref="L83:L84"/>
    <mergeCell ref="M83:M84"/>
    <mergeCell ref="M89:M90"/>
    <mergeCell ref="N89:N90"/>
    <mergeCell ref="A91:A92"/>
    <mergeCell ref="B91:B92"/>
    <mergeCell ref="C91:C92"/>
    <mergeCell ref="F91:F92"/>
    <mergeCell ref="H91:H92"/>
    <mergeCell ref="J91:J92"/>
    <mergeCell ref="N87:N88"/>
    <mergeCell ref="A89:A90"/>
    <mergeCell ref="B89:B90"/>
    <mergeCell ref="C89:C90"/>
    <mergeCell ref="F89:F90"/>
    <mergeCell ref="H89:H90"/>
    <mergeCell ref="J89:J90"/>
    <mergeCell ref="L89:L90"/>
    <mergeCell ref="L87:L88"/>
    <mergeCell ref="M87:M88"/>
    <mergeCell ref="M93:M94"/>
    <mergeCell ref="N93:N94"/>
    <mergeCell ref="A95:A96"/>
    <mergeCell ref="B95:B96"/>
    <mergeCell ref="C95:C96"/>
    <mergeCell ref="F95:F96"/>
    <mergeCell ref="H95:H96"/>
    <mergeCell ref="J95:J96"/>
    <mergeCell ref="N91:N92"/>
    <mergeCell ref="A93:A94"/>
    <mergeCell ref="B93:B94"/>
    <mergeCell ref="C93:C94"/>
    <mergeCell ref="F93:F94"/>
    <mergeCell ref="H93:H94"/>
    <mergeCell ref="J93:J94"/>
    <mergeCell ref="L93:L94"/>
    <mergeCell ref="L91:L92"/>
    <mergeCell ref="M91:M92"/>
    <mergeCell ref="M97:M98"/>
    <mergeCell ref="N97:N98"/>
    <mergeCell ref="A99:A100"/>
    <mergeCell ref="B99:B100"/>
    <mergeCell ref="C99:C100"/>
    <mergeCell ref="F99:F100"/>
    <mergeCell ref="H99:H100"/>
    <mergeCell ref="J99:J100"/>
    <mergeCell ref="N95:N96"/>
    <mergeCell ref="A97:A98"/>
    <mergeCell ref="B97:B98"/>
    <mergeCell ref="C97:C98"/>
    <mergeCell ref="F97:F98"/>
    <mergeCell ref="H97:H98"/>
    <mergeCell ref="J97:J98"/>
    <mergeCell ref="L97:L98"/>
    <mergeCell ref="L95:L96"/>
    <mergeCell ref="M95:M96"/>
    <mergeCell ref="M101:M102"/>
    <mergeCell ref="N101:N102"/>
    <mergeCell ref="A103:A104"/>
    <mergeCell ref="B103:B104"/>
    <mergeCell ref="C103:C104"/>
    <mergeCell ref="F103:F104"/>
    <mergeCell ref="H103:H104"/>
    <mergeCell ref="J103:J104"/>
    <mergeCell ref="N99:N100"/>
    <mergeCell ref="A101:A102"/>
    <mergeCell ref="B101:B102"/>
    <mergeCell ref="C101:C102"/>
    <mergeCell ref="F101:F102"/>
    <mergeCell ref="H101:H102"/>
    <mergeCell ref="J101:J102"/>
    <mergeCell ref="L101:L102"/>
    <mergeCell ref="L99:L100"/>
    <mergeCell ref="M99:M100"/>
    <mergeCell ref="M105:M106"/>
    <mergeCell ref="N105:N106"/>
    <mergeCell ref="A107:A108"/>
    <mergeCell ref="B107:B108"/>
    <mergeCell ref="C107:C108"/>
    <mergeCell ref="F107:F108"/>
    <mergeCell ref="H107:H108"/>
    <mergeCell ref="J107:J108"/>
    <mergeCell ref="N103:N104"/>
    <mergeCell ref="A105:A106"/>
    <mergeCell ref="B105:B106"/>
    <mergeCell ref="C105:C106"/>
    <mergeCell ref="F105:F106"/>
    <mergeCell ref="H105:H106"/>
    <mergeCell ref="J105:J106"/>
    <mergeCell ref="L105:L106"/>
    <mergeCell ref="L103:L104"/>
    <mergeCell ref="M103:M104"/>
    <mergeCell ref="M109:M110"/>
    <mergeCell ref="N109:N110"/>
    <mergeCell ref="A111:A112"/>
    <mergeCell ref="B111:B112"/>
    <mergeCell ref="C111:C112"/>
    <mergeCell ref="F111:F112"/>
    <mergeCell ref="H111:H112"/>
    <mergeCell ref="J111:J112"/>
    <mergeCell ref="N107:N108"/>
    <mergeCell ref="A109:A110"/>
    <mergeCell ref="B109:B110"/>
    <mergeCell ref="C109:C110"/>
    <mergeCell ref="F109:F110"/>
    <mergeCell ref="H109:H110"/>
    <mergeCell ref="J109:J110"/>
    <mergeCell ref="L109:L110"/>
    <mergeCell ref="L107:L108"/>
    <mergeCell ref="M107:M108"/>
    <mergeCell ref="M113:M114"/>
    <mergeCell ref="N113:N114"/>
    <mergeCell ref="A115:A116"/>
    <mergeCell ref="B115:B116"/>
    <mergeCell ref="C115:C116"/>
    <mergeCell ref="F115:F116"/>
    <mergeCell ref="H115:H116"/>
    <mergeCell ref="J115:J116"/>
    <mergeCell ref="N111:N112"/>
    <mergeCell ref="A113:A114"/>
    <mergeCell ref="B113:B114"/>
    <mergeCell ref="C113:C114"/>
    <mergeCell ref="F113:F114"/>
    <mergeCell ref="H113:H114"/>
    <mergeCell ref="J113:J114"/>
    <mergeCell ref="L113:L114"/>
    <mergeCell ref="L111:L112"/>
    <mergeCell ref="M111:M112"/>
    <mergeCell ref="M117:M118"/>
    <mergeCell ref="N117:N118"/>
    <mergeCell ref="A119:A120"/>
    <mergeCell ref="B119:B120"/>
    <mergeCell ref="C119:C120"/>
    <mergeCell ref="F119:F120"/>
    <mergeCell ref="H119:H120"/>
    <mergeCell ref="J119:J120"/>
    <mergeCell ref="N115:N116"/>
    <mergeCell ref="A117:A118"/>
    <mergeCell ref="B117:B118"/>
    <mergeCell ref="C117:C118"/>
    <mergeCell ref="F117:F118"/>
    <mergeCell ref="H117:H118"/>
    <mergeCell ref="J117:J118"/>
    <mergeCell ref="L117:L118"/>
    <mergeCell ref="L115:L116"/>
    <mergeCell ref="M115:M116"/>
    <mergeCell ref="M121:M122"/>
    <mergeCell ref="N121:N122"/>
    <mergeCell ref="A123:A124"/>
    <mergeCell ref="B123:B124"/>
    <mergeCell ref="C123:C124"/>
    <mergeCell ref="F123:F124"/>
    <mergeCell ref="H123:H124"/>
    <mergeCell ref="J123:J124"/>
    <mergeCell ref="N119:N120"/>
    <mergeCell ref="A121:A122"/>
    <mergeCell ref="B121:B122"/>
    <mergeCell ref="C121:C122"/>
    <mergeCell ref="F121:F122"/>
    <mergeCell ref="H121:H122"/>
    <mergeCell ref="J121:J122"/>
    <mergeCell ref="L121:L122"/>
    <mergeCell ref="L119:L120"/>
    <mergeCell ref="M119:M120"/>
    <mergeCell ref="M125:M126"/>
    <mergeCell ref="N125:N126"/>
    <mergeCell ref="A127:A128"/>
    <mergeCell ref="B127:B128"/>
    <mergeCell ref="C127:C128"/>
    <mergeCell ref="F127:F128"/>
    <mergeCell ref="H127:H128"/>
    <mergeCell ref="J127:J128"/>
    <mergeCell ref="N123:N124"/>
    <mergeCell ref="A125:A126"/>
    <mergeCell ref="B125:B126"/>
    <mergeCell ref="C125:C126"/>
    <mergeCell ref="F125:F126"/>
    <mergeCell ref="H125:H126"/>
    <mergeCell ref="J125:J126"/>
    <mergeCell ref="L125:L126"/>
    <mergeCell ref="L123:L124"/>
    <mergeCell ref="M123:M124"/>
    <mergeCell ref="M129:M130"/>
    <mergeCell ref="N129:N130"/>
    <mergeCell ref="A131:A132"/>
    <mergeCell ref="B131:B132"/>
    <mergeCell ref="C131:C132"/>
    <mergeCell ref="F131:F132"/>
    <mergeCell ref="H131:H132"/>
    <mergeCell ref="J131:J132"/>
    <mergeCell ref="N127:N128"/>
    <mergeCell ref="A129:A130"/>
    <mergeCell ref="B129:B130"/>
    <mergeCell ref="C129:C130"/>
    <mergeCell ref="F129:F130"/>
    <mergeCell ref="H129:H130"/>
    <mergeCell ref="J129:J130"/>
    <mergeCell ref="L129:L130"/>
    <mergeCell ref="L127:L128"/>
    <mergeCell ref="M127:M128"/>
    <mergeCell ref="M133:M134"/>
    <mergeCell ref="N133:N134"/>
    <mergeCell ref="A135:A136"/>
    <mergeCell ref="B135:B136"/>
    <mergeCell ref="C135:C136"/>
    <mergeCell ref="F135:F136"/>
    <mergeCell ref="H135:H136"/>
    <mergeCell ref="J135:J136"/>
    <mergeCell ref="N131:N132"/>
    <mergeCell ref="A133:A134"/>
    <mergeCell ref="B133:B134"/>
    <mergeCell ref="C133:C134"/>
    <mergeCell ref="F133:F134"/>
    <mergeCell ref="H133:H134"/>
    <mergeCell ref="J133:J134"/>
    <mergeCell ref="L133:L134"/>
    <mergeCell ref="L131:L132"/>
    <mergeCell ref="M131:M132"/>
    <mergeCell ref="M137:M138"/>
    <mergeCell ref="N137:N138"/>
    <mergeCell ref="A139:A140"/>
    <mergeCell ref="B139:B140"/>
    <mergeCell ref="C139:C140"/>
    <mergeCell ref="F139:F140"/>
    <mergeCell ref="H139:H140"/>
    <mergeCell ref="J139:J140"/>
    <mergeCell ref="N135:N136"/>
    <mergeCell ref="A137:A138"/>
    <mergeCell ref="B137:B138"/>
    <mergeCell ref="C137:C138"/>
    <mergeCell ref="F137:F138"/>
    <mergeCell ref="H137:H138"/>
    <mergeCell ref="J137:J138"/>
    <mergeCell ref="L137:L138"/>
    <mergeCell ref="L135:L136"/>
    <mergeCell ref="M135:M136"/>
    <mergeCell ref="M141:M142"/>
    <mergeCell ref="N141:N142"/>
    <mergeCell ref="A143:A144"/>
    <mergeCell ref="B143:B144"/>
    <mergeCell ref="C143:C144"/>
    <mergeCell ref="F143:F144"/>
    <mergeCell ref="H143:H144"/>
    <mergeCell ref="J143:J144"/>
    <mergeCell ref="N139:N140"/>
    <mergeCell ref="A141:A142"/>
    <mergeCell ref="B141:B142"/>
    <mergeCell ref="C141:C142"/>
    <mergeCell ref="F141:F142"/>
    <mergeCell ref="H141:H142"/>
    <mergeCell ref="J141:J142"/>
    <mergeCell ref="L141:L142"/>
    <mergeCell ref="L139:L140"/>
    <mergeCell ref="M139:M140"/>
    <mergeCell ref="M145:M146"/>
    <mergeCell ref="N145:N146"/>
    <mergeCell ref="A147:A148"/>
    <mergeCell ref="B147:B148"/>
    <mergeCell ref="C147:C148"/>
    <mergeCell ref="F147:F148"/>
    <mergeCell ref="H147:H148"/>
    <mergeCell ref="J147:J148"/>
    <mergeCell ref="N143:N144"/>
    <mergeCell ref="A145:A146"/>
    <mergeCell ref="B145:B146"/>
    <mergeCell ref="C145:C146"/>
    <mergeCell ref="F145:F146"/>
    <mergeCell ref="H145:H146"/>
    <mergeCell ref="J145:J146"/>
    <mergeCell ref="L145:L146"/>
    <mergeCell ref="L143:L144"/>
    <mergeCell ref="M143:M144"/>
    <mergeCell ref="M149:M150"/>
    <mergeCell ref="N149:N150"/>
    <mergeCell ref="A151:A152"/>
    <mergeCell ref="B151:B152"/>
    <mergeCell ref="C151:C152"/>
    <mergeCell ref="F151:F152"/>
    <mergeCell ref="H151:H152"/>
    <mergeCell ref="J151:J152"/>
    <mergeCell ref="N147:N148"/>
    <mergeCell ref="A149:A150"/>
    <mergeCell ref="B149:B150"/>
    <mergeCell ref="C149:C150"/>
    <mergeCell ref="F149:F150"/>
    <mergeCell ref="H149:H150"/>
    <mergeCell ref="J149:J150"/>
    <mergeCell ref="L149:L150"/>
    <mergeCell ref="L147:L148"/>
    <mergeCell ref="M147:M148"/>
    <mergeCell ref="M153:M154"/>
    <mergeCell ref="N153:N154"/>
    <mergeCell ref="A155:A156"/>
    <mergeCell ref="B155:B156"/>
    <mergeCell ref="C155:C156"/>
    <mergeCell ref="F155:F156"/>
    <mergeCell ref="H155:H156"/>
    <mergeCell ref="J155:J156"/>
    <mergeCell ref="N151:N152"/>
    <mergeCell ref="A153:A154"/>
    <mergeCell ref="B153:B154"/>
    <mergeCell ref="C153:C154"/>
    <mergeCell ref="F153:F154"/>
    <mergeCell ref="H153:H154"/>
    <mergeCell ref="J153:J154"/>
    <mergeCell ref="L153:L154"/>
    <mergeCell ref="L151:L152"/>
    <mergeCell ref="M151:M152"/>
    <mergeCell ref="M157:M158"/>
    <mergeCell ref="N157:N158"/>
    <mergeCell ref="A159:A160"/>
    <mergeCell ref="B159:B160"/>
    <mergeCell ref="C159:C160"/>
    <mergeCell ref="F159:F160"/>
    <mergeCell ref="H159:H160"/>
    <mergeCell ref="J159:J160"/>
    <mergeCell ref="N155:N156"/>
    <mergeCell ref="A157:A158"/>
    <mergeCell ref="B157:B158"/>
    <mergeCell ref="C157:C158"/>
    <mergeCell ref="F157:F158"/>
    <mergeCell ref="H157:H158"/>
    <mergeCell ref="J157:J158"/>
    <mergeCell ref="L157:L158"/>
    <mergeCell ref="L155:L156"/>
    <mergeCell ref="M155:M156"/>
    <mergeCell ref="M161:M162"/>
    <mergeCell ref="N161:N162"/>
    <mergeCell ref="A163:A164"/>
    <mergeCell ref="B163:B164"/>
    <mergeCell ref="C163:C164"/>
    <mergeCell ref="F163:F164"/>
    <mergeCell ref="H163:H164"/>
    <mergeCell ref="J163:J164"/>
    <mergeCell ref="N159:N160"/>
    <mergeCell ref="A161:A162"/>
    <mergeCell ref="B161:B162"/>
    <mergeCell ref="C161:C162"/>
    <mergeCell ref="F161:F162"/>
    <mergeCell ref="H161:H162"/>
    <mergeCell ref="J161:J162"/>
    <mergeCell ref="L161:L162"/>
    <mergeCell ref="L159:L160"/>
    <mergeCell ref="M159:M160"/>
    <mergeCell ref="M165:M166"/>
    <mergeCell ref="N165:N166"/>
    <mergeCell ref="A167:A168"/>
    <mergeCell ref="B167:B168"/>
    <mergeCell ref="C167:C168"/>
    <mergeCell ref="F167:F168"/>
    <mergeCell ref="H167:H168"/>
    <mergeCell ref="J167:J168"/>
    <mergeCell ref="N163:N164"/>
    <mergeCell ref="A165:A166"/>
    <mergeCell ref="B165:B166"/>
    <mergeCell ref="C165:C166"/>
    <mergeCell ref="F165:F166"/>
    <mergeCell ref="H165:H166"/>
    <mergeCell ref="J165:J166"/>
    <mergeCell ref="L165:L166"/>
    <mergeCell ref="L163:L164"/>
    <mergeCell ref="M163:M164"/>
    <mergeCell ref="M169:M170"/>
    <mergeCell ref="N169:N170"/>
    <mergeCell ref="A171:A172"/>
    <mergeCell ref="B171:B172"/>
    <mergeCell ref="C171:C172"/>
    <mergeCell ref="F171:F172"/>
    <mergeCell ref="H171:H172"/>
    <mergeCell ref="J171:J172"/>
    <mergeCell ref="N167:N168"/>
    <mergeCell ref="A169:A170"/>
    <mergeCell ref="B169:B170"/>
    <mergeCell ref="C169:C170"/>
    <mergeCell ref="F169:F170"/>
    <mergeCell ref="H169:H170"/>
    <mergeCell ref="J169:J170"/>
    <mergeCell ref="L169:L170"/>
    <mergeCell ref="L167:L168"/>
    <mergeCell ref="M167:M168"/>
    <mergeCell ref="M173:M174"/>
    <mergeCell ref="N173:N174"/>
    <mergeCell ref="A175:A176"/>
    <mergeCell ref="B175:B176"/>
    <mergeCell ref="C175:C176"/>
    <mergeCell ref="F175:F176"/>
    <mergeCell ref="H175:H176"/>
    <mergeCell ref="J175:J176"/>
    <mergeCell ref="N171:N172"/>
    <mergeCell ref="A173:A174"/>
    <mergeCell ref="B173:B174"/>
    <mergeCell ref="C173:C174"/>
    <mergeCell ref="F173:F174"/>
    <mergeCell ref="H173:H174"/>
    <mergeCell ref="J173:J174"/>
    <mergeCell ref="L173:L174"/>
    <mergeCell ref="L171:L172"/>
    <mergeCell ref="M171:M172"/>
    <mergeCell ref="M177:M178"/>
    <mergeCell ref="N177:N178"/>
    <mergeCell ref="A179:A180"/>
    <mergeCell ref="B179:B180"/>
    <mergeCell ref="C179:C180"/>
    <mergeCell ref="F179:F180"/>
    <mergeCell ref="H179:H180"/>
    <mergeCell ref="J179:J180"/>
    <mergeCell ref="N175:N176"/>
    <mergeCell ref="A177:A178"/>
    <mergeCell ref="B177:B178"/>
    <mergeCell ref="C177:C178"/>
    <mergeCell ref="F177:F178"/>
    <mergeCell ref="H177:H178"/>
    <mergeCell ref="J177:J178"/>
    <mergeCell ref="L177:L178"/>
    <mergeCell ref="L175:L176"/>
    <mergeCell ref="M175:M176"/>
    <mergeCell ref="M181:M182"/>
    <mergeCell ref="N181:N182"/>
    <mergeCell ref="A183:A184"/>
    <mergeCell ref="B183:B184"/>
    <mergeCell ref="C183:C184"/>
    <mergeCell ref="F183:F184"/>
    <mergeCell ref="H183:H184"/>
    <mergeCell ref="J183:J184"/>
    <mergeCell ref="N179:N180"/>
    <mergeCell ref="A181:A182"/>
    <mergeCell ref="B181:B182"/>
    <mergeCell ref="C181:C182"/>
    <mergeCell ref="F181:F182"/>
    <mergeCell ref="H181:H182"/>
    <mergeCell ref="J181:J182"/>
    <mergeCell ref="L181:L182"/>
    <mergeCell ref="L179:L180"/>
    <mergeCell ref="M179:M180"/>
    <mergeCell ref="M185:M186"/>
    <mergeCell ref="N185:N186"/>
    <mergeCell ref="A187:A188"/>
    <mergeCell ref="B187:B188"/>
    <mergeCell ref="C187:C188"/>
    <mergeCell ref="F187:F188"/>
    <mergeCell ref="H187:H188"/>
    <mergeCell ref="J187:J188"/>
    <mergeCell ref="N183:N184"/>
    <mergeCell ref="A185:A186"/>
    <mergeCell ref="B185:B186"/>
    <mergeCell ref="C185:C186"/>
    <mergeCell ref="F185:F186"/>
    <mergeCell ref="H185:H186"/>
    <mergeCell ref="J185:J186"/>
    <mergeCell ref="L185:L186"/>
    <mergeCell ref="L183:L184"/>
    <mergeCell ref="M183:M184"/>
    <mergeCell ref="M189:M190"/>
    <mergeCell ref="N189:N190"/>
    <mergeCell ref="A191:A192"/>
    <mergeCell ref="B191:B192"/>
    <mergeCell ref="C191:C192"/>
    <mergeCell ref="F191:F192"/>
    <mergeCell ref="H191:H192"/>
    <mergeCell ref="J191:J192"/>
    <mergeCell ref="N187:N188"/>
    <mergeCell ref="A189:A190"/>
    <mergeCell ref="B189:B190"/>
    <mergeCell ref="C189:C190"/>
    <mergeCell ref="F189:F190"/>
    <mergeCell ref="H189:H190"/>
    <mergeCell ref="J189:J190"/>
    <mergeCell ref="L189:L190"/>
    <mergeCell ref="L187:L188"/>
    <mergeCell ref="M187:M188"/>
    <mergeCell ref="M193:M194"/>
    <mergeCell ref="N193:N194"/>
    <mergeCell ref="A195:A196"/>
    <mergeCell ref="B195:B196"/>
    <mergeCell ref="C195:C196"/>
    <mergeCell ref="F195:F196"/>
    <mergeCell ref="H195:H196"/>
    <mergeCell ref="J195:J196"/>
    <mergeCell ref="N191:N192"/>
    <mergeCell ref="A193:A194"/>
    <mergeCell ref="B193:B194"/>
    <mergeCell ref="C193:C194"/>
    <mergeCell ref="F193:F194"/>
    <mergeCell ref="H193:H194"/>
    <mergeCell ref="J193:J194"/>
    <mergeCell ref="L193:L194"/>
    <mergeCell ref="L191:L192"/>
    <mergeCell ref="M191:M192"/>
    <mergeCell ref="M197:M198"/>
    <mergeCell ref="N197:N198"/>
    <mergeCell ref="A199:A200"/>
    <mergeCell ref="B199:B200"/>
    <mergeCell ref="C199:C200"/>
    <mergeCell ref="F199:F200"/>
    <mergeCell ref="H199:H200"/>
    <mergeCell ref="J199:J200"/>
    <mergeCell ref="N195:N196"/>
    <mergeCell ref="A197:A198"/>
    <mergeCell ref="B197:B198"/>
    <mergeCell ref="C197:C198"/>
    <mergeCell ref="F197:F198"/>
    <mergeCell ref="H197:H198"/>
    <mergeCell ref="J197:J198"/>
    <mergeCell ref="L197:L198"/>
    <mergeCell ref="L195:L196"/>
    <mergeCell ref="M195:M196"/>
    <mergeCell ref="M201:M202"/>
    <mergeCell ref="N201:N202"/>
    <mergeCell ref="A203:A204"/>
    <mergeCell ref="B203:B204"/>
    <mergeCell ref="C203:C204"/>
    <mergeCell ref="F203:F204"/>
    <mergeCell ref="H203:H204"/>
    <mergeCell ref="J203:J204"/>
    <mergeCell ref="N199:N200"/>
    <mergeCell ref="A201:A202"/>
    <mergeCell ref="B201:B202"/>
    <mergeCell ref="C201:C202"/>
    <mergeCell ref="F201:F202"/>
    <mergeCell ref="H201:H202"/>
    <mergeCell ref="J201:J202"/>
    <mergeCell ref="L201:L202"/>
    <mergeCell ref="L199:L200"/>
    <mergeCell ref="M199:M200"/>
    <mergeCell ref="M205:M206"/>
    <mergeCell ref="N205:N206"/>
    <mergeCell ref="N203:N204"/>
    <mergeCell ref="A205:A206"/>
    <mergeCell ref="B205:B206"/>
    <mergeCell ref="C205:C206"/>
    <mergeCell ref="F205:F206"/>
    <mergeCell ref="H205:H206"/>
    <mergeCell ref="J205:J206"/>
    <mergeCell ref="L205:L206"/>
    <mergeCell ref="L203:L204"/>
    <mergeCell ref="M203:M204"/>
  </mergeCells>
  <conditionalFormatting sqref="F7:F206 H7:H206 J7:J206 L7:L206">
    <cfRule type="cellIs" dxfId="2" priority="10" operator="equal">
      <formula>"da"</formula>
    </cfRule>
    <cfRule type="cellIs" dxfId="1" priority="11" operator="equal">
      <formula>"ne"</formula>
    </cfRule>
  </conditionalFormatting>
  <conditionalFormatting sqref="M7:M206">
    <cfRule type="cellIs" dxfId="0" priority="9"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57FE6-B91F-4CE7-8992-07054069262C}">
  <dimension ref="A1:M23"/>
  <sheetViews>
    <sheetView zoomScale="130" zoomScaleNormal="130" workbookViewId="0">
      <selection activeCell="D3" sqref="A1:XFD1048576"/>
    </sheetView>
  </sheetViews>
  <sheetFormatPr defaultRowHeight="15" x14ac:dyDescent="0.25"/>
  <cols>
    <col min="1" max="1" width="15.5703125" customWidth="1"/>
    <col min="2" max="2" width="12.7109375" customWidth="1"/>
    <col min="3" max="4" width="13.5703125" customWidth="1"/>
    <col min="5" max="5" width="11.140625" customWidth="1"/>
    <col min="6" max="6" width="12.140625" customWidth="1"/>
    <col min="8" max="8" width="17.85546875" customWidth="1"/>
    <col min="9" max="9" width="10.42578125" customWidth="1"/>
  </cols>
  <sheetData>
    <row r="1" spans="1:13" s="72" customFormat="1" ht="58.15" customHeight="1" x14ac:dyDescent="0.25">
      <c r="A1" s="72" t="s">
        <v>158</v>
      </c>
      <c r="B1" s="72" t="s">
        <v>153</v>
      </c>
      <c r="C1" s="72" t="s">
        <v>154</v>
      </c>
      <c r="D1" s="72" t="s">
        <v>159</v>
      </c>
      <c r="E1" s="72" t="s">
        <v>155</v>
      </c>
      <c r="F1" s="72" t="s">
        <v>156</v>
      </c>
      <c r="G1" s="72" t="s">
        <v>157</v>
      </c>
      <c r="H1" s="72" t="s">
        <v>141</v>
      </c>
      <c r="I1" s="72" t="s">
        <v>142</v>
      </c>
      <c r="J1" s="72" t="s">
        <v>144</v>
      </c>
      <c r="K1" s="72" t="s">
        <v>145</v>
      </c>
      <c r="L1" s="72" t="s">
        <v>146</v>
      </c>
      <c r="M1" s="72" t="s">
        <v>147</v>
      </c>
    </row>
    <row r="2" spans="1:13" x14ac:dyDescent="0.25">
      <c r="A2">
        <f>an_aktivni</f>
        <v>0</v>
      </c>
      <c r="B2">
        <f>an_prosli</f>
        <v>0</v>
      </c>
      <c r="C2">
        <f>pc_prosli-an_prosli</f>
        <v>0</v>
      </c>
      <c r="D2">
        <f>B2+C2</f>
        <v>0</v>
      </c>
      <c r="E2" s="71">
        <f>'Parcijalni_cjeloviti ispit'!A4</f>
        <v>0</v>
      </c>
      <c r="F2" s="71">
        <f>'Parcijalni_cjeloviti ispit'!B4</f>
        <v>0</v>
      </c>
      <c r="G2">
        <f>broj_cjelovitih</f>
        <v>0</v>
      </c>
      <c r="H2" t="e">
        <f>an_prosli/an_aktivni</f>
        <v>#DIV/0!</v>
      </c>
      <c r="I2" s="76" t="e">
        <f>D2/(A2+F2)</f>
        <v>#DIV/0!</v>
      </c>
      <c r="J2" t="e">
        <f>an_prosjekbodova</f>
        <v>#DIV/0!</v>
      </c>
      <c r="K2" t="e">
        <f>pc_prosjekbodova</f>
        <v>#DIV/0!</v>
      </c>
      <c r="L2" t="e">
        <f>an_prosjekocjena</f>
        <v>#DIV/0!</v>
      </c>
      <c r="M2" t="e">
        <f>pc_prosjekocjena</f>
        <v>#DIV/0!</v>
      </c>
    </row>
    <row r="3" spans="1:13" x14ac:dyDescent="0.25">
      <c r="I3" s="75"/>
    </row>
    <row r="9" spans="1:13" hidden="1" x14ac:dyDescent="0.25"/>
    <row r="10" spans="1:13" hidden="1" x14ac:dyDescent="0.25">
      <c r="H10" t="s">
        <v>139</v>
      </c>
    </row>
    <row r="11" spans="1:13" hidden="1" x14ac:dyDescent="0.25">
      <c r="H11" t="s">
        <v>148</v>
      </c>
      <c r="I11">
        <f>pc_prosli</f>
        <v>0</v>
      </c>
    </row>
    <row r="12" spans="1:13" hidden="1" x14ac:dyDescent="0.25">
      <c r="H12" t="s">
        <v>149</v>
      </c>
    </row>
    <row r="13" spans="1:13" hidden="1" x14ac:dyDescent="0.25">
      <c r="H13" t="s">
        <v>140</v>
      </c>
    </row>
    <row r="14" spans="1:13" hidden="1" x14ac:dyDescent="0.25">
      <c r="H14" t="s">
        <v>143</v>
      </c>
      <c r="I14" s="65">
        <f>broj_cjelovitih</f>
        <v>0</v>
      </c>
    </row>
    <row r="15" spans="1:13" hidden="1" x14ac:dyDescent="0.25"/>
    <row r="16" spans="1:13" hidden="1" x14ac:dyDescent="0.25"/>
    <row r="17" spans="8:9" hidden="1" x14ac:dyDescent="0.25">
      <c r="H17" t="s">
        <v>144</v>
      </c>
      <c r="I17" t="e">
        <f>an_prosjekbodova</f>
        <v>#DIV/0!</v>
      </c>
    </row>
    <row r="18" spans="8:9" hidden="1" x14ac:dyDescent="0.25">
      <c r="H18" t="s">
        <v>145</v>
      </c>
      <c r="I18" t="e">
        <f>pc_prosjekbodova</f>
        <v>#DIV/0!</v>
      </c>
    </row>
    <row r="19" spans="8:9" hidden="1" x14ac:dyDescent="0.25">
      <c r="H19" t="s">
        <v>146</v>
      </c>
      <c r="I19" t="e">
        <f>an_prosjekocjena</f>
        <v>#DIV/0!</v>
      </c>
    </row>
    <row r="20" spans="8:9" hidden="1" x14ac:dyDescent="0.25">
      <c r="H20" t="s">
        <v>147</v>
      </c>
      <c r="I20" t="e">
        <f>pc_prosjekocjena</f>
        <v>#DIV/0!</v>
      </c>
    </row>
    <row r="21" spans="8:9" hidden="1" x14ac:dyDescent="0.25"/>
    <row r="22" spans="8:9" hidden="1" x14ac:dyDescent="0.25"/>
    <row r="23" spans="8:9" hidden="1" x14ac:dyDescent="0.25"/>
  </sheetData>
  <sheetProtection algorithmName="SHA-512" hashValue="+fZ73oScZYPbTEVmVwSjeE3Ta9EL6pk3ibBKgxBYzz9CxoDNOh86urDhTZmpUUIxn3n2II0ULKK8rXxbsYuXXw==" saltValue="r0h3HaC5Ba6bkwLhuzMa+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11</vt:i4>
      </vt:variant>
    </vt:vector>
  </HeadingPairs>
  <TitlesOfParts>
    <vt:vector size="18" baseType="lpstr">
      <vt:lpstr>Popis studenata</vt:lpstr>
      <vt:lpstr>Analitika nastave</vt:lpstr>
      <vt:lpstr>Kontinuirano_Objava_studentima</vt:lpstr>
      <vt:lpstr>Parcijalni_cjeloviti ispit</vt:lpstr>
      <vt:lpstr>Parc_cjelovit_Objava_studentima</vt:lpstr>
      <vt:lpstr>Ispis_za_refereadu</vt:lpstr>
      <vt:lpstr>Statistika</vt:lpstr>
      <vt:lpstr>an_aktivni</vt:lpstr>
      <vt:lpstr>an_odabralicj</vt:lpstr>
      <vt:lpstr>an_polozili_cjeloviti</vt:lpstr>
      <vt:lpstr>an_pristupilicj</vt:lpstr>
      <vt:lpstr>an_prosjekbodova</vt:lpstr>
      <vt:lpstr>an_prosjekocjena</vt:lpstr>
      <vt:lpstr>an_prosli</vt:lpstr>
      <vt:lpstr>broj_cjelovitih</vt:lpstr>
      <vt:lpstr>pc_prosjekbodova</vt:lpstr>
      <vt:lpstr>pc_prosjekocjena</vt:lpstr>
      <vt:lpstr>pc_prosli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dc:creator>
  <cp:lastModifiedBy>egrzin</cp:lastModifiedBy>
  <cp:lastPrinted>2020-02-29T11:51:03Z</cp:lastPrinted>
  <dcterms:created xsi:type="dcterms:W3CDTF">2019-09-26T19:31:07Z</dcterms:created>
  <dcterms:modified xsi:type="dcterms:W3CDTF">2024-10-30T08:59:25Z</dcterms:modified>
</cp:coreProperties>
</file>