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codeName="ThisWorkbook" defaultThemeVersion="124226"/>
  <mc:AlternateContent xmlns:mc="http://schemas.openxmlformats.org/markup-compatibility/2006">
    <mc:Choice Requires="x15">
      <x15ac:absPath xmlns:x15ac="http://schemas.microsoft.com/office/spreadsheetml/2010/11/ac" url="C:\Users\egrzin\Desktop\Nova mapa (3)\"/>
    </mc:Choice>
  </mc:AlternateContent>
  <xr:revisionPtr revIDLastSave="0" documentId="13_ncr:1_{70ABBF46-D7EE-4F4E-BD5F-C6E9D59A1066}" xr6:coauthVersionLast="37" xr6:coauthVersionMax="46" xr10:uidLastSave="{00000000-0000-0000-0000-000000000000}"/>
  <bookViews>
    <workbookView xWindow="0" yWindow="0" windowWidth="28800" windowHeight="11925" tabRatio="862" xr2:uid="{00000000-000D-0000-FFFF-FFFF00000000}"/>
  </bookViews>
  <sheets>
    <sheet name="Popis studenata" sheetId="5" r:id="rId1"/>
    <sheet name="Analitika nastave" sheetId="1" r:id="rId2"/>
    <sheet name="Kontinuirano_Objava_studentima" sheetId="6" r:id="rId3"/>
    <sheet name="Parcijalni_cjeloviti ispit" sheetId="8" r:id="rId4"/>
    <sheet name="Parc_cjelovit_Objava_studentima" sheetId="14" r:id="rId5"/>
    <sheet name="Ispis_za_refereadu" sheetId="15" r:id="rId6"/>
    <sheet name="Statistika" sheetId="10" state="hidden" r:id="rId7"/>
  </sheets>
  <definedNames>
    <definedName name="an_aktivni">'Analitika nastave'!$AK$108</definedName>
    <definedName name="an_odabralicj">'Analitika nastave'!$A$4</definedName>
    <definedName name="an_polozili_cjeloviti">'Analitika nastave'!$C$4</definedName>
    <definedName name="an_pristupilicj">'Analitika nastave'!$B$4</definedName>
    <definedName name="an_prosjekbodova">'Analitika nastave'!$AI$109</definedName>
    <definedName name="an_prosjekocjena">'Analitika nastave'!$AR$108</definedName>
    <definedName name="an_prosli">'Analitika nastave'!$AI$108</definedName>
    <definedName name="broj_cjelovitih">'Parcijalni_cjeloviti ispit'!$C$4</definedName>
    <definedName name="pc_prosjekbodova">'Parcijalni_cjeloviti ispit'!$O$109</definedName>
    <definedName name="pc_prosjekocjena">'Parcijalni_cjeloviti ispit'!$P$108</definedName>
    <definedName name="pc_prosli">'Parcijalni_cjeloviti ispit'!$O$108</definedName>
  </definedNames>
  <calcPr calcId="179021"/>
</workbook>
</file>

<file path=xl/calcChain.xml><?xml version="1.0" encoding="utf-8"?>
<calcChain xmlns="http://schemas.openxmlformats.org/spreadsheetml/2006/main">
  <c r="B3" i="5" l="1"/>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2" i="5"/>
  <c r="C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2" i="5"/>
  <c r="I8" i="1" l="1"/>
  <c r="F4" i="8" l="1"/>
  <c r="AK10" i="1"/>
  <c r="AK12" i="1"/>
  <c r="AK14" i="1"/>
  <c r="AK16" i="1"/>
  <c r="AK18" i="1"/>
  <c r="AK20" i="1"/>
  <c r="AK22" i="1"/>
  <c r="AK24" i="1"/>
  <c r="AK26" i="1"/>
  <c r="AK28" i="1"/>
  <c r="AK30" i="1"/>
  <c r="AK32" i="1"/>
  <c r="AK34" i="1"/>
  <c r="AK36" i="1"/>
  <c r="AK38" i="1"/>
  <c r="AK40" i="1"/>
  <c r="AK42" i="1"/>
  <c r="AK44" i="1"/>
  <c r="AK46" i="1"/>
  <c r="AK48" i="1"/>
  <c r="AK50" i="1"/>
  <c r="AK52" i="1"/>
  <c r="AK54" i="1"/>
  <c r="AK56" i="1"/>
  <c r="AK58" i="1"/>
  <c r="AK60" i="1"/>
  <c r="AK62" i="1"/>
  <c r="AK64" i="1"/>
  <c r="AK66" i="1"/>
  <c r="AK68" i="1"/>
  <c r="AK70" i="1"/>
  <c r="AK72" i="1"/>
  <c r="AK74" i="1"/>
  <c r="AK76" i="1"/>
  <c r="AK78" i="1"/>
  <c r="AK80" i="1"/>
  <c r="AK82" i="1"/>
  <c r="AK84" i="1"/>
  <c r="AK86" i="1"/>
  <c r="AK88" i="1"/>
  <c r="AK90" i="1"/>
  <c r="AK92" i="1"/>
  <c r="AK94" i="1"/>
  <c r="AK96" i="1"/>
  <c r="AK98" i="1"/>
  <c r="AK100" i="1"/>
  <c r="AK102" i="1"/>
  <c r="AK104" i="1"/>
  <c r="AK106" i="1"/>
  <c r="AK8" i="1"/>
  <c r="D1" i="15" l="1"/>
  <c r="F1" i="15"/>
  <c r="G1" i="15"/>
  <c r="I1" i="15"/>
  <c r="D2" i="15"/>
  <c r="E2" i="15"/>
  <c r="F2" i="15"/>
  <c r="G2" i="15"/>
  <c r="I2" i="15"/>
  <c r="J2" i="15"/>
  <c r="D3" i="15"/>
  <c r="E3" i="15"/>
  <c r="G3" i="15"/>
  <c r="H3" i="15"/>
  <c r="I3" i="15"/>
  <c r="J3" i="15"/>
  <c r="K3" i="15"/>
  <c r="A4" i="15"/>
  <c r="B4" i="15"/>
  <c r="C4" i="15"/>
  <c r="D4" i="15"/>
  <c r="E4" i="15"/>
  <c r="F4" i="15"/>
  <c r="G4" i="15"/>
  <c r="H4" i="15"/>
  <c r="I4" i="15"/>
  <c r="J4" i="15"/>
  <c r="K4" i="15"/>
  <c r="L4" i="15"/>
  <c r="M4" i="15"/>
  <c r="N4" i="15"/>
  <c r="O4" i="15"/>
  <c r="P4" i="15"/>
  <c r="A5" i="15"/>
  <c r="B5" i="15"/>
  <c r="C5" i="15"/>
  <c r="D5" i="15"/>
  <c r="E5" i="15"/>
  <c r="F5" i="15"/>
  <c r="G5" i="15"/>
  <c r="H5" i="15"/>
  <c r="I5" i="15"/>
  <c r="J5" i="15"/>
  <c r="K5" i="15"/>
  <c r="L5" i="15"/>
  <c r="M5" i="15"/>
  <c r="N5" i="15"/>
  <c r="O5" i="15"/>
  <c r="P5" i="15"/>
  <c r="A6" i="15"/>
  <c r="B6" i="15"/>
  <c r="C6" i="15"/>
  <c r="D6" i="15"/>
  <c r="E6" i="15"/>
  <c r="F6" i="15"/>
  <c r="G6" i="15"/>
  <c r="H6" i="15"/>
  <c r="I6" i="15"/>
  <c r="J6" i="15"/>
  <c r="K6" i="15"/>
  <c r="L6" i="15"/>
  <c r="M6" i="15"/>
  <c r="N6" i="15"/>
  <c r="O6" i="15"/>
  <c r="P6" i="15"/>
  <c r="A8" i="15"/>
  <c r="B8" i="15"/>
  <c r="C8" i="15"/>
  <c r="F8" i="15"/>
  <c r="H8" i="15"/>
  <c r="J8" i="15"/>
  <c r="L8" i="15"/>
  <c r="N8" i="15"/>
  <c r="O8" i="15"/>
  <c r="P8" i="15"/>
  <c r="A10" i="15"/>
  <c r="B10" i="15"/>
  <c r="C10" i="15"/>
  <c r="F10" i="15"/>
  <c r="H10" i="15"/>
  <c r="J10" i="15"/>
  <c r="L10" i="15"/>
  <c r="N10" i="15"/>
  <c r="O10" i="15"/>
  <c r="P10" i="15"/>
  <c r="A12" i="15"/>
  <c r="B12" i="15"/>
  <c r="C12" i="15"/>
  <c r="F12" i="15"/>
  <c r="H12" i="15"/>
  <c r="J12" i="15"/>
  <c r="L12" i="15"/>
  <c r="N12" i="15"/>
  <c r="O12" i="15"/>
  <c r="P12" i="15"/>
  <c r="A14" i="15"/>
  <c r="B14" i="15"/>
  <c r="C14" i="15"/>
  <c r="F14" i="15"/>
  <c r="H14" i="15"/>
  <c r="J14" i="15"/>
  <c r="L14" i="15"/>
  <c r="N14" i="15"/>
  <c r="O14" i="15"/>
  <c r="P14" i="15"/>
  <c r="A16" i="15"/>
  <c r="B16" i="15"/>
  <c r="C16" i="15"/>
  <c r="F16" i="15"/>
  <c r="H16" i="15"/>
  <c r="J16" i="15"/>
  <c r="L16" i="15"/>
  <c r="N16" i="15"/>
  <c r="O16" i="15"/>
  <c r="P16" i="15"/>
  <c r="A18" i="15"/>
  <c r="B18" i="15"/>
  <c r="C18" i="15"/>
  <c r="F18" i="15"/>
  <c r="H18" i="15"/>
  <c r="J18" i="15"/>
  <c r="L18" i="15"/>
  <c r="N18" i="15"/>
  <c r="O18" i="15"/>
  <c r="P18" i="15"/>
  <c r="A20" i="15"/>
  <c r="B20" i="15"/>
  <c r="C20" i="15"/>
  <c r="F20" i="15"/>
  <c r="H20" i="15"/>
  <c r="J20" i="15"/>
  <c r="L20" i="15"/>
  <c r="N20" i="15"/>
  <c r="O20" i="15"/>
  <c r="P20" i="15"/>
  <c r="A22" i="15"/>
  <c r="B22" i="15"/>
  <c r="C22" i="15"/>
  <c r="F22" i="15"/>
  <c r="H22" i="15"/>
  <c r="J22" i="15"/>
  <c r="L22" i="15"/>
  <c r="N22" i="15"/>
  <c r="O22" i="15"/>
  <c r="P22" i="15"/>
  <c r="A24" i="15"/>
  <c r="B24" i="15"/>
  <c r="C24" i="15"/>
  <c r="F24" i="15"/>
  <c r="H24" i="15"/>
  <c r="J24" i="15"/>
  <c r="L24" i="15"/>
  <c r="N24" i="15"/>
  <c r="O24" i="15"/>
  <c r="P24" i="15"/>
  <c r="A26" i="15"/>
  <c r="B26" i="15"/>
  <c r="C26" i="15"/>
  <c r="F26" i="15"/>
  <c r="H26" i="15"/>
  <c r="J26" i="15"/>
  <c r="L26" i="15"/>
  <c r="N26" i="15"/>
  <c r="O26" i="15"/>
  <c r="P26" i="15"/>
  <c r="A28" i="15"/>
  <c r="B28" i="15"/>
  <c r="C28" i="15"/>
  <c r="F28" i="15"/>
  <c r="H28" i="15"/>
  <c r="J28" i="15"/>
  <c r="L28" i="15"/>
  <c r="N28" i="15"/>
  <c r="O28" i="15"/>
  <c r="P28" i="15"/>
  <c r="A30" i="15"/>
  <c r="B30" i="15"/>
  <c r="C30" i="15"/>
  <c r="F30" i="15"/>
  <c r="H30" i="15"/>
  <c r="J30" i="15"/>
  <c r="L30" i="15"/>
  <c r="N30" i="15"/>
  <c r="O30" i="15"/>
  <c r="P30" i="15"/>
  <c r="A32" i="15"/>
  <c r="B32" i="15"/>
  <c r="C32" i="15"/>
  <c r="F32" i="15"/>
  <c r="H32" i="15"/>
  <c r="J32" i="15"/>
  <c r="L32" i="15"/>
  <c r="N32" i="15"/>
  <c r="O32" i="15"/>
  <c r="P32" i="15"/>
  <c r="A34" i="15"/>
  <c r="B34" i="15"/>
  <c r="C34" i="15"/>
  <c r="F34" i="15"/>
  <c r="H34" i="15"/>
  <c r="J34" i="15"/>
  <c r="L34" i="15"/>
  <c r="N34" i="15"/>
  <c r="O34" i="15"/>
  <c r="P34" i="15"/>
  <c r="A36" i="15"/>
  <c r="B36" i="15"/>
  <c r="C36" i="15"/>
  <c r="F36" i="15"/>
  <c r="H36" i="15"/>
  <c r="J36" i="15"/>
  <c r="L36" i="15"/>
  <c r="N36" i="15"/>
  <c r="O36" i="15"/>
  <c r="P36" i="15"/>
  <c r="A38" i="15"/>
  <c r="B38" i="15"/>
  <c r="C38" i="15"/>
  <c r="F38" i="15"/>
  <c r="H38" i="15"/>
  <c r="J38" i="15"/>
  <c r="L38" i="15"/>
  <c r="N38" i="15"/>
  <c r="O38" i="15"/>
  <c r="P38" i="15"/>
  <c r="A40" i="15"/>
  <c r="B40" i="15"/>
  <c r="C40" i="15"/>
  <c r="F40" i="15"/>
  <c r="H40" i="15"/>
  <c r="J40" i="15"/>
  <c r="L40" i="15"/>
  <c r="N40" i="15"/>
  <c r="O40" i="15"/>
  <c r="P40" i="15"/>
  <c r="A42" i="15"/>
  <c r="B42" i="15"/>
  <c r="C42" i="15"/>
  <c r="F42" i="15"/>
  <c r="H42" i="15"/>
  <c r="J42" i="15"/>
  <c r="L42" i="15"/>
  <c r="N42" i="15"/>
  <c r="O42" i="15"/>
  <c r="P42" i="15"/>
  <c r="A44" i="15"/>
  <c r="B44" i="15"/>
  <c r="C44" i="15"/>
  <c r="F44" i="15"/>
  <c r="H44" i="15"/>
  <c r="J44" i="15"/>
  <c r="L44" i="15"/>
  <c r="N44" i="15"/>
  <c r="O44" i="15"/>
  <c r="P44" i="15"/>
  <c r="A46" i="15"/>
  <c r="B46" i="15"/>
  <c r="C46" i="15"/>
  <c r="F46" i="15"/>
  <c r="H46" i="15"/>
  <c r="J46" i="15"/>
  <c r="L46" i="15"/>
  <c r="N46" i="15"/>
  <c r="O46" i="15"/>
  <c r="P46" i="15"/>
  <c r="A48" i="15"/>
  <c r="B48" i="15"/>
  <c r="C48" i="15"/>
  <c r="F48" i="15"/>
  <c r="H48" i="15"/>
  <c r="J48" i="15"/>
  <c r="L48" i="15"/>
  <c r="N48" i="15"/>
  <c r="O48" i="15"/>
  <c r="P48" i="15"/>
  <c r="A50" i="15"/>
  <c r="B50" i="15"/>
  <c r="C50" i="15"/>
  <c r="F50" i="15"/>
  <c r="H50" i="15"/>
  <c r="J50" i="15"/>
  <c r="L50" i="15"/>
  <c r="N50" i="15"/>
  <c r="O50" i="15"/>
  <c r="P50" i="15"/>
  <c r="A52" i="15"/>
  <c r="B52" i="15"/>
  <c r="C52" i="15"/>
  <c r="F52" i="15"/>
  <c r="H52" i="15"/>
  <c r="J52" i="15"/>
  <c r="L52" i="15"/>
  <c r="N52" i="15"/>
  <c r="O52" i="15"/>
  <c r="P52" i="15"/>
  <c r="A54" i="15"/>
  <c r="B54" i="15"/>
  <c r="C54" i="15"/>
  <c r="F54" i="15"/>
  <c r="H54" i="15"/>
  <c r="J54" i="15"/>
  <c r="L54" i="15"/>
  <c r="N54" i="15"/>
  <c r="O54" i="15"/>
  <c r="P54" i="15"/>
  <c r="A56" i="15"/>
  <c r="B56" i="15"/>
  <c r="C56" i="15"/>
  <c r="F56" i="15"/>
  <c r="H56" i="15"/>
  <c r="J56" i="15"/>
  <c r="L56" i="15"/>
  <c r="N56" i="15"/>
  <c r="O56" i="15"/>
  <c r="P56" i="15"/>
  <c r="A58" i="15"/>
  <c r="B58" i="15"/>
  <c r="C58" i="15"/>
  <c r="F58" i="15"/>
  <c r="H58" i="15"/>
  <c r="J58" i="15"/>
  <c r="L58" i="15"/>
  <c r="N58" i="15"/>
  <c r="O58" i="15"/>
  <c r="P58" i="15"/>
  <c r="A60" i="15"/>
  <c r="B60" i="15"/>
  <c r="C60" i="15"/>
  <c r="F60" i="15"/>
  <c r="H60" i="15"/>
  <c r="J60" i="15"/>
  <c r="L60" i="15"/>
  <c r="N60" i="15"/>
  <c r="O60" i="15"/>
  <c r="P60" i="15"/>
  <c r="A62" i="15"/>
  <c r="B62" i="15"/>
  <c r="C62" i="15"/>
  <c r="F62" i="15"/>
  <c r="H62" i="15"/>
  <c r="J62" i="15"/>
  <c r="L62" i="15"/>
  <c r="N62" i="15"/>
  <c r="O62" i="15"/>
  <c r="P62" i="15"/>
  <c r="A64" i="15"/>
  <c r="B64" i="15"/>
  <c r="C64" i="15"/>
  <c r="F64" i="15"/>
  <c r="H64" i="15"/>
  <c r="J64" i="15"/>
  <c r="L64" i="15"/>
  <c r="N64" i="15"/>
  <c r="O64" i="15"/>
  <c r="P64" i="15"/>
  <c r="A66" i="15"/>
  <c r="B66" i="15"/>
  <c r="C66" i="15"/>
  <c r="F66" i="15"/>
  <c r="H66" i="15"/>
  <c r="J66" i="15"/>
  <c r="L66" i="15"/>
  <c r="N66" i="15"/>
  <c r="O66" i="15"/>
  <c r="P66" i="15"/>
  <c r="A68" i="15"/>
  <c r="B68" i="15"/>
  <c r="C68" i="15"/>
  <c r="F68" i="15"/>
  <c r="H68" i="15"/>
  <c r="J68" i="15"/>
  <c r="L68" i="15"/>
  <c r="N68" i="15"/>
  <c r="O68" i="15"/>
  <c r="P68" i="15"/>
  <c r="A70" i="15"/>
  <c r="B70" i="15"/>
  <c r="C70" i="15"/>
  <c r="F70" i="15"/>
  <c r="H70" i="15"/>
  <c r="J70" i="15"/>
  <c r="L70" i="15"/>
  <c r="N70" i="15"/>
  <c r="O70" i="15"/>
  <c r="P70" i="15"/>
  <c r="A72" i="15"/>
  <c r="B72" i="15"/>
  <c r="C72" i="15"/>
  <c r="F72" i="15"/>
  <c r="H72" i="15"/>
  <c r="J72" i="15"/>
  <c r="L72" i="15"/>
  <c r="N72" i="15"/>
  <c r="O72" i="15"/>
  <c r="P72" i="15"/>
  <c r="A74" i="15"/>
  <c r="B74" i="15"/>
  <c r="C74" i="15"/>
  <c r="F74" i="15"/>
  <c r="H74" i="15"/>
  <c r="J74" i="15"/>
  <c r="L74" i="15"/>
  <c r="N74" i="15"/>
  <c r="O74" i="15"/>
  <c r="P74" i="15"/>
  <c r="A76" i="15"/>
  <c r="B76" i="15"/>
  <c r="C76" i="15"/>
  <c r="F76" i="15"/>
  <c r="H76" i="15"/>
  <c r="J76" i="15"/>
  <c r="L76" i="15"/>
  <c r="N76" i="15"/>
  <c r="O76" i="15"/>
  <c r="P76" i="15"/>
  <c r="A78" i="15"/>
  <c r="B78" i="15"/>
  <c r="C78" i="15"/>
  <c r="F78" i="15"/>
  <c r="H78" i="15"/>
  <c r="J78" i="15"/>
  <c r="L78" i="15"/>
  <c r="N78" i="15"/>
  <c r="O78" i="15"/>
  <c r="P78" i="15"/>
  <c r="A80" i="15"/>
  <c r="B80" i="15"/>
  <c r="C80" i="15"/>
  <c r="F80" i="15"/>
  <c r="H80" i="15"/>
  <c r="J80" i="15"/>
  <c r="L80" i="15"/>
  <c r="N80" i="15"/>
  <c r="O80" i="15"/>
  <c r="P80" i="15"/>
  <c r="A82" i="15"/>
  <c r="B82" i="15"/>
  <c r="C82" i="15"/>
  <c r="F82" i="15"/>
  <c r="H82" i="15"/>
  <c r="J82" i="15"/>
  <c r="L82" i="15"/>
  <c r="N82" i="15"/>
  <c r="O82" i="15"/>
  <c r="P82" i="15"/>
  <c r="A84" i="15"/>
  <c r="B84" i="15"/>
  <c r="C84" i="15"/>
  <c r="F84" i="15"/>
  <c r="H84" i="15"/>
  <c r="J84" i="15"/>
  <c r="L84" i="15"/>
  <c r="N84" i="15"/>
  <c r="O84" i="15"/>
  <c r="P84" i="15"/>
  <c r="A86" i="15"/>
  <c r="B86" i="15"/>
  <c r="C86" i="15"/>
  <c r="F86" i="15"/>
  <c r="H86" i="15"/>
  <c r="J86" i="15"/>
  <c r="L86" i="15"/>
  <c r="N86" i="15"/>
  <c r="O86" i="15"/>
  <c r="P86" i="15"/>
  <c r="A88" i="15"/>
  <c r="B88" i="15"/>
  <c r="C88" i="15"/>
  <c r="F88" i="15"/>
  <c r="H88" i="15"/>
  <c r="J88" i="15"/>
  <c r="L88" i="15"/>
  <c r="N88" i="15"/>
  <c r="O88" i="15"/>
  <c r="P88" i="15"/>
  <c r="A90" i="15"/>
  <c r="B90" i="15"/>
  <c r="C90" i="15"/>
  <c r="F90" i="15"/>
  <c r="H90" i="15"/>
  <c r="J90" i="15"/>
  <c r="L90" i="15"/>
  <c r="N90" i="15"/>
  <c r="O90" i="15"/>
  <c r="P90" i="15"/>
  <c r="A92" i="15"/>
  <c r="B92" i="15"/>
  <c r="C92" i="15"/>
  <c r="F92" i="15"/>
  <c r="H92" i="15"/>
  <c r="J92" i="15"/>
  <c r="L92" i="15"/>
  <c r="N92" i="15"/>
  <c r="O92" i="15"/>
  <c r="P92" i="15"/>
  <c r="A94" i="15"/>
  <c r="B94" i="15"/>
  <c r="C94" i="15"/>
  <c r="F94" i="15"/>
  <c r="H94" i="15"/>
  <c r="J94" i="15"/>
  <c r="L94" i="15"/>
  <c r="N94" i="15"/>
  <c r="O94" i="15"/>
  <c r="P94" i="15"/>
  <c r="A96" i="15"/>
  <c r="B96" i="15"/>
  <c r="C96" i="15"/>
  <c r="F96" i="15"/>
  <c r="H96" i="15"/>
  <c r="J96" i="15"/>
  <c r="L96" i="15"/>
  <c r="N96" i="15"/>
  <c r="O96" i="15"/>
  <c r="P96" i="15"/>
  <c r="A98" i="15"/>
  <c r="B98" i="15"/>
  <c r="C98" i="15"/>
  <c r="F98" i="15"/>
  <c r="H98" i="15"/>
  <c r="J98" i="15"/>
  <c r="L98" i="15"/>
  <c r="N98" i="15"/>
  <c r="O98" i="15"/>
  <c r="P98" i="15"/>
  <c r="A100" i="15"/>
  <c r="B100" i="15"/>
  <c r="C100" i="15"/>
  <c r="F100" i="15"/>
  <c r="H100" i="15"/>
  <c r="J100" i="15"/>
  <c r="L100" i="15"/>
  <c r="N100" i="15"/>
  <c r="O100" i="15"/>
  <c r="P100" i="15"/>
  <c r="A102" i="15"/>
  <c r="B102" i="15"/>
  <c r="C102" i="15"/>
  <c r="F102" i="15"/>
  <c r="H102" i="15"/>
  <c r="J102" i="15"/>
  <c r="L102" i="15"/>
  <c r="N102" i="15"/>
  <c r="O102" i="15"/>
  <c r="P102" i="15"/>
  <c r="A104" i="15"/>
  <c r="B104" i="15"/>
  <c r="C104" i="15"/>
  <c r="F104" i="15"/>
  <c r="H104" i="15"/>
  <c r="J104" i="15"/>
  <c r="L104" i="15"/>
  <c r="N104" i="15"/>
  <c r="O104" i="15"/>
  <c r="P104" i="15"/>
  <c r="A106" i="15"/>
  <c r="B106" i="15"/>
  <c r="C106" i="15"/>
  <c r="F106" i="15"/>
  <c r="H106" i="15"/>
  <c r="J106" i="15"/>
  <c r="L106" i="15"/>
  <c r="N106" i="15"/>
  <c r="O106" i="15"/>
  <c r="P106" i="15"/>
  <c r="B4" i="8"/>
  <c r="B3" i="15" s="1"/>
  <c r="J2" i="8"/>
  <c r="E2" i="8"/>
  <c r="E1" i="15" s="1"/>
  <c r="A2" i="8"/>
  <c r="A1" i="15" s="1"/>
  <c r="B2" i="8"/>
  <c r="B1" i="15" s="1"/>
  <c r="C2" i="8"/>
  <c r="C1" i="15" s="1"/>
  <c r="A3" i="8"/>
  <c r="A2" i="15" s="1"/>
  <c r="B3" i="8"/>
  <c r="B2" i="15" s="1"/>
  <c r="C3" i="8"/>
  <c r="C2" i="15" s="1"/>
  <c r="A4" i="8"/>
  <c r="E2" i="10" s="1"/>
  <c r="C4" i="8"/>
  <c r="C3" i="15" s="1"/>
  <c r="A12" i="8"/>
  <c r="A11" i="15" s="1"/>
  <c r="A14" i="8"/>
  <c r="A13" i="15" s="1"/>
  <c r="A16" i="8"/>
  <c r="A15" i="15" s="1"/>
  <c r="A18" i="8"/>
  <c r="A17" i="15" s="1"/>
  <c r="A20" i="8"/>
  <c r="A19" i="15" s="1"/>
  <c r="A22" i="8"/>
  <c r="A21" i="15" s="1"/>
  <c r="A24" i="8"/>
  <c r="A23" i="15" s="1"/>
  <c r="A26" i="8"/>
  <c r="A25" i="15" s="1"/>
  <c r="A28" i="8"/>
  <c r="A27" i="15" s="1"/>
  <c r="A30" i="8"/>
  <c r="A29" i="15" s="1"/>
  <c r="A32" i="8"/>
  <c r="A31" i="15" s="1"/>
  <c r="A34" i="8"/>
  <c r="A33" i="15" s="1"/>
  <c r="A36" i="8"/>
  <c r="A35" i="15" s="1"/>
  <c r="A38" i="8"/>
  <c r="A37" i="15" s="1"/>
  <c r="A40" i="8"/>
  <c r="A39" i="15" s="1"/>
  <c r="A42" i="8"/>
  <c r="A41" i="15" s="1"/>
  <c r="A44" i="8"/>
  <c r="A43" i="15" s="1"/>
  <c r="A46" i="8"/>
  <c r="A45" i="15" s="1"/>
  <c r="A48" i="8"/>
  <c r="A47" i="15" s="1"/>
  <c r="A50" i="8"/>
  <c r="A49" i="15" s="1"/>
  <c r="A52" i="8"/>
  <c r="A51" i="15" s="1"/>
  <c r="A54" i="8"/>
  <c r="A53" i="15" s="1"/>
  <c r="A56" i="8"/>
  <c r="A55" i="15" s="1"/>
  <c r="A58" i="8"/>
  <c r="A57" i="15" s="1"/>
  <c r="A60" i="8"/>
  <c r="A59" i="15" s="1"/>
  <c r="A62" i="8"/>
  <c r="A61" i="15" s="1"/>
  <c r="A64" i="8"/>
  <c r="A63" i="15" s="1"/>
  <c r="A66" i="8"/>
  <c r="A65" i="15" s="1"/>
  <c r="A68" i="8"/>
  <c r="A67" i="15" s="1"/>
  <c r="A70" i="8"/>
  <c r="A69" i="15" s="1"/>
  <c r="A72" i="8"/>
  <c r="A71" i="15" s="1"/>
  <c r="A74" i="8"/>
  <c r="A73" i="15" s="1"/>
  <c r="A76" i="8"/>
  <c r="A75" i="15" s="1"/>
  <c r="A78" i="8"/>
  <c r="A77" i="15" s="1"/>
  <c r="A80" i="8"/>
  <c r="A79" i="15" s="1"/>
  <c r="A82" i="8"/>
  <c r="A81" i="15" s="1"/>
  <c r="A84" i="8"/>
  <c r="A83" i="15" s="1"/>
  <c r="A86" i="8"/>
  <c r="A85" i="15" s="1"/>
  <c r="A88" i="8"/>
  <c r="A87" i="15" s="1"/>
  <c r="A90" i="8"/>
  <c r="A89" i="15" s="1"/>
  <c r="A92" i="8"/>
  <c r="A91" i="15" s="1"/>
  <c r="A94" i="8"/>
  <c r="A93" i="15" s="1"/>
  <c r="A96" i="8"/>
  <c r="A95" i="15" s="1"/>
  <c r="A98" i="8"/>
  <c r="A97" i="15" s="1"/>
  <c r="A100" i="8"/>
  <c r="A99" i="15" s="1"/>
  <c r="A102" i="8"/>
  <c r="A101" i="15" s="1"/>
  <c r="A104" i="8"/>
  <c r="A103" i="15" s="1"/>
  <c r="A106" i="8"/>
  <c r="A105" i="15" s="1"/>
  <c r="A10" i="8"/>
  <c r="A9" i="15" s="1"/>
  <c r="A8" i="8"/>
  <c r="A7" i="15" s="1"/>
  <c r="G2" i="10" l="1"/>
  <c r="I1" i="14"/>
  <c r="F3" i="15"/>
  <c r="B1" i="14"/>
  <c r="J1" i="15"/>
  <c r="L1" i="14"/>
  <c r="A3" i="15"/>
  <c r="A3" i="14"/>
  <c r="A1" i="14"/>
  <c r="C1" i="14"/>
  <c r="D1" i="14"/>
  <c r="F1" i="14"/>
  <c r="G1" i="14"/>
  <c r="H1" i="14"/>
  <c r="K1" i="14"/>
  <c r="A2" i="14"/>
  <c r="B2" i="14"/>
  <c r="C2" i="14"/>
  <c r="D2" i="14"/>
  <c r="E2" i="14"/>
  <c r="F2" i="14"/>
  <c r="G2" i="14"/>
  <c r="H2" i="14"/>
  <c r="I2" i="14"/>
  <c r="J2" i="14"/>
  <c r="K2" i="14"/>
  <c r="L2" i="14"/>
  <c r="M2" i="14"/>
  <c r="N2" i="14"/>
  <c r="B3" i="14"/>
  <c r="C3" i="14"/>
  <c r="D3" i="14"/>
  <c r="E3" i="14"/>
  <c r="F3" i="14"/>
  <c r="G3" i="14"/>
  <c r="H3" i="14"/>
  <c r="I3" i="14"/>
  <c r="J3" i="14"/>
  <c r="K3" i="14"/>
  <c r="L3" i="14"/>
  <c r="M3" i="14"/>
  <c r="N3" i="14"/>
  <c r="A4" i="14"/>
  <c r="B4" i="14"/>
  <c r="C4" i="14"/>
  <c r="D4" i="14"/>
  <c r="E4" i="14"/>
  <c r="F4" i="14"/>
  <c r="G4" i="14"/>
  <c r="H4" i="14"/>
  <c r="I4" i="14"/>
  <c r="J4" i="14"/>
  <c r="K4" i="14"/>
  <c r="L4" i="14"/>
  <c r="M4" i="14"/>
  <c r="N4" i="14"/>
  <c r="A5" i="14"/>
  <c r="B5" i="14"/>
  <c r="C5" i="14"/>
  <c r="D5" i="14"/>
  <c r="E5" i="14"/>
  <c r="F5" i="14"/>
  <c r="G5" i="14"/>
  <c r="H5" i="14"/>
  <c r="I5" i="14"/>
  <c r="J5" i="14"/>
  <c r="K5" i="14"/>
  <c r="L5" i="14"/>
  <c r="M5" i="14"/>
  <c r="N5" i="14"/>
  <c r="A6" i="14"/>
  <c r="B6" i="14"/>
  <c r="C6" i="14"/>
  <c r="D6" i="14"/>
  <c r="E6" i="14"/>
  <c r="F6" i="14"/>
  <c r="G6" i="14"/>
  <c r="H6" i="14"/>
  <c r="I6" i="14"/>
  <c r="J6" i="14"/>
  <c r="K6" i="14"/>
  <c r="L6" i="14"/>
  <c r="M6" i="14"/>
  <c r="N6" i="14"/>
  <c r="A8" i="14"/>
  <c r="D8" i="14"/>
  <c r="F8" i="14"/>
  <c r="H8" i="14"/>
  <c r="J8" i="14"/>
  <c r="L8" i="14"/>
  <c r="M8" i="14"/>
  <c r="N8" i="14"/>
  <c r="A10" i="14"/>
  <c r="D10" i="14"/>
  <c r="F10" i="14"/>
  <c r="H10" i="14"/>
  <c r="J10" i="14"/>
  <c r="L10" i="14"/>
  <c r="M10" i="14"/>
  <c r="N10" i="14"/>
  <c r="A12" i="14"/>
  <c r="D12" i="14"/>
  <c r="F12" i="14"/>
  <c r="H12" i="14"/>
  <c r="J12" i="14"/>
  <c r="L12" i="14"/>
  <c r="M12" i="14"/>
  <c r="N12" i="14"/>
  <c r="A14" i="14"/>
  <c r="D14" i="14"/>
  <c r="F14" i="14"/>
  <c r="H14" i="14"/>
  <c r="J14" i="14"/>
  <c r="L14" i="14"/>
  <c r="M14" i="14"/>
  <c r="N14" i="14"/>
  <c r="A16" i="14"/>
  <c r="D16" i="14"/>
  <c r="F16" i="14"/>
  <c r="H16" i="14"/>
  <c r="J16" i="14"/>
  <c r="L16" i="14"/>
  <c r="M16" i="14"/>
  <c r="N16" i="14"/>
  <c r="A18" i="14"/>
  <c r="D18" i="14"/>
  <c r="F18" i="14"/>
  <c r="H18" i="14"/>
  <c r="J18" i="14"/>
  <c r="L18" i="14"/>
  <c r="M18" i="14"/>
  <c r="N18" i="14"/>
  <c r="A20" i="14"/>
  <c r="D20" i="14"/>
  <c r="F20" i="14"/>
  <c r="H20" i="14"/>
  <c r="J20" i="14"/>
  <c r="L20" i="14"/>
  <c r="M20" i="14"/>
  <c r="N20" i="14"/>
  <c r="A22" i="14"/>
  <c r="D22" i="14"/>
  <c r="F22" i="14"/>
  <c r="H22" i="14"/>
  <c r="J22" i="14"/>
  <c r="L22" i="14"/>
  <c r="M22" i="14"/>
  <c r="N22" i="14"/>
  <c r="A24" i="14"/>
  <c r="D24" i="14"/>
  <c r="F24" i="14"/>
  <c r="H24" i="14"/>
  <c r="J24" i="14"/>
  <c r="L24" i="14"/>
  <c r="M24" i="14"/>
  <c r="N24" i="14"/>
  <c r="A26" i="14"/>
  <c r="D26" i="14"/>
  <c r="F26" i="14"/>
  <c r="H26" i="14"/>
  <c r="J26" i="14"/>
  <c r="L26" i="14"/>
  <c r="M26" i="14"/>
  <c r="N26" i="14"/>
  <c r="A28" i="14"/>
  <c r="D28" i="14"/>
  <c r="F28" i="14"/>
  <c r="H28" i="14"/>
  <c r="J28" i="14"/>
  <c r="L28" i="14"/>
  <c r="M28" i="14"/>
  <c r="N28" i="14"/>
  <c r="A30" i="14"/>
  <c r="D30" i="14"/>
  <c r="F30" i="14"/>
  <c r="H30" i="14"/>
  <c r="J30" i="14"/>
  <c r="L30" i="14"/>
  <c r="M30" i="14"/>
  <c r="N30" i="14"/>
  <c r="A32" i="14"/>
  <c r="D32" i="14"/>
  <c r="F32" i="14"/>
  <c r="H32" i="14"/>
  <c r="J32" i="14"/>
  <c r="L32" i="14"/>
  <c r="M32" i="14"/>
  <c r="N32" i="14"/>
  <c r="A34" i="14"/>
  <c r="D34" i="14"/>
  <c r="F34" i="14"/>
  <c r="H34" i="14"/>
  <c r="J34" i="14"/>
  <c r="L34" i="14"/>
  <c r="M34" i="14"/>
  <c r="N34" i="14"/>
  <c r="A36" i="14"/>
  <c r="D36" i="14"/>
  <c r="F36" i="14"/>
  <c r="H36" i="14"/>
  <c r="J36" i="14"/>
  <c r="L36" i="14"/>
  <c r="M36" i="14"/>
  <c r="N36" i="14"/>
  <c r="A38" i="14"/>
  <c r="D38" i="14"/>
  <c r="F38" i="14"/>
  <c r="H38" i="14"/>
  <c r="J38" i="14"/>
  <c r="L38" i="14"/>
  <c r="M38" i="14"/>
  <c r="N38" i="14"/>
  <c r="A40" i="14"/>
  <c r="D40" i="14"/>
  <c r="F40" i="14"/>
  <c r="H40" i="14"/>
  <c r="J40" i="14"/>
  <c r="L40" i="14"/>
  <c r="M40" i="14"/>
  <c r="N40" i="14"/>
  <c r="A42" i="14"/>
  <c r="D42" i="14"/>
  <c r="F42" i="14"/>
  <c r="H42" i="14"/>
  <c r="J42" i="14"/>
  <c r="L42" i="14"/>
  <c r="M42" i="14"/>
  <c r="N42" i="14"/>
  <c r="A44" i="14"/>
  <c r="D44" i="14"/>
  <c r="F44" i="14"/>
  <c r="H44" i="14"/>
  <c r="J44" i="14"/>
  <c r="L44" i="14"/>
  <c r="M44" i="14"/>
  <c r="N44" i="14"/>
  <c r="A46" i="14"/>
  <c r="D46" i="14"/>
  <c r="F46" i="14"/>
  <c r="H46" i="14"/>
  <c r="J46" i="14"/>
  <c r="L46" i="14"/>
  <c r="M46" i="14"/>
  <c r="N46" i="14"/>
  <c r="A48" i="14"/>
  <c r="D48" i="14"/>
  <c r="F48" i="14"/>
  <c r="H48" i="14"/>
  <c r="J48" i="14"/>
  <c r="L48" i="14"/>
  <c r="M48" i="14"/>
  <c r="N48" i="14"/>
  <c r="A50" i="14"/>
  <c r="D50" i="14"/>
  <c r="F50" i="14"/>
  <c r="H50" i="14"/>
  <c r="J50" i="14"/>
  <c r="L50" i="14"/>
  <c r="M50" i="14"/>
  <c r="N50" i="14"/>
  <c r="A52" i="14"/>
  <c r="D52" i="14"/>
  <c r="F52" i="14"/>
  <c r="H52" i="14"/>
  <c r="J52" i="14"/>
  <c r="L52" i="14"/>
  <c r="M52" i="14"/>
  <c r="N52" i="14"/>
  <c r="A54" i="14"/>
  <c r="D54" i="14"/>
  <c r="F54" i="14"/>
  <c r="H54" i="14"/>
  <c r="J54" i="14"/>
  <c r="L54" i="14"/>
  <c r="M54" i="14"/>
  <c r="N54" i="14"/>
  <c r="A56" i="14"/>
  <c r="D56" i="14"/>
  <c r="F56" i="14"/>
  <c r="H56" i="14"/>
  <c r="J56" i="14"/>
  <c r="L56" i="14"/>
  <c r="M56" i="14"/>
  <c r="N56" i="14"/>
  <c r="A58" i="14"/>
  <c r="D58" i="14"/>
  <c r="F58" i="14"/>
  <c r="H58" i="14"/>
  <c r="J58" i="14"/>
  <c r="L58" i="14"/>
  <c r="M58" i="14"/>
  <c r="N58" i="14"/>
  <c r="A60" i="14"/>
  <c r="D60" i="14"/>
  <c r="F60" i="14"/>
  <c r="H60" i="14"/>
  <c r="J60" i="14"/>
  <c r="L60" i="14"/>
  <c r="M60" i="14"/>
  <c r="N60" i="14"/>
  <c r="A62" i="14"/>
  <c r="D62" i="14"/>
  <c r="F62" i="14"/>
  <c r="H62" i="14"/>
  <c r="J62" i="14"/>
  <c r="L62" i="14"/>
  <c r="M62" i="14"/>
  <c r="N62" i="14"/>
  <c r="A64" i="14"/>
  <c r="D64" i="14"/>
  <c r="F64" i="14"/>
  <c r="H64" i="14"/>
  <c r="J64" i="14"/>
  <c r="L64" i="14"/>
  <c r="M64" i="14"/>
  <c r="N64" i="14"/>
  <c r="A66" i="14"/>
  <c r="D66" i="14"/>
  <c r="F66" i="14"/>
  <c r="H66" i="14"/>
  <c r="J66" i="14"/>
  <c r="L66" i="14"/>
  <c r="M66" i="14"/>
  <c r="N66" i="14"/>
  <c r="A68" i="14"/>
  <c r="D68" i="14"/>
  <c r="F68" i="14"/>
  <c r="H68" i="14"/>
  <c r="J68" i="14"/>
  <c r="L68" i="14"/>
  <c r="M68" i="14"/>
  <c r="N68" i="14"/>
  <c r="A70" i="14"/>
  <c r="D70" i="14"/>
  <c r="F70" i="14"/>
  <c r="H70" i="14"/>
  <c r="J70" i="14"/>
  <c r="L70" i="14"/>
  <c r="M70" i="14"/>
  <c r="N70" i="14"/>
  <c r="A72" i="14"/>
  <c r="D72" i="14"/>
  <c r="F72" i="14"/>
  <c r="H72" i="14"/>
  <c r="J72" i="14"/>
  <c r="L72" i="14"/>
  <c r="M72" i="14"/>
  <c r="N72" i="14"/>
  <c r="A74" i="14"/>
  <c r="D74" i="14"/>
  <c r="F74" i="14"/>
  <c r="H74" i="14"/>
  <c r="J74" i="14"/>
  <c r="L74" i="14"/>
  <c r="M74" i="14"/>
  <c r="N74" i="14"/>
  <c r="A76" i="14"/>
  <c r="D76" i="14"/>
  <c r="F76" i="14"/>
  <c r="H76" i="14"/>
  <c r="J76" i="14"/>
  <c r="L76" i="14"/>
  <c r="M76" i="14"/>
  <c r="N76" i="14"/>
  <c r="A78" i="14"/>
  <c r="D78" i="14"/>
  <c r="F78" i="14"/>
  <c r="H78" i="14"/>
  <c r="J78" i="14"/>
  <c r="L78" i="14"/>
  <c r="M78" i="14"/>
  <c r="N78" i="14"/>
  <c r="A80" i="14"/>
  <c r="D80" i="14"/>
  <c r="F80" i="14"/>
  <c r="H80" i="14"/>
  <c r="J80" i="14"/>
  <c r="L80" i="14"/>
  <c r="M80" i="14"/>
  <c r="N80" i="14"/>
  <c r="A82" i="14"/>
  <c r="D82" i="14"/>
  <c r="F82" i="14"/>
  <c r="H82" i="14"/>
  <c r="J82" i="14"/>
  <c r="L82" i="14"/>
  <c r="M82" i="14"/>
  <c r="N82" i="14"/>
  <c r="A84" i="14"/>
  <c r="D84" i="14"/>
  <c r="F84" i="14"/>
  <c r="H84" i="14"/>
  <c r="J84" i="14"/>
  <c r="L84" i="14"/>
  <c r="M84" i="14"/>
  <c r="N84" i="14"/>
  <c r="A86" i="14"/>
  <c r="D86" i="14"/>
  <c r="F86" i="14"/>
  <c r="H86" i="14"/>
  <c r="J86" i="14"/>
  <c r="L86" i="14"/>
  <c r="M86" i="14"/>
  <c r="N86" i="14"/>
  <c r="A88" i="14"/>
  <c r="D88" i="14"/>
  <c r="F88" i="14"/>
  <c r="H88" i="14"/>
  <c r="J88" i="14"/>
  <c r="L88" i="14"/>
  <c r="M88" i="14"/>
  <c r="N88" i="14"/>
  <c r="A90" i="14"/>
  <c r="D90" i="14"/>
  <c r="F90" i="14"/>
  <c r="H90" i="14"/>
  <c r="J90" i="14"/>
  <c r="L90" i="14"/>
  <c r="M90" i="14"/>
  <c r="N90" i="14"/>
  <c r="A92" i="14"/>
  <c r="D92" i="14"/>
  <c r="F92" i="14"/>
  <c r="H92" i="14"/>
  <c r="J92" i="14"/>
  <c r="L92" i="14"/>
  <c r="M92" i="14"/>
  <c r="N92" i="14"/>
  <c r="A94" i="14"/>
  <c r="D94" i="14"/>
  <c r="F94" i="14"/>
  <c r="H94" i="14"/>
  <c r="J94" i="14"/>
  <c r="L94" i="14"/>
  <c r="M94" i="14"/>
  <c r="N94" i="14"/>
  <c r="A96" i="14"/>
  <c r="D96" i="14"/>
  <c r="F96" i="14"/>
  <c r="H96" i="14"/>
  <c r="J96" i="14"/>
  <c r="L96" i="14"/>
  <c r="M96" i="14"/>
  <c r="N96" i="14"/>
  <c r="A98" i="14"/>
  <c r="D98" i="14"/>
  <c r="F98" i="14"/>
  <c r="H98" i="14"/>
  <c r="J98" i="14"/>
  <c r="L98" i="14"/>
  <c r="M98" i="14"/>
  <c r="N98" i="14"/>
  <c r="A100" i="14"/>
  <c r="D100" i="14"/>
  <c r="F100" i="14"/>
  <c r="H100" i="14"/>
  <c r="J100" i="14"/>
  <c r="L100" i="14"/>
  <c r="M100" i="14"/>
  <c r="N100" i="14"/>
  <c r="A102" i="14"/>
  <c r="D102" i="14"/>
  <c r="F102" i="14"/>
  <c r="H102" i="14"/>
  <c r="J102" i="14"/>
  <c r="L102" i="14"/>
  <c r="M102" i="14"/>
  <c r="N102" i="14"/>
  <c r="A104" i="14"/>
  <c r="D104" i="14"/>
  <c r="F104" i="14"/>
  <c r="H104" i="14"/>
  <c r="J104" i="14"/>
  <c r="L104" i="14"/>
  <c r="M104" i="14"/>
  <c r="N104" i="14"/>
  <c r="A106" i="14"/>
  <c r="D106" i="14"/>
  <c r="F106" i="14"/>
  <c r="H106" i="14"/>
  <c r="J106" i="14"/>
  <c r="L106" i="14"/>
  <c r="M106" i="14"/>
  <c r="N106" i="14"/>
  <c r="I14" i="10" l="1"/>
  <c r="AK108" i="1" l="1"/>
  <c r="A2" i="10" s="1"/>
  <c r="C8" i="1" l="1"/>
  <c r="C10" i="1"/>
  <c r="C12" i="1"/>
  <c r="C14" i="1"/>
  <c r="C16" i="1"/>
  <c r="C18" i="1"/>
  <c r="C20" i="1"/>
  <c r="C22" i="1"/>
  <c r="C24" i="1"/>
  <c r="C26" i="1"/>
  <c r="C28" i="1"/>
  <c r="C30" i="1"/>
  <c r="C32" i="1"/>
  <c r="C34" i="1"/>
  <c r="C36" i="1"/>
  <c r="C38" i="1"/>
  <c r="C40" i="1"/>
  <c r="C42" i="1"/>
  <c r="C44" i="1"/>
  <c r="C46" i="1"/>
  <c r="C48" i="1"/>
  <c r="C50" i="1"/>
  <c r="C52" i="1"/>
  <c r="C54" i="1"/>
  <c r="C56" i="1"/>
  <c r="C58" i="1"/>
  <c r="C60" i="1"/>
  <c r="C62" i="1"/>
  <c r="C64" i="1"/>
  <c r="C66" i="1"/>
  <c r="C68" i="1"/>
  <c r="C70" i="1"/>
  <c r="C72" i="1"/>
  <c r="C74" i="1"/>
  <c r="C76" i="1"/>
  <c r="C78" i="1"/>
  <c r="C80" i="1"/>
  <c r="C82" i="1"/>
  <c r="C84" i="1"/>
  <c r="C86" i="1"/>
  <c r="C88" i="1"/>
  <c r="C90" i="1"/>
  <c r="C92" i="1"/>
  <c r="C94" i="1"/>
  <c r="C96" i="1"/>
  <c r="C98" i="1"/>
  <c r="C100" i="1"/>
  <c r="C102" i="1"/>
  <c r="C104" i="1"/>
  <c r="C106" i="1"/>
  <c r="B106" i="1"/>
  <c r="B106" i="8" s="1"/>
  <c r="B105" i="15" s="1"/>
  <c r="B104" i="1"/>
  <c r="B104" i="8" s="1"/>
  <c r="B103" i="15" s="1"/>
  <c r="B102" i="1"/>
  <c r="B102" i="8" s="1"/>
  <c r="B101" i="15" s="1"/>
  <c r="B100" i="1"/>
  <c r="B100" i="8" s="1"/>
  <c r="B99" i="15" s="1"/>
  <c r="B98" i="1"/>
  <c r="B98" i="8" s="1"/>
  <c r="B97" i="15" s="1"/>
  <c r="B96" i="1"/>
  <c r="B96" i="8" s="1"/>
  <c r="B95" i="15" s="1"/>
  <c r="B94" i="1"/>
  <c r="B94" i="8" s="1"/>
  <c r="B93" i="15" s="1"/>
  <c r="B92" i="1"/>
  <c r="B92" i="8" s="1"/>
  <c r="B91" i="15" s="1"/>
  <c r="B90" i="1"/>
  <c r="B90" i="8" s="1"/>
  <c r="B89" i="15" s="1"/>
  <c r="B88" i="1"/>
  <c r="B88" i="8" s="1"/>
  <c r="B87" i="15" s="1"/>
  <c r="B86" i="1"/>
  <c r="B86" i="8" s="1"/>
  <c r="B85" i="15" s="1"/>
  <c r="B84" i="1"/>
  <c r="B84" i="8" s="1"/>
  <c r="B83" i="15" s="1"/>
  <c r="B82" i="1"/>
  <c r="B82" i="8" s="1"/>
  <c r="B81" i="15" s="1"/>
  <c r="B80" i="1"/>
  <c r="B80" i="8" s="1"/>
  <c r="B79" i="15" s="1"/>
  <c r="B78" i="1"/>
  <c r="B78" i="8" s="1"/>
  <c r="B77" i="15" s="1"/>
  <c r="B76" i="1"/>
  <c r="B76" i="8" s="1"/>
  <c r="B75" i="15" s="1"/>
  <c r="B74" i="1"/>
  <c r="B74" i="8" s="1"/>
  <c r="B73" i="15" s="1"/>
  <c r="B72" i="1"/>
  <c r="B72" i="8" s="1"/>
  <c r="B71" i="15" s="1"/>
  <c r="B70" i="1"/>
  <c r="B70" i="8" s="1"/>
  <c r="B69" i="15" s="1"/>
  <c r="B68" i="1"/>
  <c r="B68" i="8" s="1"/>
  <c r="B67" i="15" s="1"/>
  <c r="B66" i="1"/>
  <c r="B66" i="8" s="1"/>
  <c r="B65" i="15" s="1"/>
  <c r="B64" i="1"/>
  <c r="B64" i="8" s="1"/>
  <c r="B63" i="15" s="1"/>
  <c r="B62" i="1"/>
  <c r="B62" i="8" s="1"/>
  <c r="B61" i="15" s="1"/>
  <c r="B60" i="1"/>
  <c r="B60" i="8" s="1"/>
  <c r="B59" i="15" s="1"/>
  <c r="B58" i="1"/>
  <c r="B58" i="8" s="1"/>
  <c r="B57" i="15" s="1"/>
  <c r="B56" i="1"/>
  <c r="B56" i="8" s="1"/>
  <c r="B55" i="15" s="1"/>
  <c r="B54" i="1"/>
  <c r="B54" i="8" s="1"/>
  <c r="B53" i="15" s="1"/>
  <c r="B52" i="1"/>
  <c r="B52" i="8" s="1"/>
  <c r="B51" i="15" s="1"/>
  <c r="B50" i="1"/>
  <c r="B50" i="8" s="1"/>
  <c r="B49" i="15" s="1"/>
  <c r="B48" i="1"/>
  <c r="B48" i="8" s="1"/>
  <c r="B47" i="15" s="1"/>
  <c r="B46" i="1"/>
  <c r="B46" i="8" s="1"/>
  <c r="B45" i="15" s="1"/>
  <c r="D12" i="8" l="1"/>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 i="8"/>
  <c r="D11" i="8"/>
  <c r="B10" i="14" l="1"/>
  <c r="D10" i="15"/>
  <c r="B106" i="14"/>
  <c r="D106" i="15"/>
  <c r="B102" i="14"/>
  <c r="D102" i="15"/>
  <c r="B98" i="14"/>
  <c r="D98" i="15"/>
  <c r="B94" i="14"/>
  <c r="D94" i="15"/>
  <c r="B90" i="14"/>
  <c r="D90" i="15"/>
  <c r="B86" i="14"/>
  <c r="D86" i="15"/>
  <c r="B82" i="14"/>
  <c r="D82" i="15"/>
  <c r="B78" i="14"/>
  <c r="D78" i="15"/>
  <c r="B74" i="14"/>
  <c r="D74" i="15"/>
  <c r="B70" i="14"/>
  <c r="D70" i="15"/>
  <c r="B66" i="14"/>
  <c r="D66" i="15"/>
  <c r="B62" i="14"/>
  <c r="D62" i="15"/>
  <c r="B58" i="14"/>
  <c r="D58" i="15"/>
  <c r="B54" i="14"/>
  <c r="D54" i="15"/>
  <c r="B50" i="14"/>
  <c r="D50" i="15"/>
  <c r="B46" i="14"/>
  <c r="D46" i="15"/>
  <c r="B42" i="14"/>
  <c r="D42" i="15"/>
  <c r="B38" i="14"/>
  <c r="D38" i="15"/>
  <c r="B34" i="14"/>
  <c r="D34" i="15"/>
  <c r="B30" i="14"/>
  <c r="D30" i="15"/>
  <c r="B26" i="14"/>
  <c r="D26" i="15"/>
  <c r="B22" i="14"/>
  <c r="D22" i="15"/>
  <c r="B18" i="14"/>
  <c r="D18" i="15"/>
  <c r="B14" i="14"/>
  <c r="D14" i="15"/>
  <c r="B105" i="14"/>
  <c r="D105" i="15"/>
  <c r="B101" i="14"/>
  <c r="D101" i="15"/>
  <c r="B97" i="14"/>
  <c r="D97" i="15"/>
  <c r="B93" i="14"/>
  <c r="D93" i="15"/>
  <c r="B89" i="14"/>
  <c r="D89" i="15"/>
  <c r="B85" i="14"/>
  <c r="D85" i="15"/>
  <c r="B81" i="14"/>
  <c r="D81" i="15"/>
  <c r="B77" i="14"/>
  <c r="D77" i="15"/>
  <c r="B73" i="14"/>
  <c r="D73" i="15"/>
  <c r="B69" i="14"/>
  <c r="D69" i="15"/>
  <c r="B65" i="14"/>
  <c r="D65" i="15"/>
  <c r="B61" i="14"/>
  <c r="D61" i="15"/>
  <c r="B57" i="14"/>
  <c r="D57" i="15"/>
  <c r="B53" i="14"/>
  <c r="D53" i="15"/>
  <c r="B49" i="14"/>
  <c r="D49" i="15"/>
  <c r="B45" i="14"/>
  <c r="D45" i="15"/>
  <c r="B41" i="14"/>
  <c r="D41" i="15"/>
  <c r="B37" i="14"/>
  <c r="D37" i="15"/>
  <c r="B33" i="14"/>
  <c r="D33" i="15"/>
  <c r="B29" i="14"/>
  <c r="D29" i="15"/>
  <c r="B25" i="14"/>
  <c r="D25" i="15"/>
  <c r="B21" i="14"/>
  <c r="D21" i="15"/>
  <c r="B17" i="14"/>
  <c r="D17" i="15"/>
  <c r="B13" i="14"/>
  <c r="D13" i="15"/>
  <c r="B104" i="14"/>
  <c r="D104" i="15"/>
  <c r="B100" i="14"/>
  <c r="D100" i="15"/>
  <c r="B96" i="14"/>
  <c r="D96" i="15"/>
  <c r="B92" i="14"/>
  <c r="D92" i="15"/>
  <c r="B88" i="14"/>
  <c r="D88" i="15"/>
  <c r="B84" i="14"/>
  <c r="D84" i="15"/>
  <c r="B80" i="14"/>
  <c r="D80" i="15"/>
  <c r="B76" i="14"/>
  <c r="D76" i="15"/>
  <c r="B72" i="14"/>
  <c r="D72" i="15"/>
  <c r="B68" i="14"/>
  <c r="D68" i="15"/>
  <c r="B64" i="14"/>
  <c r="D64" i="15"/>
  <c r="B60" i="14"/>
  <c r="D60" i="15"/>
  <c r="B56" i="14"/>
  <c r="D56" i="15"/>
  <c r="B52" i="14"/>
  <c r="D52" i="15"/>
  <c r="B48" i="14"/>
  <c r="D48" i="15"/>
  <c r="B44" i="14"/>
  <c r="D44" i="15"/>
  <c r="B40" i="14"/>
  <c r="D40" i="15"/>
  <c r="B36" i="14"/>
  <c r="D36" i="15"/>
  <c r="B32" i="14"/>
  <c r="D32" i="15"/>
  <c r="B28" i="14"/>
  <c r="D28" i="15"/>
  <c r="B24" i="14"/>
  <c r="D24" i="15"/>
  <c r="B20" i="14"/>
  <c r="D20" i="15"/>
  <c r="B16" i="14"/>
  <c r="D16" i="15"/>
  <c r="B12" i="14"/>
  <c r="D12" i="15"/>
  <c r="B9" i="14"/>
  <c r="D9" i="15"/>
  <c r="B103" i="14"/>
  <c r="D103" i="15"/>
  <c r="B99" i="14"/>
  <c r="D99" i="15"/>
  <c r="B95" i="14"/>
  <c r="D95" i="15"/>
  <c r="B91" i="14"/>
  <c r="D91" i="15"/>
  <c r="B87" i="14"/>
  <c r="D87" i="15"/>
  <c r="B83" i="14"/>
  <c r="D83" i="15"/>
  <c r="B79" i="14"/>
  <c r="D79" i="15"/>
  <c r="B75" i="14"/>
  <c r="D75" i="15"/>
  <c r="B71" i="14"/>
  <c r="D71" i="15"/>
  <c r="B67" i="14"/>
  <c r="D67" i="15"/>
  <c r="B63" i="14"/>
  <c r="D63" i="15"/>
  <c r="B59" i="14"/>
  <c r="D59" i="15"/>
  <c r="B55" i="14"/>
  <c r="D55" i="15"/>
  <c r="B51" i="14"/>
  <c r="D51" i="15"/>
  <c r="B47" i="14"/>
  <c r="D47" i="15"/>
  <c r="B43" i="14"/>
  <c r="D43" i="15"/>
  <c r="B39" i="14"/>
  <c r="D39" i="15"/>
  <c r="B35" i="14"/>
  <c r="D35" i="15"/>
  <c r="B31" i="14"/>
  <c r="D31" i="15"/>
  <c r="B27" i="14"/>
  <c r="D27" i="15"/>
  <c r="B23" i="14"/>
  <c r="D23" i="15"/>
  <c r="B19" i="14"/>
  <c r="D19" i="15"/>
  <c r="B15" i="14"/>
  <c r="D15" i="15"/>
  <c r="B11" i="14"/>
  <c r="D11" i="15"/>
  <c r="D9" i="8"/>
  <c r="D8" i="8"/>
  <c r="C45" i="6"/>
  <c r="D45" i="6"/>
  <c r="E45" i="6"/>
  <c r="F45" i="6"/>
  <c r="G45" i="6"/>
  <c r="J45" i="6"/>
  <c r="K45" i="6"/>
  <c r="L45" i="6"/>
  <c r="M45" i="6"/>
  <c r="P45" i="6"/>
  <c r="Q45" i="6"/>
  <c r="R45" i="6"/>
  <c r="S45" i="6"/>
  <c r="V45" i="6"/>
  <c r="W45" i="6"/>
  <c r="X45" i="6"/>
  <c r="Y45" i="6"/>
  <c r="AB45" i="6"/>
  <c r="AC45" i="6"/>
  <c r="AD45" i="6"/>
  <c r="AE45" i="6"/>
  <c r="C46" i="6"/>
  <c r="C47" i="6"/>
  <c r="D47" i="6"/>
  <c r="E47" i="6"/>
  <c r="F47" i="6"/>
  <c r="G47" i="6"/>
  <c r="J47" i="6"/>
  <c r="K47" i="6"/>
  <c r="L47" i="6"/>
  <c r="M47" i="6"/>
  <c r="P47" i="6"/>
  <c r="Q47" i="6"/>
  <c r="R47" i="6"/>
  <c r="S47" i="6"/>
  <c r="V47" i="6"/>
  <c r="W47" i="6"/>
  <c r="X47" i="6"/>
  <c r="Y47" i="6"/>
  <c r="AB47" i="6"/>
  <c r="AC47" i="6"/>
  <c r="AD47" i="6"/>
  <c r="AE47" i="6"/>
  <c r="C48" i="6"/>
  <c r="C49" i="6"/>
  <c r="D49" i="6"/>
  <c r="E49" i="6"/>
  <c r="F49" i="6"/>
  <c r="G49" i="6"/>
  <c r="J49" i="6"/>
  <c r="K49" i="6"/>
  <c r="L49" i="6"/>
  <c r="M49" i="6"/>
  <c r="P49" i="6"/>
  <c r="Q49" i="6"/>
  <c r="R49" i="6"/>
  <c r="S49" i="6"/>
  <c r="V49" i="6"/>
  <c r="W49" i="6"/>
  <c r="X49" i="6"/>
  <c r="Y49" i="6"/>
  <c r="AB49" i="6"/>
  <c r="AC49" i="6"/>
  <c r="AD49" i="6"/>
  <c r="AE49" i="6"/>
  <c r="C50" i="6"/>
  <c r="C51" i="6"/>
  <c r="D51" i="6"/>
  <c r="E51" i="6"/>
  <c r="F51" i="6"/>
  <c r="G51" i="6"/>
  <c r="J51" i="6"/>
  <c r="K51" i="6"/>
  <c r="L51" i="6"/>
  <c r="M51" i="6"/>
  <c r="P51" i="6"/>
  <c r="Q51" i="6"/>
  <c r="R51" i="6"/>
  <c r="S51" i="6"/>
  <c r="V51" i="6"/>
  <c r="W51" i="6"/>
  <c r="X51" i="6"/>
  <c r="Y51" i="6"/>
  <c r="AB51" i="6"/>
  <c r="AC51" i="6"/>
  <c r="AD51" i="6"/>
  <c r="AE51" i="6"/>
  <c r="C52" i="6"/>
  <c r="C53" i="6"/>
  <c r="D53" i="6"/>
  <c r="E53" i="6"/>
  <c r="F53" i="6"/>
  <c r="G53" i="6"/>
  <c r="J53" i="6"/>
  <c r="K53" i="6"/>
  <c r="L53" i="6"/>
  <c r="M53" i="6"/>
  <c r="P53" i="6"/>
  <c r="Q53" i="6"/>
  <c r="R53" i="6"/>
  <c r="S53" i="6"/>
  <c r="V53" i="6"/>
  <c r="W53" i="6"/>
  <c r="X53" i="6"/>
  <c r="Y53" i="6"/>
  <c r="AB53" i="6"/>
  <c r="AC53" i="6"/>
  <c r="AD53" i="6"/>
  <c r="AE53" i="6"/>
  <c r="C54" i="6"/>
  <c r="C55" i="6"/>
  <c r="D55" i="6"/>
  <c r="E55" i="6"/>
  <c r="F55" i="6"/>
  <c r="G55" i="6"/>
  <c r="J55" i="6"/>
  <c r="K55" i="6"/>
  <c r="L55" i="6"/>
  <c r="M55" i="6"/>
  <c r="P55" i="6"/>
  <c r="Q55" i="6"/>
  <c r="R55" i="6"/>
  <c r="S55" i="6"/>
  <c r="V55" i="6"/>
  <c r="W55" i="6"/>
  <c r="X55" i="6"/>
  <c r="Y55" i="6"/>
  <c r="AB55" i="6"/>
  <c r="AC55" i="6"/>
  <c r="AD55" i="6"/>
  <c r="AE55" i="6"/>
  <c r="C56" i="6"/>
  <c r="C57" i="6"/>
  <c r="D57" i="6"/>
  <c r="E57" i="6"/>
  <c r="F57" i="6"/>
  <c r="G57" i="6"/>
  <c r="J57" i="6"/>
  <c r="K57" i="6"/>
  <c r="L57" i="6"/>
  <c r="M57" i="6"/>
  <c r="P57" i="6"/>
  <c r="Q57" i="6"/>
  <c r="R57" i="6"/>
  <c r="S57" i="6"/>
  <c r="V57" i="6"/>
  <c r="W57" i="6"/>
  <c r="X57" i="6"/>
  <c r="Y57" i="6"/>
  <c r="AB57" i="6"/>
  <c r="AC57" i="6"/>
  <c r="AD57" i="6"/>
  <c r="AE57" i="6"/>
  <c r="C58" i="6"/>
  <c r="C59" i="6"/>
  <c r="D59" i="6"/>
  <c r="E59" i="6"/>
  <c r="F59" i="6"/>
  <c r="G59" i="6"/>
  <c r="J59" i="6"/>
  <c r="K59" i="6"/>
  <c r="L59" i="6"/>
  <c r="M59" i="6"/>
  <c r="P59" i="6"/>
  <c r="Q59" i="6"/>
  <c r="R59" i="6"/>
  <c r="S59" i="6"/>
  <c r="V59" i="6"/>
  <c r="W59" i="6"/>
  <c r="X59" i="6"/>
  <c r="Y59" i="6"/>
  <c r="AB59" i="6"/>
  <c r="AC59" i="6"/>
  <c r="AD59" i="6"/>
  <c r="AE59" i="6"/>
  <c r="C60" i="6"/>
  <c r="C61" i="6"/>
  <c r="D61" i="6"/>
  <c r="E61" i="6"/>
  <c r="F61" i="6"/>
  <c r="G61" i="6"/>
  <c r="J61" i="6"/>
  <c r="K61" i="6"/>
  <c r="L61" i="6"/>
  <c r="M61" i="6"/>
  <c r="P61" i="6"/>
  <c r="Q61" i="6"/>
  <c r="R61" i="6"/>
  <c r="S61" i="6"/>
  <c r="V61" i="6"/>
  <c r="W61" i="6"/>
  <c r="X61" i="6"/>
  <c r="Y61" i="6"/>
  <c r="AB61" i="6"/>
  <c r="AC61" i="6"/>
  <c r="AD61" i="6"/>
  <c r="AE61" i="6"/>
  <c r="C62" i="6"/>
  <c r="C63" i="6"/>
  <c r="D63" i="6"/>
  <c r="E63" i="6"/>
  <c r="F63" i="6"/>
  <c r="G63" i="6"/>
  <c r="J63" i="6"/>
  <c r="K63" i="6"/>
  <c r="L63" i="6"/>
  <c r="M63" i="6"/>
  <c r="P63" i="6"/>
  <c r="Q63" i="6"/>
  <c r="R63" i="6"/>
  <c r="S63" i="6"/>
  <c r="V63" i="6"/>
  <c r="W63" i="6"/>
  <c r="X63" i="6"/>
  <c r="Y63" i="6"/>
  <c r="AB63" i="6"/>
  <c r="AC63" i="6"/>
  <c r="AD63" i="6"/>
  <c r="AE63" i="6"/>
  <c r="C64" i="6"/>
  <c r="C65" i="6"/>
  <c r="D65" i="6"/>
  <c r="E65" i="6"/>
  <c r="F65" i="6"/>
  <c r="G65" i="6"/>
  <c r="J65" i="6"/>
  <c r="K65" i="6"/>
  <c r="L65" i="6"/>
  <c r="M65" i="6"/>
  <c r="P65" i="6"/>
  <c r="Q65" i="6"/>
  <c r="R65" i="6"/>
  <c r="S65" i="6"/>
  <c r="V65" i="6"/>
  <c r="W65" i="6"/>
  <c r="X65" i="6"/>
  <c r="Y65" i="6"/>
  <c r="AB65" i="6"/>
  <c r="AC65" i="6"/>
  <c r="AD65" i="6"/>
  <c r="AE65" i="6"/>
  <c r="C66" i="6"/>
  <c r="C67" i="6"/>
  <c r="D67" i="6"/>
  <c r="E67" i="6"/>
  <c r="F67" i="6"/>
  <c r="G67" i="6"/>
  <c r="J67" i="6"/>
  <c r="K67" i="6"/>
  <c r="L67" i="6"/>
  <c r="M67" i="6"/>
  <c r="P67" i="6"/>
  <c r="Q67" i="6"/>
  <c r="R67" i="6"/>
  <c r="S67" i="6"/>
  <c r="V67" i="6"/>
  <c r="W67" i="6"/>
  <c r="X67" i="6"/>
  <c r="Y67" i="6"/>
  <c r="AB67" i="6"/>
  <c r="AC67" i="6"/>
  <c r="AD67" i="6"/>
  <c r="AE67" i="6"/>
  <c r="C68" i="6"/>
  <c r="C69" i="6"/>
  <c r="D69" i="6"/>
  <c r="E69" i="6"/>
  <c r="F69" i="6"/>
  <c r="G69" i="6"/>
  <c r="J69" i="6"/>
  <c r="K69" i="6"/>
  <c r="L69" i="6"/>
  <c r="M69" i="6"/>
  <c r="P69" i="6"/>
  <c r="Q69" i="6"/>
  <c r="R69" i="6"/>
  <c r="S69" i="6"/>
  <c r="V69" i="6"/>
  <c r="W69" i="6"/>
  <c r="X69" i="6"/>
  <c r="Y69" i="6"/>
  <c r="AB69" i="6"/>
  <c r="AC69" i="6"/>
  <c r="AD69" i="6"/>
  <c r="AE69" i="6"/>
  <c r="C70" i="6"/>
  <c r="C71" i="6"/>
  <c r="D71" i="6"/>
  <c r="E71" i="6"/>
  <c r="F71" i="6"/>
  <c r="G71" i="6"/>
  <c r="J71" i="6"/>
  <c r="K71" i="6"/>
  <c r="L71" i="6"/>
  <c r="M71" i="6"/>
  <c r="P71" i="6"/>
  <c r="Q71" i="6"/>
  <c r="R71" i="6"/>
  <c r="S71" i="6"/>
  <c r="V71" i="6"/>
  <c r="W71" i="6"/>
  <c r="X71" i="6"/>
  <c r="Y71" i="6"/>
  <c r="AB71" i="6"/>
  <c r="AC71" i="6"/>
  <c r="AD71" i="6"/>
  <c r="AE71" i="6"/>
  <c r="C72" i="6"/>
  <c r="C73" i="6"/>
  <c r="D73" i="6"/>
  <c r="E73" i="6"/>
  <c r="F73" i="6"/>
  <c r="G73" i="6"/>
  <c r="J73" i="6"/>
  <c r="K73" i="6"/>
  <c r="L73" i="6"/>
  <c r="M73" i="6"/>
  <c r="P73" i="6"/>
  <c r="Q73" i="6"/>
  <c r="R73" i="6"/>
  <c r="S73" i="6"/>
  <c r="V73" i="6"/>
  <c r="W73" i="6"/>
  <c r="X73" i="6"/>
  <c r="Y73" i="6"/>
  <c r="AB73" i="6"/>
  <c r="AC73" i="6"/>
  <c r="AD73" i="6"/>
  <c r="AE73" i="6"/>
  <c r="C74" i="6"/>
  <c r="C75" i="6"/>
  <c r="D75" i="6"/>
  <c r="E75" i="6"/>
  <c r="F75" i="6"/>
  <c r="G75" i="6"/>
  <c r="J75" i="6"/>
  <c r="K75" i="6"/>
  <c r="L75" i="6"/>
  <c r="M75" i="6"/>
  <c r="P75" i="6"/>
  <c r="Q75" i="6"/>
  <c r="R75" i="6"/>
  <c r="S75" i="6"/>
  <c r="V75" i="6"/>
  <c r="W75" i="6"/>
  <c r="X75" i="6"/>
  <c r="Y75" i="6"/>
  <c r="AB75" i="6"/>
  <c r="AC75" i="6"/>
  <c r="AD75" i="6"/>
  <c r="AE75" i="6"/>
  <c r="C76" i="6"/>
  <c r="C77" i="6"/>
  <c r="D77" i="6"/>
  <c r="E77" i="6"/>
  <c r="F77" i="6"/>
  <c r="G77" i="6"/>
  <c r="J77" i="6"/>
  <c r="K77" i="6"/>
  <c r="L77" i="6"/>
  <c r="M77" i="6"/>
  <c r="P77" i="6"/>
  <c r="Q77" i="6"/>
  <c r="R77" i="6"/>
  <c r="S77" i="6"/>
  <c r="V77" i="6"/>
  <c r="W77" i="6"/>
  <c r="X77" i="6"/>
  <c r="Y77" i="6"/>
  <c r="AB77" i="6"/>
  <c r="AC77" i="6"/>
  <c r="AD77" i="6"/>
  <c r="AE77" i="6"/>
  <c r="C78" i="6"/>
  <c r="C79" i="6"/>
  <c r="D79" i="6"/>
  <c r="E79" i="6"/>
  <c r="F79" i="6"/>
  <c r="G79" i="6"/>
  <c r="J79" i="6"/>
  <c r="K79" i="6"/>
  <c r="L79" i="6"/>
  <c r="M79" i="6"/>
  <c r="P79" i="6"/>
  <c r="Q79" i="6"/>
  <c r="R79" i="6"/>
  <c r="S79" i="6"/>
  <c r="V79" i="6"/>
  <c r="W79" i="6"/>
  <c r="X79" i="6"/>
  <c r="Y79" i="6"/>
  <c r="AB79" i="6"/>
  <c r="AC79" i="6"/>
  <c r="AD79" i="6"/>
  <c r="AE79" i="6"/>
  <c r="C80" i="6"/>
  <c r="C81" i="6"/>
  <c r="D81" i="6"/>
  <c r="E81" i="6"/>
  <c r="F81" i="6"/>
  <c r="G81" i="6"/>
  <c r="J81" i="6"/>
  <c r="K81" i="6"/>
  <c r="L81" i="6"/>
  <c r="M81" i="6"/>
  <c r="P81" i="6"/>
  <c r="Q81" i="6"/>
  <c r="R81" i="6"/>
  <c r="S81" i="6"/>
  <c r="V81" i="6"/>
  <c r="W81" i="6"/>
  <c r="X81" i="6"/>
  <c r="Y81" i="6"/>
  <c r="AB81" i="6"/>
  <c r="AC81" i="6"/>
  <c r="AD81" i="6"/>
  <c r="AE81" i="6"/>
  <c r="C82" i="6"/>
  <c r="C83" i="6"/>
  <c r="D83" i="6"/>
  <c r="E83" i="6"/>
  <c r="F83" i="6"/>
  <c r="G83" i="6"/>
  <c r="J83" i="6"/>
  <c r="K83" i="6"/>
  <c r="L83" i="6"/>
  <c r="M83" i="6"/>
  <c r="P83" i="6"/>
  <c r="Q83" i="6"/>
  <c r="R83" i="6"/>
  <c r="S83" i="6"/>
  <c r="V83" i="6"/>
  <c r="W83" i="6"/>
  <c r="X83" i="6"/>
  <c r="Y83" i="6"/>
  <c r="AB83" i="6"/>
  <c r="AC83" i="6"/>
  <c r="AD83" i="6"/>
  <c r="AE83" i="6"/>
  <c r="C84" i="6"/>
  <c r="C85" i="6"/>
  <c r="D85" i="6"/>
  <c r="E85" i="6"/>
  <c r="F85" i="6"/>
  <c r="G85" i="6"/>
  <c r="J85" i="6"/>
  <c r="K85" i="6"/>
  <c r="L85" i="6"/>
  <c r="M85" i="6"/>
  <c r="P85" i="6"/>
  <c r="Q85" i="6"/>
  <c r="R85" i="6"/>
  <c r="S85" i="6"/>
  <c r="V85" i="6"/>
  <c r="W85" i="6"/>
  <c r="X85" i="6"/>
  <c r="Y85" i="6"/>
  <c r="AB85" i="6"/>
  <c r="AC85" i="6"/>
  <c r="AD85" i="6"/>
  <c r="AE85" i="6"/>
  <c r="C86" i="6"/>
  <c r="C87" i="6"/>
  <c r="D87" i="6"/>
  <c r="E87" i="6"/>
  <c r="F87" i="6"/>
  <c r="G87" i="6"/>
  <c r="J87" i="6"/>
  <c r="K87" i="6"/>
  <c r="L87" i="6"/>
  <c r="M87" i="6"/>
  <c r="P87" i="6"/>
  <c r="Q87" i="6"/>
  <c r="R87" i="6"/>
  <c r="S87" i="6"/>
  <c r="V87" i="6"/>
  <c r="W87" i="6"/>
  <c r="X87" i="6"/>
  <c r="Y87" i="6"/>
  <c r="AB87" i="6"/>
  <c r="AC87" i="6"/>
  <c r="AD87" i="6"/>
  <c r="AE87" i="6"/>
  <c r="C88" i="6"/>
  <c r="C89" i="6"/>
  <c r="D89" i="6"/>
  <c r="E89" i="6"/>
  <c r="F89" i="6"/>
  <c r="G89" i="6"/>
  <c r="J89" i="6"/>
  <c r="K89" i="6"/>
  <c r="L89" i="6"/>
  <c r="M89" i="6"/>
  <c r="P89" i="6"/>
  <c r="Q89" i="6"/>
  <c r="R89" i="6"/>
  <c r="S89" i="6"/>
  <c r="V89" i="6"/>
  <c r="W89" i="6"/>
  <c r="X89" i="6"/>
  <c r="Y89" i="6"/>
  <c r="AB89" i="6"/>
  <c r="AC89" i="6"/>
  <c r="AD89" i="6"/>
  <c r="AE89" i="6"/>
  <c r="C90" i="6"/>
  <c r="C91" i="6"/>
  <c r="D91" i="6"/>
  <c r="E91" i="6"/>
  <c r="F91" i="6"/>
  <c r="G91" i="6"/>
  <c r="J91" i="6"/>
  <c r="K91" i="6"/>
  <c r="L91" i="6"/>
  <c r="M91" i="6"/>
  <c r="P91" i="6"/>
  <c r="Q91" i="6"/>
  <c r="R91" i="6"/>
  <c r="S91" i="6"/>
  <c r="V91" i="6"/>
  <c r="W91" i="6"/>
  <c r="X91" i="6"/>
  <c r="Y91" i="6"/>
  <c r="AB91" i="6"/>
  <c r="AC91" i="6"/>
  <c r="AD91" i="6"/>
  <c r="AE91" i="6"/>
  <c r="C92" i="6"/>
  <c r="C93" i="6"/>
  <c r="D93" i="6"/>
  <c r="E93" i="6"/>
  <c r="F93" i="6"/>
  <c r="G93" i="6"/>
  <c r="J93" i="6"/>
  <c r="K93" i="6"/>
  <c r="L93" i="6"/>
  <c r="M93" i="6"/>
  <c r="P93" i="6"/>
  <c r="Q93" i="6"/>
  <c r="R93" i="6"/>
  <c r="S93" i="6"/>
  <c r="V93" i="6"/>
  <c r="W93" i="6"/>
  <c r="X93" i="6"/>
  <c r="Y93" i="6"/>
  <c r="AB93" i="6"/>
  <c r="AC93" i="6"/>
  <c r="AD93" i="6"/>
  <c r="AE93" i="6"/>
  <c r="C94" i="6"/>
  <c r="C95" i="6"/>
  <c r="D95" i="6"/>
  <c r="E95" i="6"/>
  <c r="F95" i="6"/>
  <c r="G95" i="6"/>
  <c r="J95" i="6"/>
  <c r="K95" i="6"/>
  <c r="L95" i="6"/>
  <c r="M95" i="6"/>
  <c r="P95" i="6"/>
  <c r="Q95" i="6"/>
  <c r="R95" i="6"/>
  <c r="S95" i="6"/>
  <c r="V95" i="6"/>
  <c r="W95" i="6"/>
  <c r="X95" i="6"/>
  <c r="Y95" i="6"/>
  <c r="AB95" i="6"/>
  <c r="AC95" i="6"/>
  <c r="AD95" i="6"/>
  <c r="AE95" i="6"/>
  <c r="C96" i="6"/>
  <c r="C97" i="6"/>
  <c r="D97" i="6"/>
  <c r="E97" i="6"/>
  <c r="F97" i="6"/>
  <c r="G97" i="6"/>
  <c r="J97" i="6"/>
  <c r="K97" i="6"/>
  <c r="L97" i="6"/>
  <c r="M97" i="6"/>
  <c r="P97" i="6"/>
  <c r="Q97" i="6"/>
  <c r="R97" i="6"/>
  <c r="S97" i="6"/>
  <c r="V97" i="6"/>
  <c r="W97" i="6"/>
  <c r="X97" i="6"/>
  <c r="Y97" i="6"/>
  <c r="AB97" i="6"/>
  <c r="AC97" i="6"/>
  <c r="AD97" i="6"/>
  <c r="AE97" i="6"/>
  <c r="C98" i="6"/>
  <c r="C99" i="6"/>
  <c r="D99" i="6"/>
  <c r="E99" i="6"/>
  <c r="F99" i="6"/>
  <c r="G99" i="6"/>
  <c r="J99" i="6"/>
  <c r="K99" i="6"/>
  <c r="L99" i="6"/>
  <c r="M99" i="6"/>
  <c r="P99" i="6"/>
  <c r="Q99" i="6"/>
  <c r="R99" i="6"/>
  <c r="S99" i="6"/>
  <c r="V99" i="6"/>
  <c r="W99" i="6"/>
  <c r="X99" i="6"/>
  <c r="Y99" i="6"/>
  <c r="AB99" i="6"/>
  <c r="AC99" i="6"/>
  <c r="AD99" i="6"/>
  <c r="AE99" i="6"/>
  <c r="C100" i="6"/>
  <c r="C101" i="6"/>
  <c r="D101" i="6"/>
  <c r="E101" i="6"/>
  <c r="F101" i="6"/>
  <c r="G101" i="6"/>
  <c r="J101" i="6"/>
  <c r="K101" i="6"/>
  <c r="L101" i="6"/>
  <c r="M101" i="6"/>
  <c r="P101" i="6"/>
  <c r="Q101" i="6"/>
  <c r="R101" i="6"/>
  <c r="S101" i="6"/>
  <c r="V101" i="6"/>
  <c r="W101" i="6"/>
  <c r="X101" i="6"/>
  <c r="Y101" i="6"/>
  <c r="AB101" i="6"/>
  <c r="AC101" i="6"/>
  <c r="AD101" i="6"/>
  <c r="AE101" i="6"/>
  <c r="C102" i="6"/>
  <c r="C103" i="6"/>
  <c r="D103" i="6"/>
  <c r="E103" i="6"/>
  <c r="F103" i="6"/>
  <c r="G103" i="6"/>
  <c r="J103" i="6"/>
  <c r="K103" i="6"/>
  <c r="L103" i="6"/>
  <c r="M103" i="6"/>
  <c r="P103" i="6"/>
  <c r="Q103" i="6"/>
  <c r="R103" i="6"/>
  <c r="S103" i="6"/>
  <c r="V103" i="6"/>
  <c r="W103" i="6"/>
  <c r="X103" i="6"/>
  <c r="Y103" i="6"/>
  <c r="AB103" i="6"/>
  <c r="AC103" i="6"/>
  <c r="AD103" i="6"/>
  <c r="AE103" i="6"/>
  <c r="C104" i="6"/>
  <c r="C105" i="6"/>
  <c r="D105" i="6"/>
  <c r="E105" i="6"/>
  <c r="F105" i="6"/>
  <c r="G105" i="6"/>
  <c r="J105" i="6"/>
  <c r="K105" i="6"/>
  <c r="L105" i="6"/>
  <c r="M105" i="6"/>
  <c r="P105" i="6"/>
  <c r="Q105" i="6"/>
  <c r="R105" i="6"/>
  <c r="S105" i="6"/>
  <c r="V105" i="6"/>
  <c r="W105" i="6"/>
  <c r="X105" i="6"/>
  <c r="Y105" i="6"/>
  <c r="AB105" i="6"/>
  <c r="AC105" i="6"/>
  <c r="AD105" i="6"/>
  <c r="AE105" i="6"/>
  <c r="C106" i="6"/>
  <c r="E47" i="1"/>
  <c r="F47" i="1"/>
  <c r="G47" i="1"/>
  <c r="H47" i="1"/>
  <c r="K47" i="1"/>
  <c r="L47" i="1"/>
  <c r="M47" i="1"/>
  <c r="N47" i="1"/>
  <c r="Q47" i="1"/>
  <c r="R47" i="1"/>
  <c r="S47" i="1"/>
  <c r="T47" i="1"/>
  <c r="W47" i="1"/>
  <c r="X47" i="1"/>
  <c r="Y47" i="1"/>
  <c r="Z47" i="1"/>
  <c r="AC47" i="1"/>
  <c r="AD47" i="1"/>
  <c r="AE47" i="1"/>
  <c r="AF47" i="1"/>
  <c r="E49" i="1"/>
  <c r="F49" i="1"/>
  <c r="G49" i="1"/>
  <c r="H49" i="1"/>
  <c r="K49" i="1"/>
  <c r="L49" i="1"/>
  <c r="M49" i="1"/>
  <c r="N49" i="1"/>
  <c r="Q49" i="1"/>
  <c r="R49" i="1"/>
  <c r="S49" i="1"/>
  <c r="T49" i="1"/>
  <c r="W49" i="1"/>
  <c r="X49" i="1"/>
  <c r="Y49" i="1"/>
  <c r="Z49" i="1"/>
  <c r="AC49" i="1"/>
  <c r="AD49" i="1"/>
  <c r="AE49" i="1"/>
  <c r="AF49" i="1"/>
  <c r="E51" i="1"/>
  <c r="F51" i="1"/>
  <c r="G51" i="1"/>
  <c r="H51" i="1"/>
  <c r="K51" i="1"/>
  <c r="L51" i="1"/>
  <c r="M51" i="1"/>
  <c r="N51" i="1"/>
  <c r="Q51" i="1"/>
  <c r="R51" i="1"/>
  <c r="S51" i="1"/>
  <c r="T51" i="1"/>
  <c r="W51" i="1"/>
  <c r="X51" i="1"/>
  <c r="Y51" i="1"/>
  <c r="Z51" i="1"/>
  <c r="AC51" i="1"/>
  <c r="AD51" i="1"/>
  <c r="AE51" i="1"/>
  <c r="AF51" i="1"/>
  <c r="E53" i="1"/>
  <c r="F53" i="1"/>
  <c r="G53" i="1"/>
  <c r="H53" i="1"/>
  <c r="K53" i="1"/>
  <c r="L53" i="1"/>
  <c r="M53" i="1"/>
  <c r="N53" i="1"/>
  <c r="Q53" i="1"/>
  <c r="R53" i="1"/>
  <c r="S53" i="1"/>
  <c r="T53" i="1"/>
  <c r="W53" i="1"/>
  <c r="X53" i="1"/>
  <c r="Y53" i="1"/>
  <c r="Z53" i="1"/>
  <c r="AC53" i="1"/>
  <c r="AD53" i="1"/>
  <c r="AE53" i="1"/>
  <c r="AF53" i="1"/>
  <c r="C54" i="8"/>
  <c r="E55" i="1"/>
  <c r="F55" i="1"/>
  <c r="G55" i="1"/>
  <c r="H55" i="1"/>
  <c r="K55" i="1"/>
  <c r="L55" i="1"/>
  <c r="M55" i="1"/>
  <c r="N55" i="1"/>
  <c r="Q55" i="1"/>
  <c r="R55" i="1"/>
  <c r="S55" i="1"/>
  <c r="T55" i="1"/>
  <c r="W55" i="1"/>
  <c r="X55" i="1"/>
  <c r="Y55" i="1"/>
  <c r="Z55" i="1"/>
  <c r="AC55" i="1"/>
  <c r="AD55" i="1"/>
  <c r="AE55" i="1"/>
  <c r="AF55" i="1"/>
  <c r="E57" i="1"/>
  <c r="F57" i="1"/>
  <c r="G57" i="1"/>
  <c r="H57" i="1"/>
  <c r="K57" i="1"/>
  <c r="L57" i="1"/>
  <c r="M57" i="1"/>
  <c r="N57" i="1"/>
  <c r="Q57" i="1"/>
  <c r="R57" i="1"/>
  <c r="S57" i="1"/>
  <c r="T57" i="1"/>
  <c r="W57" i="1"/>
  <c r="X57" i="1"/>
  <c r="Y57" i="1"/>
  <c r="Z57" i="1"/>
  <c r="AC57" i="1"/>
  <c r="AD57" i="1"/>
  <c r="AE57" i="1"/>
  <c r="AF57" i="1"/>
  <c r="E59" i="1"/>
  <c r="F59" i="1"/>
  <c r="G59" i="1"/>
  <c r="H59" i="1"/>
  <c r="K59" i="1"/>
  <c r="L59" i="1"/>
  <c r="M59" i="1"/>
  <c r="N59" i="1"/>
  <c r="Q59" i="1"/>
  <c r="R59" i="1"/>
  <c r="S59" i="1"/>
  <c r="T59" i="1"/>
  <c r="W59" i="1"/>
  <c r="X59" i="1"/>
  <c r="Y59" i="1"/>
  <c r="Z59" i="1"/>
  <c r="AC59" i="1"/>
  <c r="AD59" i="1"/>
  <c r="AE59" i="1"/>
  <c r="AF59" i="1"/>
  <c r="E61" i="1"/>
  <c r="F61" i="1"/>
  <c r="G61" i="1"/>
  <c r="H61" i="1"/>
  <c r="K61" i="1"/>
  <c r="L61" i="1"/>
  <c r="M61" i="1"/>
  <c r="N61" i="1"/>
  <c r="Q61" i="1"/>
  <c r="R61" i="1"/>
  <c r="S61" i="1"/>
  <c r="T61" i="1"/>
  <c r="W61" i="1"/>
  <c r="X61" i="1"/>
  <c r="Y61" i="1"/>
  <c r="Z61" i="1"/>
  <c r="AC61" i="1"/>
  <c r="AD61" i="1"/>
  <c r="AE61" i="1"/>
  <c r="AF61" i="1"/>
  <c r="E63" i="1"/>
  <c r="F63" i="1"/>
  <c r="G63" i="1"/>
  <c r="H63" i="1"/>
  <c r="K63" i="1"/>
  <c r="L63" i="1"/>
  <c r="M63" i="1"/>
  <c r="N63" i="1"/>
  <c r="Q63" i="1"/>
  <c r="R63" i="1"/>
  <c r="S63" i="1"/>
  <c r="T63" i="1"/>
  <c r="W63" i="1"/>
  <c r="X63" i="1"/>
  <c r="Y63" i="1"/>
  <c r="Z63" i="1"/>
  <c r="AC63" i="1"/>
  <c r="AD63" i="1"/>
  <c r="AE63" i="1"/>
  <c r="AF63" i="1"/>
  <c r="E65" i="1"/>
  <c r="F65" i="1"/>
  <c r="G65" i="1"/>
  <c r="H65" i="1"/>
  <c r="K65" i="1"/>
  <c r="L65" i="1"/>
  <c r="M65" i="1"/>
  <c r="N65" i="1"/>
  <c r="Q65" i="1"/>
  <c r="R65" i="1"/>
  <c r="S65" i="1"/>
  <c r="T65" i="1"/>
  <c r="W65" i="1"/>
  <c r="X65" i="1"/>
  <c r="Y65" i="1"/>
  <c r="Z65" i="1"/>
  <c r="AC65" i="1"/>
  <c r="AD65" i="1"/>
  <c r="AE65" i="1"/>
  <c r="AF65" i="1"/>
  <c r="E67" i="1"/>
  <c r="F67" i="1"/>
  <c r="G67" i="1"/>
  <c r="H67" i="1"/>
  <c r="K67" i="1"/>
  <c r="L67" i="1"/>
  <c r="M67" i="1"/>
  <c r="N67" i="1"/>
  <c r="Q67" i="1"/>
  <c r="R67" i="1"/>
  <c r="S67" i="1"/>
  <c r="T67" i="1"/>
  <c r="W67" i="1"/>
  <c r="X67" i="1"/>
  <c r="Y67" i="1"/>
  <c r="Z67" i="1"/>
  <c r="AC67" i="1"/>
  <c r="AD67" i="1"/>
  <c r="AE67" i="1"/>
  <c r="AF67" i="1"/>
  <c r="E69" i="1"/>
  <c r="F69" i="1"/>
  <c r="G69" i="1"/>
  <c r="H69" i="1"/>
  <c r="K69" i="1"/>
  <c r="L69" i="1"/>
  <c r="M69" i="1"/>
  <c r="N69" i="1"/>
  <c r="Q69" i="1"/>
  <c r="R69" i="1"/>
  <c r="S69" i="1"/>
  <c r="T69" i="1"/>
  <c r="W69" i="1"/>
  <c r="X69" i="1"/>
  <c r="Y69" i="1"/>
  <c r="Z69" i="1"/>
  <c r="AC69" i="1"/>
  <c r="AD69" i="1"/>
  <c r="AE69" i="1"/>
  <c r="AF69" i="1"/>
  <c r="C70" i="8"/>
  <c r="E71" i="1"/>
  <c r="F71" i="1"/>
  <c r="G71" i="1"/>
  <c r="H71" i="1"/>
  <c r="K71" i="1"/>
  <c r="L71" i="1"/>
  <c r="M71" i="1"/>
  <c r="N71" i="1"/>
  <c r="Q71" i="1"/>
  <c r="R71" i="1"/>
  <c r="S71" i="1"/>
  <c r="T71" i="1"/>
  <c r="W71" i="1"/>
  <c r="X71" i="1"/>
  <c r="Y71" i="1"/>
  <c r="Z71" i="1"/>
  <c r="AC71" i="1"/>
  <c r="AD71" i="1"/>
  <c r="AE71" i="1"/>
  <c r="AF71" i="1"/>
  <c r="E73" i="1"/>
  <c r="F73" i="1"/>
  <c r="G73" i="1"/>
  <c r="H73" i="1"/>
  <c r="K73" i="1"/>
  <c r="L73" i="1"/>
  <c r="M73" i="1"/>
  <c r="N73" i="1"/>
  <c r="Q73" i="1"/>
  <c r="R73" i="1"/>
  <c r="S73" i="1"/>
  <c r="T73" i="1"/>
  <c r="W73" i="1"/>
  <c r="X73" i="1"/>
  <c r="Y73" i="1"/>
  <c r="Z73" i="1"/>
  <c r="AC73" i="1"/>
  <c r="AD73" i="1"/>
  <c r="AE73" i="1"/>
  <c r="AF73" i="1"/>
  <c r="E75" i="1"/>
  <c r="F75" i="1"/>
  <c r="G75" i="1"/>
  <c r="H75" i="1"/>
  <c r="K75" i="1"/>
  <c r="L75" i="1"/>
  <c r="M75" i="1"/>
  <c r="N75" i="1"/>
  <c r="Q75" i="1"/>
  <c r="R75" i="1"/>
  <c r="S75" i="1"/>
  <c r="T75" i="1"/>
  <c r="W75" i="1"/>
  <c r="X75" i="1"/>
  <c r="Y75" i="1"/>
  <c r="Z75" i="1"/>
  <c r="AC75" i="1"/>
  <c r="AD75" i="1"/>
  <c r="AE75" i="1"/>
  <c r="AF75" i="1"/>
  <c r="E77" i="1"/>
  <c r="F77" i="1"/>
  <c r="G77" i="1"/>
  <c r="H77" i="1"/>
  <c r="K77" i="1"/>
  <c r="L77" i="1"/>
  <c r="M77" i="1"/>
  <c r="N77" i="1"/>
  <c r="Q77" i="1"/>
  <c r="R77" i="1"/>
  <c r="S77" i="1"/>
  <c r="T77" i="1"/>
  <c r="W77" i="1"/>
  <c r="X77" i="1"/>
  <c r="Y77" i="1"/>
  <c r="Z77" i="1"/>
  <c r="AC77" i="1"/>
  <c r="AD77" i="1"/>
  <c r="AE77" i="1"/>
  <c r="AF77" i="1"/>
  <c r="E79" i="1"/>
  <c r="F79" i="1"/>
  <c r="G79" i="1"/>
  <c r="H79" i="1"/>
  <c r="K79" i="1"/>
  <c r="L79" i="1"/>
  <c r="M79" i="1"/>
  <c r="N79" i="1"/>
  <c r="Q79" i="1"/>
  <c r="R79" i="1"/>
  <c r="S79" i="1"/>
  <c r="T79" i="1"/>
  <c r="W79" i="1"/>
  <c r="X79" i="1"/>
  <c r="Y79" i="1"/>
  <c r="Z79" i="1"/>
  <c r="AC79" i="1"/>
  <c r="AD79" i="1"/>
  <c r="AE79" i="1"/>
  <c r="AF79" i="1"/>
  <c r="E81" i="1"/>
  <c r="F81" i="1"/>
  <c r="G81" i="1"/>
  <c r="H81" i="1"/>
  <c r="K81" i="1"/>
  <c r="L81" i="1"/>
  <c r="M81" i="1"/>
  <c r="N81" i="1"/>
  <c r="Q81" i="1"/>
  <c r="R81" i="1"/>
  <c r="S81" i="1"/>
  <c r="T81" i="1"/>
  <c r="W81" i="1"/>
  <c r="X81" i="1"/>
  <c r="Y81" i="1"/>
  <c r="Z81" i="1"/>
  <c r="AC81" i="1"/>
  <c r="AD81" i="1"/>
  <c r="AE81" i="1"/>
  <c r="AF81" i="1"/>
  <c r="E83" i="1"/>
  <c r="F83" i="1"/>
  <c r="G83" i="1"/>
  <c r="H83" i="1"/>
  <c r="K83" i="1"/>
  <c r="L83" i="1"/>
  <c r="M83" i="1"/>
  <c r="N83" i="1"/>
  <c r="Q83" i="1"/>
  <c r="R83" i="1"/>
  <c r="S83" i="1"/>
  <c r="T83" i="1"/>
  <c r="W83" i="1"/>
  <c r="X83" i="1"/>
  <c r="Y83" i="1"/>
  <c r="Z83" i="1"/>
  <c r="AC83" i="1"/>
  <c r="AD83" i="1"/>
  <c r="AE83" i="1"/>
  <c r="AF83" i="1"/>
  <c r="E85" i="1"/>
  <c r="F85" i="1"/>
  <c r="G85" i="1"/>
  <c r="H85" i="1"/>
  <c r="K85" i="1"/>
  <c r="L85" i="1"/>
  <c r="M85" i="1"/>
  <c r="N85" i="1"/>
  <c r="Q85" i="1"/>
  <c r="R85" i="1"/>
  <c r="S85" i="1"/>
  <c r="T85" i="1"/>
  <c r="W85" i="1"/>
  <c r="X85" i="1"/>
  <c r="Y85" i="1"/>
  <c r="Z85" i="1"/>
  <c r="AC85" i="1"/>
  <c r="AD85" i="1"/>
  <c r="AE85" i="1"/>
  <c r="AF85" i="1"/>
  <c r="C86" i="8"/>
  <c r="E87" i="1"/>
  <c r="F87" i="1"/>
  <c r="G87" i="1"/>
  <c r="H87" i="1"/>
  <c r="K87" i="1"/>
  <c r="L87" i="1"/>
  <c r="M87" i="1"/>
  <c r="N87" i="1"/>
  <c r="Q87" i="1"/>
  <c r="R87" i="1"/>
  <c r="S87" i="1"/>
  <c r="T87" i="1"/>
  <c r="W87" i="1"/>
  <c r="X87" i="1"/>
  <c r="Y87" i="1"/>
  <c r="Z87" i="1"/>
  <c r="AC87" i="1"/>
  <c r="AD87" i="1"/>
  <c r="AE87" i="1"/>
  <c r="AF87" i="1"/>
  <c r="E89" i="1"/>
  <c r="F89" i="1"/>
  <c r="G89" i="1"/>
  <c r="H89" i="1"/>
  <c r="K89" i="1"/>
  <c r="L89" i="1"/>
  <c r="M89" i="1"/>
  <c r="N89" i="1"/>
  <c r="Q89" i="1"/>
  <c r="R89" i="1"/>
  <c r="S89" i="1"/>
  <c r="T89" i="1"/>
  <c r="W89" i="1"/>
  <c r="X89" i="1"/>
  <c r="Y89" i="1"/>
  <c r="Z89" i="1"/>
  <c r="AC89" i="1"/>
  <c r="AD89" i="1"/>
  <c r="AE89" i="1"/>
  <c r="AF89" i="1"/>
  <c r="E91" i="1"/>
  <c r="F91" i="1"/>
  <c r="G91" i="1"/>
  <c r="H91" i="1"/>
  <c r="K91" i="1"/>
  <c r="L91" i="1"/>
  <c r="M91" i="1"/>
  <c r="N91" i="1"/>
  <c r="Q91" i="1"/>
  <c r="R91" i="1"/>
  <c r="S91" i="1"/>
  <c r="T91" i="1"/>
  <c r="W91" i="1"/>
  <c r="X91" i="1"/>
  <c r="Y91" i="1"/>
  <c r="Z91" i="1"/>
  <c r="AC91" i="1"/>
  <c r="AD91" i="1"/>
  <c r="AE91" i="1"/>
  <c r="AF91" i="1"/>
  <c r="E93" i="1"/>
  <c r="F93" i="1"/>
  <c r="G93" i="1"/>
  <c r="H93" i="1"/>
  <c r="K93" i="1"/>
  <c r="L93" i="1"/>
  <c r="M93" i="1"/>
  <c r="N93" i="1"/>
  <c r="Q93" i="1"/>
  <c r="R93" i="1"/>
  <c r="S93" i="1"/>
  <c r="T93" i="1"/>
  <c r="W93" i="1"/>
  <c r="X93" i="1"/>
  <c r="Y93" i="1"/>
  <c r="Z93" i="1"/>
  <c r="AC93" i="1"/>
  <c r="AD93" i="1"/>
  <c r="AE93" i="1"/>
  <c r="AF93" i="1"/>
  <c r="E95" i="1"/>
  <c r="F95" i="1"/>
  <c r="G95" i="1"/>
  <c r="H95" i="1"/>
  <c r="K95" i="1"/>
  <c r="L95" i="1"/>
  <c r="M95" i="1"/>
  <c r="N95" i="1"/>
  <c r="Q95" i="1"/>
  <c r="R95" i="1"/>
  <c r="S95" i="1"/>
  <c r="T95" i="1"/>
  <c r="W95" i="1"/>
  <c r="X95" i="1"/>
  <c r="Y95" i="1"/>
  <c r="Z95" i="1"/>
  <c r="AC95" i="1"/>
  <c r="AD95" i="1"/>
  <c r="AE95" i="1"/>
  <c r="AF95" i="1"/>
  <c r="E97" i="1"/>
  <c r="F97" i="1"/>
  <c r="G97" i="1"/>
  <c r="H97" i="1"/>
  <c r="K97" i="1"/>
  <c r="L97" i="1"/>
  <c r="M97" i="1"/>
  <c r="N97" i="1"/>
  <c r="Q97" i="1"/>
  <c r="R97" i="1"/>
  <c r="S97" i="1"/>
  <c r="T97" i="1"/>
  <c r="W97" i="1"/>
  <c r="X97" i="1"/>
  <c r="Y97" i="1"/>
  <c r="Z97" i="1"/>
  <c r="AC97" i="1"/>
  <c r="AD97" i="1"/>
  <c r="AE97" i="1"/>
  <c r="AF97" i="1"/>
  <c r="E99" i="1"/>
  <c r="F99" i="1"/>
  <c r="G99" i="1"/>
  <c r="H99" i="1"/>
  <c r="K99" i="1"/>
  <c r="L99" i="1"/>
  <c r="M99" i="1"/>
  <c r="N99" i="1"/>
  <c r="Q99" i="1"/>
  <c r="R99" i="1"/>
  <c r="S99" i="1"/>
  <c r="T99" i="1"/>
  <c r="W99" i="1"/>
  <c r="X99" i="1"/>
  <c r="Y99" i="1"/>
  <c r="Z99" i="1"/>
  <c r="AC99" i="1"/>
  <c r="AD99" i="1"/>
  <c r="AE99" i="1"/>
  <c r="AF99" i="1"/>
  <c r="E101" i="1"/>
  <c r="F101" i="1"/>
  <c r="G101" i="1"/>
  <c r="H101" i="1"/>
  <c r="K101" i="1"/>
  <c r="L101" i="1"/>
  <c r="M101" i="1"/>
  <c r="N101" i="1"/>
  <c r="Q101" i="1"/>
  <c r="R101" i="1"/>
  <c r="S101" i="1"/>
  <c r="T101" i="1"/>
  <c r="W101" i="1"/>
  <c r="X101" i="1"/>
  <c r="Y101" i="1"/>
  <c r="Z101" i="1"/>
  <c r="AC101" i="1"/>
  <c r="AD101" i="1"/>
  <c r="AE101" i="1"/>
  <c r="AF101" i="1"/>
  <c r="C102" i="8"/>
  <c r="E103" i="1"/>
  <c r="F103" i="1"/>
  <c r="G103" i="1"/>
  <c r="H103" i="1"/>
  <c r="K103" i="1"/>
  <c r="L103" i="1"/>
  <c r="M103" i="1"/>
  <c r="N103" i="1"/>
  <c r="Q103" i="1"/>
  <c r="R103" i="1"/>
  <c r="S103" i="1"/>
  <c r="T103" i="1"/>
  <c r="W103" i="1"/>
  <c r="X103" i="1"/>
  <c r="Y103" i="1"/>
  <c r="Z103" i="1"/>
  <c r="AC103" i="1"/>
  <c r="AD103" i="1"/>
  <c r="AE103" i="1"/>
  <c r="AF103" i="1"/>
  <c r="E105" i="1"/>
  <c r="F105" i="1"/>
  <c r="G105" i="1"/>
  <c r="H105" i="1"/>
  <c r="K105" i="1"/>
  <c r="L105" i="1"/>
  <c r="M105" i="1"/>
  <c r="N105" i="1"/>
  <c r="Q105" i="1"/>
  <c r="R105" i="1"/>
  <c r="S105" i="1"/>
  <c r="T105" i="1"/>
  <c r="W105" i="1"/>
  <c r="X105" i="1"/>
  <c r="Y105" i="1"/>
  <c r="Z105" i="1"/>
  <c r="AC105" i="1"/>
  <c r="AD105" i="1"/>
  <c r="AE105" i="1"/>
  <c r="AF105" i="1"/>
  <c r="E107" i="1"/>
  <c r="F107" i="1"/>
  <c r="G107" i="1"/>
  <c r="H107" i="1"/>
  <c r="K107" i="1"/>
  <c r="L107" i="1"/>
  <c r="M107" i="1"/>
  <c r="N107" i="1"/>
  <c r="Q107" i="1"/>
  <c r="R107" i="1"/>
  <c r="S107" i="1"/>
  <c r="T107" i="1"/>
  <c r="W107" i="1"/>
  <c r="X107" i="1"/>
  <c r="Y107" i="1"/>
  <c r="Z107" i="1"/>
  <c r="AC107" i="1"/>
  <c r="AD107" i="1"/>
  <c r="AE107" i="1"/>
  <c r="AF107" i="1"/>
  <c r="C4" i="6"/>
  <c r="D4" i="6"/>
  <c r="E4" i="6"/>
  <c r="F4" i="6"/>
  <c r="G4" i="6"/>
  <c r="H4" i="6"/>
  <c r="I4" i="6"/>
  <c r="J4" i="6"/>
  <c r="K4" i="6"/>
  <c r="L4" i="6"/>
  <c r="M4" i="6"/>
  <c r="N4" i="6"/>
  <c r="O4" i="6"/>
  <c r="P4" i="6"/>
  <c r="Q4" i="6"/>
  <c r="R4" i="6"/>
  <c r="S4" i="6"/>
  <c r="T4" i="6"/>
  <c r="U4" i="6"/>
  <c r="V4" i="6"/>
  <c r="W4" i="6"/>
  <c r="X4" i="6"/>
  <c r="Y4" i="6"/>
  <c r="Z4" i="6"/>
  <c r="AA4" i="6"/>
  <c r="AB4" i="6"/>
  <c r="AC4" i="6"/>
  <c r="AD4" i="6"/>
  <c r="AE4" i="6"/>
  <c r="AF4" i="6"/>
  <c r="AG4" i="6"/>
  <c r="C5" i="6"/>
  <c r="D5" i="6"/>
  <c r="E5" i="6"/>
  <c r="F5" i="6"/>
  <c r="G5" i="6"/>
  <c r="J5" i="6"/>
  <c r="K5" i="6"/>
  <c r="L5" i="6"/>
  <c r="M5" i="6"/>
  <c r="P5" i="6"/>
  <c r="Q5" i="6"/>
  <c r="R5" i="6"/>
  <c r="S5" i="6"/>
  <c r="V5" i="6"/>
  <c r="W5" i="6"/>
  <c r="X5" i="6"/>
  <c r="Y5" i="6"/>
  <c r="AB5" i="6"/>
  <c r="AC5" i="6"/>
  <c r="AD5" i="6"/>
  <c r="AE5" i="6"/>
  <c r="C6" i="6"/>
  <c r="D6" i="6"/>
  <c r="E6" i="6"/>
  <c r="F6" i="6"/>
  <c r="G6" i="6"/>
  <c r="J6" i="6"/>
  <c r="K6" i="6"/>
  <c r="L6" i="6"/>
  <c r="M6" i="6"/>
  <c r="P6" i="6"/>
  <c r="Q6" i="6"/>
  <c r="R6" i="6"/>
  <c r="S6" i="6"/>
  <c r="V6" i="6"/>
  <c r="W6" i="6"/>
  <c r="X6" i="6"/>
  <c r="Y6" i="6"/>
  <c r="AB6" i="6"/>
  <c r="AC6" i="6"/>
  <c r="AD6" i="6"/>
  <c r="AE6" i="6"/>
  <c r="A85" i="14" l="1"/>
  <c r="C85" i="15"/>
  <c r="A69" i="14"/>
  <c r="C69" i="15"/>
  <c r="A53" i="14"/>
  <c r="C53" i="15"/>
  <c r="B7" i="14"/>
  <c r="D7" i="15"/>
  <c r="A101" i="14"/>
  <c r="C101" i="15"/>
  <c r="B8" i="14"/>
  <c r="D8" i="15"/>
  <c r="AC106" i="6"/>
  <c r="W106" i="6"/>
  <c r="Q106" i="6"/>
  <c r="K106" i="6"/>
  <c r="E106" i="6"/>
  <c r="AE104" i="6"/>
  <c r="Y104" i="6"/>
  <c r="S104" i="6"/>
  <c r="M104" i="6"/>
  <c r="G104" i="6"/>
  <c r="C104" i="8"/>
  <c r="AC102" i="6"/>
  <c r="W102" i="6"/>
  <c r="Q102" i="6"/>
  <c r="K102" i="6"/>
  <c r="E102" i="6"/>
  <c r="AE100" i="6"/>
  <c r="Y100" i="6"/>
  <c r="S100" i="6"/>
  <c r="M100" i="6"/>
  <c r="G100" i="6"/>
  <c r="C100" i="8"/>
  <c r="AC98" i="6"/>
  <c r="W98" i="6"/>
  <c r="Q98" i="6"/>
  <c r="K98" i="6"/>
  <c r="E98" i="6"/>
  <c r="AE96" i="6"/>
  <c r="Y96" i="6"/>
  <c r="S96" i="6"/>
  <c r="M96" i="6"/>
  <c r="G96" i="6"/>
  <c r="C96" i="8"/>
  <c r="AC94" i="6"/>
  <c r="W94" i="6"/>
  <c r="Q94" i="6"/>
  <c r="K94" i="6"/>
  <c r="E94" i="6"/>
  <c r="AE92" i="6"/>
  <c r="Y92" i="6"/>
  <c r="S92" i="6"/>
  <c r="M92" i="6"/>
  <c r="G92" i="6"/>
  <c r="C92" i="8"/>
  <c r="AC90" i="6"/>
  <c r="W90" i="6"/>
  <c r="Q90" i="6"/>
  <c r="K90" i="6"/>
  <c r="E90" i="6"/>
  <c r="AE88" i="6"/>
  <c r="Y88" i="6"/>
  <c r="S88" i="6"/>
  <c r="M88" i="6"/>
  <c r="G88" i="6"/>
  <c r="C88" i="8"/>
  <c r="AC86" i="6"/>
  <c r="W86" i="6"/>
  <c r="Q86" i="6"/>
  <c r="K86" i="6"/>
  <c r="E86" i="6"/>
  <c r="AE84" i="6"/>
  <c r="Y84" i="6"/>
  <c r="S84" i="6"/>
  <c r="M84" i="6"/>
  <c r="G84" i="6"/>
  <c r="C84" i="8"/>
  <c r="AC82" i="6"/>
  <c r="W82" i="6"/>
  <c r="Q82" i="6"/>
  <c r="K82" i="6"/>
  <c r="E82" i="6"/>
  <c r="AE80" i="6"/>
  <c r="Y80" i="6"/>
  <c r="S80" i="6"/>
  <c r="M80" i="6"/>
  <c r="G80" i="6"/>
  <c r="C80" i="8"/>
  <c r="AC78" i="6"/>
  <c r="W78" i="6"/>
  <c r="Q78" i="6"/>
  <c r="K78" i="6"/>
  <c r="E78" i="6"/>
  <c r="AE76" i="6"/>
  <c r="Y76" i="6"/>
  <c r="S76" i="6"/>
  <c r="M76" i="6"/>
  <c r="G76" i="6"/>
  <c r="C76" i="8"/>
  <c r="AC74" i="6"/>
  <c r="W74" i="6"/>
  <c r="Q74" i="6"/>
  <c r="K74" i="6"/>
  <c r="E74" i="6"/>
  <c r="AE72" i="6"/>
  <c r="Y72" i="6"/>
  <c r="S72" i="6"/>
  <c r="M72" i="6"/>
  <c r="G72" i="6"/>
  <c r="C72" i="8"/>
  <c r="AC70" i="6"/>
  <c r="W70" i="6"/>
  <c r="Q70" i="6"/>
  <c r="K70" i="6"/>
  <c r="E70" i="6"/>
  <c r="AE68" i="6"/>
  <c r="Y68" i="6"/>
  <c r="S68" i="6"/>
  <c r="M68" i="6"/>
  <c r="G68" i="6"/>
  <c r="C68" i="8"/>
  <c r="AC66" i="6"/>
  <c r="W66" i="6"/>
  <c r="Q66" i="6"/>
  <c r="K66" i="6"/>
  <c r="E66" i="6"/>
  <c r="AE64" i="6"/>
  <c r="Y64" i="6"/>
  <c r="S64" i="6"/>
  <c r="M64" i="6"/>
  <c r="G64" i="6"/>
  <c r="C64" i="8"/>
  <c r="AC62" i="6"/>
  <c r="W62" i="6"/>
  <c r="Q62" i="6"/>
  <c r="K62" i="6"/>
  <c r="E62" i="6"/>
  <c r="AE60" i="6"/>
  <c r="Y60" i="6"/>
  <c r="S60" i="6"/>
  <c r="M60" i="6"/>
  <c r="G60" i="6"/>
  <c r="C60" i="8"/>
  <c r="AC58" i="6"/>
  <c r="W58" i="6"/>
  <c r="Q58" i="6"/>
  <c r="K58" i="6"/>
  <c r="E58" i="6"/>
  <c r="AE56" i="6"/>
  <c r="Y56" i="6"/>
  <c r="S56" i="6"/>
  <c r="M56" i="6"/>
  <c r="G56" i="6"/>
  <c r="C56" i="8"/>
  <c r="AC54" i="6"/>
  <c r="W54" i="6"/>
  <c r="Q54" i="6"/>
  <c r="K54" i="6"/>
  <c r="E54" i="6"/>
  <c r="AE52" i="6"/>
  <c r="Y52" i="6"/>
  <c r="S52" i="6"/>
  <c r="M52" i="6"/>
  <c r="G52" i="6"/>
  <c r="C52" i="8"/>
  <c r="AC50" i="6"/>
  <c r="W50" i="6"/>
  <c r="Q50" i="6"/>
  <c r="K50" i="6"/>
  <c r="E50" i="6"/>
  <c r="AE48" i="6"/>
  <c r="Y48" i="6"/>
  <c r="S48" i="6"/>
  <c r="M48" i="6"/>
  <c r="G48" i="6"/>
  <c r="C48" i="8"/>
  <c r="AC46" i="6"/>
  <c r="W46" i="6"/>
  <c r="Q46" i="6"/>
  <c r="K46" i="6"/>
  <c r="E46" i="6"/>
  <c r="AB106" i="6"/>
  <c r="V106" i="6"/>
  <c r="AD104" i="6"/>
  <c r="X104" i="6"/>
  <c r="AB102" i="6"/>
  <c r="V102" i="6"/>
  <c r="AD100" i="6"/>
  <c r="X100" i="6"/>
  <c r="AB98" i="6"/>
  <c r="V98" i="6"/>
  <c r="AD96" i="6"/>
  <c r="X96" i="6"/>
  <c r="AB94" i="6"/>
  <c r="V94" i="6"/>
  <c r="AD92" i="6"/>
  <c r="X92" i="6"/>
  <c r="AB90" i="6"/>
  <c r="V90" i="6"/>
  <c r="AD88" i="6"/>
  <c r="X88" i="6"/>
  <c r="AB86" i="6"/>
  <c r="V86" i="6"/>
  <c r="AD84" i="6"/>
  <c r="X84" i="6"/>
  <c r="AB82" i="6"/>
  <c r="V82" i="6"/>
  <c r="AD80" i="6"/>
  <c r="X80" i="6"/>
  <c r="AB78" i="6"/>
  <c r="V78" i="6"/>
  <c r="AD76" i="6"/>
  <c r="X76" i="6"/>
  <c r="AB74" i="6"/>
  <c r="V74" i="6"/>
  <c r="AD72" i="6"/>
  <c r="X72" i="6"/>
  <c r="AB70" i="6"/>
  <c r="V70" i="6"/>
  <c r="AD68" i="6"/>
  <c r="X68" i="6"/>
  <c r="AB66" i="6"/>
  <c r="V66" i="6"/>
  <c r="AD64" i="6"/>
  <c r="X64" i="6"/>
  <c r="AB62" i="6"/>
  <c r="V62" i="6"/>
  <c r="J62" i="6"/>
  <c r="AD60" i="6"/>
  <c r="X60" i="6"/>
  <c r="AB58" i="6"/>
  <c r="V58" i="6"/>
  <c r="AD56" i="6"/>
  <c r="X56" i="6"/>
  <c r="AB54" i="6"/>
  <c r="V54" i="6"/>
  <c r="AD52" i="6"/>
  <c r="X52" i="6"/>
  <c r="AB50" i="6"/>
  <c r="V50" i="6"/>
  <c r="AD48" i="6"/>
  <c r="X48" i="6"/>
  <c r="AB46" i="6"/>
  <c r="V46" i="6"/>
  <c r="AE106" i="6"/>
  <c r="Y106" i="6"/>
  <c r="S106" i="6"/>
  <c r="M106" i="6"/>
  <c r="G106" i="6"/>
  <c r="C106" i="8"/>
  <c r="AC104" i="6"/>
  <c r="W104" i="6"/>
  <c r="Q104" i="6"/>
  <c r="K104" i="6"/>
  <c r="E104" i="6"/>
  <c r="AE102" i="6"/>
  <c r="Y102" i="6"/>
  <c r="S102" i="6"/>
  <c r="M102" i="6"/>
  <c r="G102" i="6"/>
  <c r="AC100" i="6"/>
  <c r="W100" i="6"/>
  <c r="Q100" i="6"/>
  <c r="K100" i="6"/>
  <c r="E100" i="6"/>
  <c r="AE98" i="6"/>
  <c r="Y98" i="6"/>
  <c r="S98" i="6"/>
  <c r="M98" i="6"/>
  <c r="G98" i="6"/>
  <c r="C98" i="8"/>
  <c r="AC96" i="6"/>
  <c r="W96" i="6"/>
  <c r="Q96" i="6"/>
  <c r="K96" i="6"/>
  <c r="E96" i="6"/>
  <c r="AE94" i="6"/>
  <c r="Y94" i="6"/>
  <c r="S94" i="6"/>
  <c r="M94" i="6"/>
  <c r="G94" i="6"/>
  <c r="C94" i="8"/>
  <c r="AC92" i="6"/>
  <c r="W92" i="6"/>
  <c r="Q92" i="6"/>
  <c r="K92" i="6"/>
  <c r="E92" i="6"/>
  <c r="AE90" i="6"/>
  <c r="Y90" i="6"/>
  <c r="S90" i="6"/>
  <c r="M90" i="6"/>
  <c r="G90" i="6"/>
  <c r="C90" i="8"/>
  <c r="AC88" i="6"/>
  <c r="W88" i="6"/>
  <c r="Q88" i="6"/>
  <c r="K88" i="6"/>
  <c r="E88" i="6"/>
  <c r="AE86" i="6"/>
  <c r="Y86" i="6"/>
  <c r="S86" i="6"/>
  <c r="M86" i="6"/>
  <c r="G86" i="6"/>
  <c r="AC84" i="6"/>
  <c r="W84" i="6"/>
  <c r="Q84" i="6"/>
  <c r="K84" i="6"/>
  <c r="E84" i="6"/>
  <c r="AE82" i="6"/>
  <c r="Y82" i="6"/>
  <c r="S82" i="6"/>
  <c r="M82" i="6"/>
  <c r="G82" i="6"/>
  <c r="C82" i="8"/>
  <c r="AC80" i="6"/>
  <c r="W80" i="6"/>
  <c r="Q80" i="6"/>
  <c r="K80" i="6"/>
  <c r="E80" i="6"/>
  <c r="AE78" i="6"/>
  <c r="Y78" i="6"/>
  <c r="S78" i="6"/>
  <c r="M78" i="6"/>
  <c r="G78" i="6"/>
  <c r="C78" i="8"/>
  <c r="AC76" i="6"/>
  <c r="W76" i="6"/>
  <c r="Q76" i="6"/>
  <c r="K76" i="6"/>
  <c r="E76" i="6"/>
  <c r="AE74" i="6"/>
  <c r="Y74" i="6"/>
  <c r="S74" i="6"/>
  <c r="M74" i="6"/>
  <c r="G74" i="6"/>
  <c r="C74" i="8"/>
  <c r="AC72" i="6"/>
  <c r="W72" i="6"/>
  <c r="Q72" i="6"/>
  <c r="K72" i="6"/>
  <c r="E72" i="6"/>
  <c r="AE70" i="6"/>
  <c r="Y70" i="6"/>
  <c r="S70" i="6"/>
  <c r="M70" i="6"/>
  <c r="G70" i="6"/>
  <c r="AC68" i="6"/>
  <c r="W68" i="6"/>
  <c r="Q68" i="6"/>
  <c r="K68" i="6"/>
  <c r="E68" i="6"/>
  <c r="AE66" i="6"/>
  <c r="Y66" i="6"/>
  <c r="S66" i="6"/>
  <c r="M66" i="6"/>
  <c r="G66" i="6"/>
  <c r="C66" i="8"/>
  <c r="AC64" i="6"/>
  <c r="W64" i="6"/>
  <c r="Q64" i="6"/>
  <c r="K64" i="6"/>
  <c r="E64" i="6"/>
  <c r="AE62" i="6"/>
  <c r="Y62" i="6"/>
  <c r="S62" i="6"/>
  <c r="M62" i="6"/>
  <c r="G62" i="6"/>
  <c r="C62" i="8"/>
  <c r="AC60" i="6"/>
  <c r="W60" i="6"/>
  <c r="Q60" i="6"/>
  <c r="K60" i="6"/>
  <c r="E60" i="6"/>
  <c r="AE58" i="6"/>
  <c r="Y58" i="6"/>
  <c r="S58" i="6"/>
  <c r="M58" i="6"/>
  <c r="G58" i="6"/>
  <c r="C58" i="8"/>
  <c r="AC56" i="6"/>
  <c r="W56" i="6"/>
  <c r="Q56" i="6"/>
  <c r="K56" i="6"/>
  <c r="E56" i="6"/>
  <c r="AE54" i="6"/>
  <c r="Y54" i="6"/>
  <c r="S54" i="6"/>
  <c r="M54" i="6"/>
  <c r="G54" i="6"/>
  <c r="AC52" i="6"/>
  <c r="W52" i="6"/>
  <c r="Q52" i="6"/>
  <c r="K52" i="6"/>
  <c r="E52" i="6"/>
  <c r="AE50" i="6"/>
  <c r="Y50" i="6"/>
  <c r="S50" i="6"/>
  <c r="M50" i="6"/>
  <c r="G50" i="6"/>
  <c r="C50" i="8"/>
  <c r="AC48" i="6"/>
  <c r="W48" i="6"/>
  <c r="Q48" i="6"/>
  <c r="K48" i="6"/>
  <c r="E48" i="6"/>
  <c r="AE46" i="6"/>
  <c r="Y46" i="6"/>
  <c r="S46" i="6"/>
  <c r="M46" i="6"/>
  <c r="G46" i="6"/>
  <c r="C46" i="8"/>
  <c r="AD106" i="6"/>
  <c r="X106" i="6"/>
  <c r="AB104" i="6"/>
  <c r="V104" i="6"/>
  <c r="AD102" i="6"/>
  <c r="X102" i="6"/>
  <c r="AB100" i="6"/>
  <c r="V100" i="6"/>
  <c r="AD98" i="6"/>
  <c r="X98" i="6"/>
  <c r="AB96" i="6"/>
  <c r="V96" i="6"/>
  <c r="AD94" i="6"/>
  <c r="X94" i="6"/>
  <c r="AB92" i="6"/>
  <c r="V92" i="6"/>
  <c r="AD90" i="6"/>
  <c r="X90" i="6"/>
  <c r="AB88" i="6"/>
  <c r="V88" i="6"/>
  <c r="AD86" i="6"/>
  <c r="X86" i="6"/>
  <c r="AB84" i="6"/>
  <c r="V84" i="6"/>
  <c r="AD82" i="6"/>
  <c r="X82" i="6"/>
  <c r="AB80" i="6"/>
  <c r="V80" i="6"/>
  <c r="AD78" i="6"/>
  <c r="X78" i="6"/>
  <c r="AB76" i="6"/>
  <c r="V76" i="6"/>
  <c r="AD74" i="6"/>
  <c r="X74" i="6"/>
  <c r="AB72" i="6"/>
  <c r="V72" i="6"/>
  <c r="AD70" i="6"/>
  <c r="X70" i="6"/>
  <c r="AB68" i="6"/>
  <c r="V68" i="6"/>
  <c r="AD66" i="6"/>
  <c r="X66" i="6"/>
  <c r="AB64" i="6"/>
  <c r="V64" i="6"/>
  <c r="AD62" i="6"/>
  <c r="X62" i="6"/>
  <c r="AB60" i="6"/>
  <c r="V60" i="6"/>
  <c r="AD58" i="6"/>
  <c r="X58" i="6"/>
  <c r="AB56" i="6"/>
  <c r="V56" i="6"/>
  <c r="AD54" i="6"/>
  <c r="X54" i="6"/>
  <c r="AB52" i="6"/>
  <c r="V52" i="6"/>
  <c r="AD50" i="6"/>
  <c r="X50" i="6"/>
  <c r="AB48" i="6"/>
  <c r="V48" i="6"/>
  <c r="AD46" i="6"/>
  <c r="X46" i="6"/>
  <c r="B101" i="6"/>
  <c r="B85" i="6"/>
  <c r="B69" i="6"/>
  <c r="B53" i="6"/>
  <c r="R98" i="6"/>
  <c r="P86" i="6"/>
  <c r="J50" i="6"/>
  <c r="F106" i="6"/>
  <c r="L102" i="6"/>
  <c r="P70" i="6"/>
  <c r="J66" i="6"/>
  <c r="D58" i="6"/>
  <c r="B49" i="6"/>
  <c r="P104" i="6"/>
  <c r="F102" i="6"/>
  <c r="P100" i="6"/>
  <c r="D100" i="6"/>
  <c r="D96" i="6"/>
  <c r="R94" i="6"/>
  <c r="P92" i="6"/>
  <c r="P88" i="6"/>
  <c r="D88" i="6"/>
  <c r="L86" i="6"/>
  <c r="J84" i="6"/>
  <c r="D84" i="6"/>
  <c r="L82" i="6"/>
  <c r="P80" i="6"/>
  <c r="D80" i="6"/>
  <c r="L78" i="6"/>
  <c r="J76" i="6"/>
  <c r="L74" i="6"/>
  <c r="F74" i="6"/>
  <c r="J72" i="6"/>
  <c r="L70" i="6"/>
  <c r="J68" i="6"/>
  <c r="L66" i="6"/>
  <c r="R62" i="6"/>
  <c r="P60" i="6"/>
  <c r="J60" i="6"/>
  <c r="F58" i="6"/>
  <c r="J56" i="6"/>
  <c r="F54" i="6"/>
  <c r="L50" i="6"/>
  <c r="F50" i="6"/>
  <c r="D48" i="6"/>
  <c r="R46" i="6"/>
  <c r="F98" i="6"/>
  <c r="L94" i="6"/>
  <c r="R90" i="6"/>
  <c r="J64" i="6"/>
  <c r="D104" i="6"/>
  <c r="P96" i="6"/>
  <c r="F94" i="6"/>
  <c r="J92" i="6"/>
  <c r="L90" i="6"/>
  <c r="J88" i="6"/>
  <c r="R86" i="6"/>
  <c r="P84" i="6"/>
  <c r="R82" i="6"/>
  <c r="D76" i="6"/>
  <c r="R74" i="6"/>
  <c r="F70" i="6"/>
  <c r="D68" i="6"/>
  <c r="R66" i="6"/>
  <c r="F66" i="6"/>
  <c r="P64" i="6"/>
  <c r="D64" i="6"/>
  <c r="L62" i="6"/>
  <c r="R58" i="6"/>
  <c r="L54" i="6"/>
  <c r="P52" i="6"/>
  <c r="P48" i="6"/>
  <c r="L46" i="6"/>
  <c r="B103" i="6"/>
  <c r="B99" i="6"/>
  <c r="B95" i="6"/>
  <c r="B91" i="6"/>
  <c r="B87" i="6"/>
  <c r="B83" i="6"/>
  <c r="B79" i="6"/>
  <c r="B75" i="6"/>
  <c r="B71" i="6"/>
  <c r="B67" i="6"/>
  <c r="B63" i="6"/>
  <c r="B59" i="6"/>
  <c r="B55" i="6"/>
  <c r="B51" i="6"/>
  <c r="B47" i="6"/>
  <c r="F90" i="6"/>
  <c r="P78" i="6"/>
  <c r="L106" i="6"/>
  <c r="J104" i="6"/>
  <c r="R102" i="6"/>
  <c r="J100" i="6"/>
  <c r="L98" i="6"/>
  <c r="J96" i="6"/>
  <c r="D92" i="6"/>
  <c r="F86" i="6"/>
  <c r="J80" i="6"/>
  <c r="R78" i="6"/>
  <c r="F78" i="6"/>
  <c r="P76" i="6"/>
  <c r="P72" i="6"/>
  <c r="D72" i="6"/>
  <c r="R70" i="6"/>
  <c r="P68" i="6"/>
  <c r="F62" i="6"/>
  <c r="D60" i="6"/>
  <c r="L58" i="6"/>
  <c r="P56" i="6"/>
  <c r="D56" i="6"/>
  <c r="R54" i="6"/>
  <c r="D52" i="6"/>
  <c r="R50" i="6"/>
  <c r="J48" i="6"/>
  <c r="F46" i="6"/>
  <c r="P106" i="6"/>
  <c r="J106" i="6"/>
  <c r="D106" i="6"/>
  <c r="R104" i="6"/>
  <c r="L104" i="6"/>
  <c r="F104" i="6"/>
  <c r="P102" i="6"/>
  <c r="J102" i="6"/>
  <c r="D102" i="6"/>
  <c r="R100" i="6"/>
  <c r="L100" i="6"/>
  <c r="F100" i="6"/>
  <c r="P98" i="6"/>
  <c r="J98" i="6"/>
  <c r="D98" i="6"/>
  <c r="R96" i="6"/>
  <c r="L96" i="6"/>
  <c r="F96" i="6"/>
  <c r="P94" i="6"/>
  <c r="J94" i="6"/>
  <c r="D94" i="6"/>
  <c r="R92" i="6"/>
  <c r="L92" i="6"/>
  <c r="F92" i="6"/>
  <c r="P90" i="6"/>
  <c r="J90" i="6"/>
  <c r="D90" i="6"/>
  <c r="R88" i="6"/>
  <c r="L88" i="6"/>
  <c r="F88" i="6"/>
  <c r="J86" i="6"/>
  <c r="D86" i="6"/>
  <c r="R84" i="6"/>
  <c r="L84" i="6"/>
  <c r="F84" i="6"/>
  <c r="P82" i="6"/>
  <c r="J82" i="6"/>
  <c r="D82" i="6"/>
  <c r="R80" i="6"/>
  <c r="F80" i="6"/>
  <c r="J78" i="6"/>
  <c r="D78" i="6"/>
  <c r="R76" i="6"/>
  <c r="L76" i="6"/>
  <c r="F76" i="6"/>
  <c r="P74" i="6"/>
  <c r="J74" i="6"/>
  <c r="D74" i="6"/>
  <c r="R72" i="6"/>
  <c r="L72" i="6"/>
  <c r="F72" i="6"/>
  <c r="R106" i="6"/>
  <c r="F82" i="6"/>
  <c r="L80" i="6"/>
  <c r="J52" i="6"/>
  <c r="J70" i="6"/>
  <c r="D70" i="6"/>
  <c r="R68" i="6"/>
  <c r="L68" i="6"/>
  <c r="F68" i="6"/>
  <c r="P66" i="6"/>
  <c r="D66" i="6"/>
  <c r="R64" i="6"/>
  <c r="L64" i="6"/>
  <c r="F64" i="6"/>
  <c r="P62" i="6"/>
  <c r="D62" i="6"/>
  <c r="R60" i="6"/>
  <c r="L60" i="6"/>
  <c r="F60" i="6"/>
  <c r="P58" i="6"/>
  <c r="J58" i="6"/>
  <c r="R56" i="6"/>
  <c r="L56" i="6"/>
  <c r="F56" i="6"/>
  <c r="J54" i="6"/>
  <c r="D54" i="6"/>
  <c r="R52" i="6"/>
  <c r="L52" i="6"/>
  <c r="F52" i="6"/>
  <c r="P50" i="6"/>
  <c r="D50" i="6"/>
  <c r="R48" i="6"/>
  <c r="L48" i="6"/>
  <c r="F48" i="6"/>
  <c r="P46" i="6"/>
  <c r="J46" i="6"/>
  <c r="D46" i="6"/>
  <c r="B105" i="6"/>
  <c r="B97" i="6"/>
  <c r="B93" i="6"/>
  <c r="B89" i="6"/>
  <c r="B81" i="6"/>
  <c r="B77" i="6"/>
  <c r="B73" i="6"/>
  <c r="B65" i="6"/>
  <c r="B61" i="6"/>
  <c r="B57" i="6"/>
  <c r="B45" i="6"/>
  <c r="P54" i="6"/>
  <c r="AC11" i="1"/>
  <c r="AD11" i="1"/>
  <c r="AE11" i="1"/>
  <c r="AF11" i="1"/>
  <c r="AC13" i="1"/>
  <c r="AB12" i="6" s="1"/>
  <c r="AD13" i="1"/>
  <c r="AE13" i="1"/>
  <c r="AF13" i="1"/>
  <c r="AC15" i="1"/>
  <c r="AD15" i="1"/>
  <c r="AE15" i="1"/>
  <c r="AF15" i="1"/>
  <c r="AC17" i="1"/>
  <c r="AD17" i="1"/>
  <c r="AE17" i="1"/>
  <c r="AF17" i="1"/>
  <c r="AC19" i="1"/>
  <c r="AD19" i="1"/>
  <c r="AE19" i="1"/>
  <c r="AF19" i="1"/>
  <c r="AC21" i="1"/>
  <c r="AD21" i="1"/>
  <c r="AE21" i="1"/>
  <c r="AF21" i="1"/>
  <c r="AC23" i="1"/>
  <c r="AD23" i="1"/>
  <c r="AE23" i="1"/>
  <c r="AF23" i="1"/>
  <c r="AC25" i="1"/>
  <c r="AD25" i="1"/>
  <c r="AE25" i="1"/>
  <c r="AF25" i="1"/>
  <c r="AC27" i="1"/>
  <c r="AD27" i="1"/>
  <c r="AE27" i="1"/>
  <c r="AF27" i="1"/>
  <c r="AC29" i="1"/>
  <c r="AD29" i="1"/>
  <c r="AE29" i="1"/>
  <c r="AF29" i="1"/>
  <c r="AC31" i="1"/>
  <c r="AD31" i="1"/>
  <c r="AE31" i="1"/>
  <c r="AF31" i="1"/>
  <c r="AC33" i="1"/>
  <c r="AD33" i="1"/>
  <c r="AC32" i="6" s="1"/>
  <c r="AE33" i="1"/>
  <c r="AF33" i="1"/>
  <c r="AC35" i="1"/>
  <c r="AD35" i="1"/>
  <c r="AE35" i="1"/>
  <c r="AF35" i="1"/>
  <c r="AC37" i="1"/>
  <c r="AD37" i="1"/>
  <c r="AE37" i="1"/>
  <c r="AF37" i="1"/>
  <c r="AC39" i="1"/>
  <c r="AD39" i="1"/>
  <c r="AE39" i="1"/>
  <c r="AF39" i="1"/>
  <c r="AC41" i="1"/>
  <c r="AD41" i="1"/>
  <c r="AE41" i="1"/>
  <c r="AF41" i="1"/>
  <c r="AC43" i="1"/>
  <c r="AD43" i="1"/>
  <c r="AE43" i="1"/>
  <c r="AF43" i="1"/>
  <c r="AC45" i="1"/>
  <c r="AD45" i="1"/>
  <c r="AE45" i="1"/>
  <c r="AF45" i="1"/>
  <c r="AF9" i="1"/>
  <c r="AE9" i="1"/>
  <c r="AD9" i="1"/>
  <c r="AC9" i="1"/>
  <c r="B4" i="6"/>
  <c r="C7" i="6"/>
  <c r="D7" i="6"/>
  <c r="E7" i="6"/>
  <c r="F7" i="6"/>
  <c r="G7" i="6"/>
  <c r="J7" i="6"/>
  <c r="K7" i="6"/>
  <c r="L7" i="6"/>
  <c r="M7" i="6"/>
  <c r="P7" i="6"/>
  <c r="Q7" i="6"/>
  <c r="R7" i="6"/>
  <c r="S7" i="6"/>
  <c r="V7" i="6"/>
  <c r="W7" i="6"/>
  <c r="X7" i="6"/>
  <c r="Y7" i="6"/>
  <c r="AB7" i="6"/>
  <c r="AC7" i="6"/>
  <c r="AD7" i="6"/>
  <c r="AE7" i="6"/>
  <c r="C8" i="6"/>
  <c r="C9" i="6"/>
  <c r="D9" i="6"/>
  <c r="E9" i="6"/>
  <c r="F9" i="6"/>
  <c r="G9" i="6"/>
  <c r="J9" i="6"/>
  <c r="K9" i="6"/>
  <c r="L9" i="6"/>
  <c r="M9" i="6"/>
  <c r="P9" i="6"/>
  <c r="Q9" i="6"/>
  <c r="R9" i="6"/>
  <c r="S9" i="6"/>
  <c r="V9" i="6"/>
  <c r="W9" i="6"/>
  <c r="X9" i="6"/>
  <c r="Y9" i="6"/>
  <c r="AB9" i="6"/>
  <c r="AC9" i="6"/>
  <c r="AD9" i="6"/>
  <c r="AE9" i="6"/>
  <c r="C10" i="6"/>
  <c r="C11" i="6"/>
  <c r="D11" i="6"/>
  <c r="E11" i="6"/>
  <c r="F11" i="6"/>
  <c r="G11" i="6"/>
  <c r="J11" i="6"/>
  <c r="K11" i="6"/>
  <c r="L11" i="6"/>
  <c r="M11" i="6"/>
  <c r="P11" i="6"/>
  <c r="Q11" i="6"/>
  <c r="R11" i="6"/>
  <c r="S11" i="6"/>
  <c r="V11" i="6"/>
  <c r="W11" i="6"/>
  <c r="X11" i="6"/>
  <c r="Y11" i="6"/>
  <c r="AB11" i="6"/>
  <c r="AC11" i="6"/>
  <c r="AD11" i="6"/>
  <c r="AE11" i="6"/>
  <c r="C12" i="6"/>
  <c r="C13" i="6"/>
  <c r="D13" i="6"/>
  <c r="E13" i="6"/>
  <c r="F13" i="6"/>
  <c r="G13" i="6"/>
  <c r="J13" i="6"/>
  <c r="K13" i="6"/>
  <c r="L13" i="6"/>
  <c r="M13" i="6"/>
  <c r="P13" i="6"/>
  <c r="Q13" i="6"/>
  <c r="R13" i="6"/>
  <c r="S13" i="6"/>
  <c r="V13" i="6"/>
  <c r="W13" i="6"/>
  <c r="X13" i="6"/>
  <c r="Y13" i="6"/>
  <c r="AB13" i="6"/>
  <c r="AC13" i="6"/>
  <c r="AD13" i="6"/>
  <c r="AE13" i="6"/>
  <c r="C14" i="6"/>
  <c r="C15" i="6"/>
  <c r="D15" i="6"/>
  <c r="E15" i="6"/>
  <c r="F15" i="6"/>
  <c r="G15" i="6"/>
  <c r="J15" i="6"/>
  <c r="K15" i="6"/>
  <c r="L15" i="6"/>
  <c r="M15" i="6"/>
  <c r="P15" i="6"/>
  <c r="Q15" i="6"/>
  <c r="R15" i="6"/>
  <c r="S15" i="6"/>
  <c r="V15" i="6"/>
  <c r="W15" i="6"/>
  <c r="X15" i="6"/>
  <c r="Y15" i="6"/>
  <c r="AB15" i="6"/>
  <c r="AC15" i="6"/>
  <c r="AD15" i="6"/>
  <c r="AE15" i="6"/>
  <c r="C16" i="6"/>
  <c r="C17" i="6"/>
  <c r="D17" i="6"/>
  <c r="E17" i="6"/>
  <c r="F17" i="6"/>
  <c r="G17" i="6"/>
  <c r="J17" i="6"/>
  <c r="K17" i="6"/>
  <c r="L17" i="6"/>
  <c r="M17" i="6"/>
  <c r="P17" i="6"/>
  <c r="Q17" i="6"/>
  <c r="R17" i="6"/>
  <c r="S17" i="6"/>
  <c r="V17" i="6"/>
  <c r="W17" i="6"/>
  <c r="X17" i="6"/>
  <c r="Y17" i="6"/>
  <c r="AB17" i="6"/>
  <c r="AC17" i="6"/>
  <c r="AD17" i="6"/>
  <c r="AE17" i="6"/>
  <c r="C18" i="6"/>
  <c r="C19" i="6"/>
  <c r="D19" i="6"/>
  <c r="E19" i="6"/>
  <c r="F19" i="6"/>
  <c r="G19" i="6"/>
  <c r="J19" i="6"/>
  <c r="K19" i="6"/>
  <c r="L19" i="6"/>
  <c r="M19" i="6"/>
  <c r="P19" i="6"/>
  <c r="Q19" i="6"/>
  <c r="R19" i="6"/>
  <c r="S19" i="6"/>
  <c r="V19" i="6"/>
  <c r="W19" i="6"/>
  <c r="X19" i="6"/>
  <c r="Y19" i="6"/>
  <c r="AB19" i="6"/>
  <c r="AC19" i="6"/>
  <c r="AD19" i="6"/>
  <c r="AE19" i="6"/>
  <c r="C20" i="6"/>
  <c r="C21" i="6"/>
  <c r="D21" i="6"/>
  <c r="E21" i="6"/>
  <c r="F21" i="6"/>
  <c r="G21" i="6"/>
  <c r="J21" i="6"/>
  <c r="K21" i="6"/>
  <c r="L21" i="6"/>
  <c r="M21" i="6"/>
  <c r="P21" i="6"/>
  <c r="Q21" i="6"/>
  <c r="R21" i="6"/>
  <c r="S21" i="6"/>
  <c r="V21" i="6"/>
  <c r="W21" i="6"/>
  <c r="X21" i="6"/>
  <c r="Y21" i="6"/>
  <c r="AB21" i="6"/>
  <c r="AC21" i="6"/>
  <c r="AD21" i="6"/>
  <c r="AE21" i="6"/>
  <c r="C22" i="6"/>
  <c r="C23" i="6"/>
  <c r="D23" i="6"/>
  <c r="E23" i="6"/>
  <c r="F23" i="6"/>
  <c r="G23" i="6"/>
  <c r="J23" i="6"/>
  <c r="K23" i="6"/>
  <c r="L23" i="6"/>
  <c r="M23" i="6"/>
  <c r="P23" i="6"/>
  <c r="Q23" i="6"/>
  <c r="R23" i="6"/>
  <c r="S23" i="6"/>
  <c r="V23" i="6"/>
  <c r="W23" i="6"/>
  <c r="X23" i="6"/>
  <c r="Y23" i="6"/>
  <c r="AB23" i="6"/>
  <c r="AC23" i="6"/>
  <c r="AD23" i="6"/>
  <c r="AE23" i="6"/>
  <c r="C24" i="6"/>
  <c r="C25" i="6"/>
  <c r="D25" i="6"/>
  <c r="E25" i="6"/>
  <c r="F25" i="6"/>
  <c r="G25" i="6"/>
  <c r="J25" i="6"/>
  <c r="K25" i="6"/>
  <c r="L25" i="6"/>
  <c r="M25" i="6"/>
  <c r="P25" i="6"/>
  <c r="Q25" i="6"/>
  <c r="R25" i="6"/>
  <c r="S25" i="6"/>
  <c r="V25" i="6"/>
  <c r="W25" i="6"/>
  <c r="X25" i="6"/>
  <c r="Y25" i="6"/>
  <c r="AB25" i="6"/>
  <c r="AC25" i="6"/>
  <c r="AD25" i="6"/>
  <c r="AE25" i="6"/>
  <c r="C26" i="6"/>
  <c r="C27" i="6"/>
  <c r="D27" i="6"/>
  <c r="E27" i="6"/>
  <c r="F27" i="6"/>
  <c r="G27" i="6"/>
  <c r="J27" i="6"/>
  <c r="K27" i="6"/>
  <c r="L27" i="6"/>
  <c r="M27" i="6"/>
  <c r="P27" i="6"/>
  <c r="Q27" i="6"/>
  <c r="R27" i="6"/>
  <c r="S27" i="6"/>
  <c r="V27" i="6"/>
  <c r="W27" i="6"/>
  <c r="X27" i="6"/>
  <c r="Y27" i="6"/>
  <c r="AB27" i="6"/>
  <c r="AC27" i="6"/>
  <c r="AD27" i="6"/>
  <c r="AE27" i="6"/>
  <c r="C28" i="6"/>
  <c r="C29" i="6"/>
  <c r="D29" i="6"/>
  <c r="E29" i="6"/>
  <c r="F29" i="6"/>
  <c r="G29" i="6"/>
  <c r="J29" i="6"/>
  <c r="K29" i="6"/>
  <c r="L29" i="6"/>
  <c r="M29" i="6"/>
  <c r="P29" i="6"/>
  <c r="Q29" i="6"/>
  <c r="R29" i="6"/>
  <c r="S29" i="6"/>
  <c r="V29" i="6"/>
  <c r="W29" i="6"/>
  <c r="X29" i="6"/>
  <c r="Y29" i="6"/>
  <c r="AB29" i="6"/>
  <c r="AC29" i="6"/>
  <c r="AD29" i="6"/>
  <c r="AE29" i="6"/>
  <c r="C30" i="6"/>
  <c r="C31" i="6"/>
  <c r="D31" i="6"/>
  <c r="E31" i="6"/>
  <c r="F31" i="6"/>
  <c r="G31" i="6"/>
  <c r="J31" i="6"/>
  <c r="K31" i="6"/>
  <c r="L31" i="6"/>
  <c r="M31" i="6"/>
  <c r="P31" i="6"/>
  <c r="Q31" i="6"/>
  <c r="R31" i="6"/>
  <c r="S31" i="6"/>
  <c r="V31" i="6"/>
  <c r="W31" i="6"/>
  <c r="X31" i="6"/>
  <c r="Y31" i="6"/>
  <c r="AB31" i="6"/>
  <c r="AC31" i="6"/>
  <c r="AD31" i="6"/>
  <c r="AE31" i="6"/>
  <c r="C32" i="6"/>
  <c r="C33" i="6"/>
  <c r="D33" i="6"/>
  <c r="E33" i="6"/>
  <c r="F33" i="6"/>
  <c r="G33" i="6"/>
  <c r="J33" i="6"/>
  <c r="K33" i="6"/>
  <c r="L33" i="6"/>
  <c r="M33" i="6"/>
  <c r="P33" i="6"/>
  <c r="Q33" i="6"/>
  <c r="R33" i="6"/>
  <c r="S33" i="6"/>
  <c r="V33" i="6"/>
  <c r="W33" i="6"/>
  <c r="X33" i="6"/>
  <c r="Y33" i="6"/>
  <c r="AB33" i="6"/>
  <c r="AC33" i="6"/>
  <c r="AD33" i="6"/>
  <c r="AE33" i="6"/>
  <c r="C34" i="6"/>
  <c r="C35" i="6"/>
  <c r="D35" i="6"/>
  <c r="E35" i="6"/>
  <c r="F35" i="6"/>
  <c r="G35" i="6"/>
  <c r="J35" i="6"/>
  <c r="K35" i="6"/>
  <c r="L35" i="6"/>
  <c r="M35" i="6"/>
  <c r="P35" i="6"/>
  <c r="Q35" i="6"/>
  <c r="R35" i="6"/>
  <c r="S35" i="6"/>
  <c r="V35" i="6"/>
  <c r="W35" i="6"/>
  <c r="X35" i="6"/>
  <c r="Y35" i="6"/>
  <c r="AB35" i="6"/>
  <c r="AC35" i="6"/>
  <c r="AD35" i="6"/>
  <c r="AE35" i="6"/>
  <c r="C36" i="6"/>
  <c r="C37" i="6"/>
  <c r="D37" i="6"/>
  <c r="E37" i="6"/>
  <c r="F37" i="6"/>
  <c r="G37" i="6"/>
  <c r="J37" i="6"/>
  <c r="K37" i="6"/>
  <c r="L37" i="6"/>
  <c r="M37" i="6"/>
  <c r="P37" i="6"/>
  <c r="Q37" i="6"/>
  <c r="R37" i="6"/>
  <c r="S37" i="6"/>
  <c r="V37" i="6"/>
  <c r="W37" i="6"/>
  <c r="X37" i="6"/>
  <c r="Y37" i="6"/>
  <c r="AB37" i="6"/>
  <c r="AC37" i="6"/>
  <c r="AD37" i="6"/>
  <c r="AE37" i="6"/>
  <c r="C38" i="6"/>
  <c r="C39" i="6"/>
  <c r="D39" i="6"/>
  <c r="E39" i="6"/>
  <c r="F39" i="6"/>
  <c r="G39" i="6"/>
  <c r="J39" i="6"/>
  <c r="K39" i="6"/>
  <c r="L39" i="6"/>
  <c r="M39" i="6"/>
  <c r="P39" i="6"/>
  <c r="Q39" i="6"/>
  <c r="R39" i="6"/>
  <c r="S39" i="6"/>
  <c r="V39" i="6"/>
  <c r="W39" i="6"/>
  <c r="X39" i="6"/>
  <c r="Y39" i="6"/>
  <c r="AB39" i="6"/>
  <c r="AC39" i="6"/>
  <c r="AD39" i="6"/>
  <c r="AE39" i="6"/>
  <c r="C40" i="6"/>
  <c r="C41" i="6"/>
  <c r="D41" i="6"/>
  <c r="E41" i="6"/>
  <c r="F41" i="6"/>
  <c r="G41" i="6"/>
  <c r="J41" i="6"/>
  <c r="K41" i="6"/>
  <c r="L41" i="6"/>
  <c r="M41" i="6"/>
  <c r="P41" i="6"/>
  <c r="Q41" i="6"/>
  <c r="R41" i="6"/>
  <c r="S41" i="6"/>
  <c r="V41" i="6"/>
  <c r="W41" i="6"/>
  <c r="X41" i="6"/>
  <c r="Y41" i="6"/>
  <c r="AB41" i="6"/>
  <c r="AC41" i="6"/>
  <c r="AD41" i="6"/>
  <c r="AE41" i="6"/>
  <c r="C42" i="6"/>
  <c r="C43" i="6"/>
  <c r="D43" i="6"/>
  <c r="E43" i="6"/>
  <c r="F43" i="6"/>
  <c r="G43" i="6"/>
  <c r="J43" i="6"/>
  <c r="K43" i="6"/>
  <c r="L43" i="6"/>
  <c r="M43" i="6"/>
  <c r="P43" i="6"/>
  <c r="Q43" i="6"/>
  <c r="R43" i="6"/>
  <c r="S43" i="6"/>
  <c r="V43" i="6"/>
  <c r="W43" i="6"/>
  <c r="X43" i="6"/>
  <c r="Y43" i="6"/>
  <c r="AB43" i="6"/>
  <c r="AC43" i="6"/>
  <c r="AD43" i="6"/>
  <c r="AE43" i="6"/>
  <c r="C44" i="6"/>
  <c r="A77" i="14" l="1"/>
  <c r="C77" i="15"/>
  <c r="A45" i="14"/>
  <c r="C45" i="15"/>
  <c r="A65" i="14"/>
  <c r="C65" i="15"/>
  <c r="A89" i="14"/>
  <c r="C89" i="15"/>
  <c r="A55" i="14"/>
  <c r="C55" i="15"/>
  <c r="A71" i="14"/>
  <c r="C71" i="15"/>
  <c r="A87" i="14"/>
  <c r="C87" i="15"/>
  <c r="A103" i="14"/>
  <c r="C103" i="15"/>
  <c r="A97" i="14"/>
  <c r="C97" i="15"/>
  <c r="A49" i="14"/>
  <c r="C49" i="15"/>
  <c r="A73" i="14"/>
  <c r="C73" i="15"/>
  <c r="A93" i="14"/>
  <c r="C93" i="15"/>
  <c r="A59" i="14"/>
  <c r="C59" i="15"/>
  <c r="A75" i="14"/>
  <c r="C75" i="15"/>
  <c r="A91" i="14"/>
  <c r="C91" i="15"/>
  <c r="A47" i="14"/>
  <c r="C47" i="15"/>
  <c r="A63" i="14"/>
  <c r="C63" i="15"/>
  <c r="A79" i="14"/>
  <c r="C79" i="15"/>
  <c r="A95" i="14"/>
  <c r="C95" i="15"/>
  <c r="A57" i="14"/>
  <c r="C57" i="15"/>
  <c r="A61" i="14"/>
  <c r="C61" i="15"/>
  <c r="A81" i="14"/>
  <c r="C81" i="15"/>
  <c r="A105" i="14"/>
  <c r="C105" i="15"/>
  <c r="A51" i="14"/>
  <c r="C51" i="15"/>
  <c r="A67" i="14"/>
  <c r="C67" i="15"/>
  <c r="A83" i="14"/>
  <c r="C83" i="15"/>
  <c r="A99" i="14"/>
  <c r="C99" i="15"/>
  <c r="AB30" i="6"/>
  <c r="AD32" i="6"/>
  <c r="AB10" i="6"/>
  <c r="AB34" i="6"/>
  <c r="AB36" i="6"/>
  <c r="AB24" i="6"/>
  <c r="AB28" i="6"/>
  <c r="AC24" i="6"/>
  <c r="AB32" i="6"/>
  <c r="AB42" i="6"/>
  <c r="AC40" i="6"/>
  <c r="AB38" i="6"/>
  <c r="AB18" i="6"/>
  <c r="AC16" i="6"/>
  <c r="AB14" i="6"/>
  <c r="AD40" i="6"/>
  <c r="AD16" i="6"/>
  <c r="AB44" i="6"/>
  <c r="AB40" i="6"/>
  <c r="AD24" i="6"/>
  <c r="AB20" i="6"/>
  <c r="AB16" i="6"/>
  <c r="AB26" i="6"/>
  <c r="AB22" i="6"/>
  <c r="AB8" i="6"/>
  <c r="AE42" i="6"/>
  <c r="AE38" i="6"/>
  <c r="AE34" i="6"/>
  <c r="AE30" i="6"/>
  <c r="AE26" i="6"/>
  <c r="AE22" i="6"/>
  <c r="AE18" i="6"/>
  <c r="AE14" i="6"/>
  <c r="AE10" i="6"/>
  <c r="AC8" i="6"/>
  <c r="AD44" i="6"/>
  <c r="AD42" i="6"/>
  <c r="AD38" i="6"/>
  <c r="AD36" i="6"/>
  <c r="AD34" i="6"/>
  <c r="AD30" i="6"/>
  <c r="AD28" i="6"/>
  <c r="AD26" i="6"/>
  <c r="AD22" i="6"/>
  <c r="AD20" i="6"/>
  <c r="AD18" i="6"/>
  <c r="AD14" i="6"/>
  <c r="AD12" i="6"/>
  <c r="AD10" i="6"/>
  <c r="AD8" i="6"/>
  <c r="AC44" i="6"/>
  <c r="AC42" i="6"/>
  <c r="AC38" i="6"/>
  <c r="AC36" i="6"/>
  <c r="AC34" i="6"/>
  <c r="AC30" i="6"/>
  <c r="AC28" i="6"/>
  <c r="AC26" i="6"/>
  <c r="AC22" i="6"/>
  <c r="AC20" i="6"/>
  <c r="AC18" i="6"/>
  <c r="AC14" i="6"/>
  <c r="AC12" i="6"/>
  <c r="AC10" i="6"/>
  <c r="AE8" i="6"/>
  <c r="AE40" i="6"/>
  <c r="AE36" i="6"/>
  <c r="AE32" i="6"/>
  <c r="AE28" i="6"/>
  <c r="AE24" i="6"/>
  <c r="AE44" i="6"/>
  <c r="AE20" i="6"/>
  <c r="AE16" i="6"/>
  <c r="AE12" i="6"/>
  <c r="AG6" i="1"/>
  <c r="AG7" i="1"/>
  <c r="AF6" i="6" l="1"/>
  <c r="AF5" i="6"/>
  <c r="D2" i="6"/>
  <c r="J2" i="6"/>
  <c r="P2" i="6"/>
  <c r="V2" i="6"/>
  <c r="AB2" i="6"/>
  <c r="AH2" i="6"/>
  <c r="D3" i="6"/>
  <c r="J3" i="6"/>
  <c r="P3" i="6"/>
  <c r="V3" i="6"/>
  <c r="AB3" i="6"/>
  <c r="AE1" i="6"/>
  <c r="U1" i="6"/>
  <c r="E1" i="6"/>
  <c r="AH4" i="1"/>
  <c r="AG62" i="1" l="1"/>
  <c r="AG58" i="1"/>
  <c r="AG54" i="1"/>
  <c r="AG50" i="1"/>
  <c r="AG100" i="1"/>
  <c r="AG84" i="1"/>
  <c r="AG68" i="1"/>
  <c r="AG98" i="1"/>
  <c r="AG46" i="1"/>
  <c r="AG104" i="1"/>
  <c r="AG96" i="1"/>
  <c r="AG92" i="1"/>
  <c r="AG88" i="1"/>
  <c r="AG80" i="1"/>
  <c r="AG76" i="1"/>
  <c r="AG72" i="1"/>
  <c r="AG64" i="1"/>
  <c r="AG60" i="1"/>
  <c r="AG56" i="1"/>
  <c r="AG52" i="1"/>
  <c r="AG48" i="1"/>
  <c r="AG82" i="1"/>
  <c r="AG66" i="1"/>
  <c r="AG90" i="1"/>
  <c r="AG106" i="1"/>
  <c r="AG74" i="1"/>
  <c r="AG102" i="1"/>
  <c r="AG94" i="1"/>
  <c r="AG86" i="1"/>
  <c r="AG78" i="1"/>
  <c r="AG70" i="1"/>
  <c r="AG8" i="1"/>
  <c r="AG40" i="1"/>
  <c r="AG32" i="1"/>
  <c r="AG24" i="1"/>
  <c r="AG22" i="1"/>
  <c r="AG44" i="1"/>
  <c r="AG20" i="1"/>
  <c r="AG12" i="1"/>
  <c r="AG38" i="1"/>
  <c r="AG42" i="1"/>
  <c r="AG10" i="1"/>
  <c r="AG30" i="1"/>
  <c r="AG18" i="1"/>
  <c r="AG36" i="1"/>
  <c r="AG28" i="1"/>
  <c r="AG16" i="1"/>
  <c r="AG26" i="1"/>
  <c r="AG14" i="1"/>
  <c r="AG34" i="1"/>
  <c r="AG3" i="6"/>
  <c r="B44" i="1"/>
  <c r="B44" i="8" s="1"/>
  <c r="B43" i="15" s="1"/>
  <c r="B42" i="1"/>
  <c r="B42" i="8" s="1"/>
  <c r="B41" i="15" s="1"/>
  <c r="B40" i="1"/>
  <c r="B40" i="8" s="1"/>
  <c r="B39" i="15" s="1"/>
  <c r="B38" i="1"/>
  <c r="B38" i="8" s="1"/>
  <c r="B37" i="15" s="1"/>
  <c r="B36" i="1"/>
  <c r="B36" i="8" s="1"/>
  <c r="B35" i="15" s="1"/>
  <c r="B34" i="1"/>
  <c r="B34" i="8" s="1"/>
  <c r="B33" i="15" s="1"/>
  <c r="B32" i="1"/>
  <c r="B32" i="8" s="1"/>
  <c r="B31" i="15" s="1"/>
  <c r="B30" i="1"/>
  <c r="B30" i="8" s="1"/>
  <c r="B29" i="15" s="1"/>
  <c r="B28" i="1"/>
  <c r="B28" i="8" s="1"/>
  <c r="B27" i="15" s="1"/>
  <c r="B26" i="1"/>
  <c r="B26" i="8" s="1"/>
  <c r="B25" i="15" s="1"/>
  <c r="B24" i="1"/>
  <c r="B24" i="8" s="1"/>
  <c r="B23" i="15" s="1"/>
  <c r="B22" i="1"/>
  <c r="B22" i="8" s="1"/>
  <c r="B21" i="15" s="1"/>
  <c r="B20" i="1"/>
  <c r="B20" i="8" s="1"/>
  <c r="B19" i="15" s="1"/>
  <c r="B18" i="1"/>
  <c r="B18" i="8" s="1"/>
  <c r="B17" i="15" s="1"/>
  <c r="B16" i="1"/>
  <c r="B16" i="8" s="1"/>
  <c r="B15" i="15" s="1"/>
  <c r="B14" i="1"/>
  <c r="B14" i="8" s="1"/>
  <c r="B13" i="15" s="1"/>
  <c r="B12" i="1"/>
  <c r="B12" i="8" s="1"/>
  <c r="B11" i="15" s="1"/>
  <c r="B10" i="1"/>
  <c r="B10" i="8" s="1"/>
  <c r="B9" i="15" s="1"/>
  <c r="B8" i="1"/>
  <c r="B8" i="8" s="1"/>
  <c r="B7" i="15" s="1"/>
  <c r="C36" i="8" l="1"/>
  <c r="C14" i="8"/>
  <c r="C22" i="8"/>
  <c r="C30" i="8"/>
  <c r="C38" i="8"/>
  <c r="C10" i="8"/>
  <c r="C18" i="8"/>
  <c r="C26" i="8"/>
  <c r="C34" i="8"/>
  <c r="C42" i="8"/>
  <c r="C20" i="8"/>
  <c r="C44" i="8"/>
  <c r="C12" i="8"/>
  <c r="C28" i="8"/>
  <c r="C16" i="8"/>
  <c r="C24" i="8"/>
  <c r="C32" i="8"/>
  <c r="C40" i="8"/>
  <c r="B29" i="6"/>
  <c r="AH78" i="1"/>
  <c r="AF77" i="6"/>
  <c r="AH76" i="1"/>
  <c r="AF75" i="6"/>
  <c r="AH50" i="1"/>
  <c r="AF49" i="6"/>
  <c r="B7" i="6"/>
  <c r="C8" i="8"/>
  <c r="B15" i="6"/>
  <c r="B23" i="6"/>
  <c r="B31" i="6"/>
  <c r="B39" i="6"/>
  <c r="AH86" i="1"/>
  <c r="AF85" i="6"/>
  <c r="AH106" i="1"/>
  <c r="AF105" i="6"/>
  <c r="AH82" i="1"/>
  <c r="AF81" i="6"/>
  <c r="AH60" i="1"/>
  <c r="AF59" i="6"/>
  <c r="AH80" i="1"/>
  <c r="AF79" i="6"/>
  <c r="AH104" i="1"/>
  <c r="AF103" i="6"/>
  <c r="AH98" i="1"/>
  <c r="AF97" i="6"/>
  <c r="AH54" i="1"/>
  <c r="AF53" i="6"/>
  <c r="B21" i="6"/>
  <c r="B37" i="6"/>
  <c r="AH74" i="1"/>
  <c r="AF73" i="6"/>
  <c r="AH56" i="1"/>
  <c r="AF55" i="6"/>
  <c r="AH96" i="1"/>
  <c r="AF95" i="6"/>
  <c r="AH100" i="1"/>
  <c r="AF99" i="6"/>
  <c r="B9" i="6"/>
  <c r="B17" i="6"/>
  <c r="B25" i="6"/>
  <c r="B33" i="6"/>
  <c r="B41" i="6"/>
  <c r="AH94" i="1"/>
  <c r="AF93" i="6"/>
  <c r="AH48" i="1"/>
  <c r="AF47" i="6"/>
  <c r="AH64" i="1"/>
  <c r="AF63" i="6"/>
  <c r="AH88" i="1"/>
  <c r="AF87" i="6"/>
  <c r="AH46" i="1"/>
  <c r="AF45" i="6"/>
  <c r="AH68" i="1"/>
  <c r="AF67" i="6"/>
  <c r="AH58" i="1"/>
  <c r="AF57" i="6"/>
  <c r="B13" i="6"/>
  <c r="AH66" i="1"/>
  <c r="AF65" i="6"/>
  <c r="B11" i="6"/>
  <c r="B19" i="6"/>
  <c r="B27" i="6"/>
  <c r="B35" i="6"/>
  <c r="B43" i="6"/>
  <c r="AH70" i="1"/>
  <c r="AF69" i="6"/>
  <c r="AH102" i="1"/>
  <c r="AF101" i="6"/>
  <c r="AH90" i="1"/>
  <c r="AF89" i="6"/>
  <c r="AH52" i="1"/>
  <c r="AF51" i="6"/>
  <c r="AH72" i="1"/>
  <c r="AF71" i="6"/>
  <c r="AH92" i="1"/>
  <c r="AF91" i="6"/>
  <c r="AH84" i="1"/>
  <c r="AF83" i="6"/>
  <c r="AH62" i="1"/>
  <c r="AF61" i="6"/>
  <c r="AH16" i="1"/>
  <c r="AF15" i="6"/>
  <c r="AH28" i="1"/>
  <c r="AF27" i="6"/>
  <c r="AH10" i="1"/>
  <c r="AF9" i="6"/>
  <c r="AH12" i="1"/>
  <c r="AF11" i="6"/>
  <c r="AH32" i="1"/>
  <c r="AF31" i="6"/>
  <c r="AH14" i="1"/>
  <c r="AF13" i="6"/>
  <c r="AH26" i="1"/>
  <c r="AF25" i="6"/>
  <c r="AH30" i="1"/>
  <c r="AF29" i="6"/>
  <c r="AH44" i="1"/>
  <c r="AF43" i="6"/>
  <c r="AH24" i="1"/>
  <c r="AF23" i="6"/>
  <c r="AF7" i="6"/>
  <c r="AH8" i="1"/>
  <c r="M8" i="8" s="1"/>
  <c r="AH38" i="1"/>
  <c r="AF37" i="6"/>
  <c r="AH34" i="1"/>
  <c r="AF33" i="6"/>
  <c r="AH36" i="1"/>
  <c r="AF35" i="6"/>
  <c r="AH18" i="1"/>
  <c r="AF17" i="6"/>
  <c r="AH42" i="1"/>
  <c r="AF41" i="6"/>
  <c r="AH20" i="1"/>
  <c r="AF19" i="6"/>
  <c r="AH22" i="1"/>
  <c r="AF21" i="6"/>
  <c r="AH40" i="1"/>
  <c r="AF39" i="6"/>
  <c r="B1" i="1"/>
  <c r="M44" i="8" l="1"/>
  <c r="M45" i="8"/>
  <c r="M42" i="8"/>
  <c r="M43" i="8"/>
  <c r="M30" i="8"/>
  <c r="M31" i="8"/>
  <c r="M62" i="8"/>
  <c r="M63" i="8"/>
  <c r="M52" i="8"/>
  <c r="M53" i="8"/>
  <c r="M90" i="8"/>
  <c r="M91" i="8"/>
  <c r="M70" i="8"/>
  <c r="M71" i="8"/>
  <c r="M46" i="8"/>
  <c r="M45" i="15" s="1"/>
  <c r="M47" i="8"/>
  <c r="M65" i="8"/>
  <c r="M64" i="8"/>
  <c r="M94" i="8"/>
  <c r="M93" i="15" s="1"/>
  <c r="M95" i="8"/>
  <c r="M28" i="8"/>
  <c r="M29" i="8"/>
  <c r="M38" i="8"/>
  <c r="M39" i="8"/>
  <c r="N38" i="8" s="1"/>
  <c r="M12" i="8"/>
  <c r="M11" i="15" s="1"/>
  <c r="M13" i="8"/>
  <c r="M12" i="15" s="1"/>
  <c r="M57" i="8"/>
  <c r="M56" i="8"/>
  <c r="M98" i="8"/>
  <c r="M99" i="8"/>
  <c r="M81" i="8"/>
  <c r="M80" i="8"/>
  <c r="M106" i="8"/>
  <c r="M107" i="8"/>
  <c r="M20" i="8"/>
  <c r="M21" i="8"/>
  <c r="M17" i="8"/>
  <c r="M16" i="8"/>
  <c r="M41" i="8"/>
  <c r="N40" i="8" s="1"/>
  <c r="M40" i="8"/>
  <c r="M10" i="8"/>
  <c r="M9" i="15" s="1"/>
  <c r="M11" i="8"/>
  <c r="M10" i="15" s="1"/>
  <c r="M58" i="8"/>
  <c r="M59" i="8"/>
  <c r="M49" i="8"/>
  <c r="M48" i="8"/>
  <c r="M47" i="15" s="1"/>
  <c r="M36" i="8"/>
  <c r="M37" i="8"/>
  <c r="M18" i="8"/>
  <c r="M17" i="15" s="1"/>
  <c r="M19" i="8"/>
  <c r="M26" i="8"/>
  <c r="M27" i="8"/>
  <c r="M66" i="8"/>
  <c r="M67" i="8"/>
  <c r="M60" i="8"/>
  <c r="M59" i="15" s="1"/>
  <c r="M61" i="8"/>
  <c r="M82" i="8"/>
  <c r="M83" i="8"/>
  <c r="M86" i="8"/>
  <c r="M87" i="8"/>
  <c r="M25" i="8"/>
  <c r="M24" i="8"/>
  <c r="M84" i="8"/>
  <c r="M83" i="15" s="1"/>
  <c r="M85" i="8"/>
  <c r="M92" i="8"/>
  <c r="M93" i="8"/>
  <c r="M54" i="8"/>
  <c r="M55" i="8"/>
  <c r="M22" i="8"/>
  <c r="M23" i="8"/>
  <c r="M102" i="8"/>
  <c r="M103" i="8"/>
  <c r="M89" i="8"/>
  <c r="M88" i="8"/>
  <c r="M50" i="8"/>
  <c r="M49" i="15" s="1"/>
  <c r="M51" i="8"/>
  <c r="M76" i="8"/>
  <c r="M77" i="8"/>
  <c r="M78" i="8"/>
  <c r="M79" i="8"/>
  <c r="M14" i="8"/>
  <c r="K13" i="14" s="1"/>
  <c r="M15" i="8"/>
  <c r="M14" i="15" s="1"/>
  <c r="M34" i="8"/>
  <c r="M35" i="8"/>
  <c r="M33" i="8"/>
  <c r="M32" i="8"/>
  <c r="M73" i="8"/>
  <c r="M72" i="8"/>
  <c r="M71" i="15" s="1"/>
  <c r="M68" i="8"/>
  <c r="M69" i="8"/>
  <c r="M100" i="8"/>
  <c r="M101" i="8"/>
  <c r="M97" i="8"/>
  <c r="M96" i="8"/>
  <c r="M74" i="8"/>
  <c r="M73" i="15" s="1"/>
  <c r="M75" i="8"/>
  <c r="M105" i="8"/>
  <c r="M104" i="8"/>
  <c r="A23" i="14"/>
  <c r="C23" i="15"/>
  <c r="A41" i="14"/>
  <c r="C41" i="15"/>
  <c r="A9" i="14"/>
  <c r="C9" i="15"/>
  <c r="A13" i="14"/>
  <c r="C13" i="15"/>
  <c r="K7" i="14"/>
  <c r="M7" i="15"/>
  <c r="A15" i="14"/>
  <c r="C15" i="15"/>
  <c r="A43" i="14"/>
  <c r="C43" i="15"/>
  <c r="A33" i="14"/>
  <c r="C33" i="15"/>
  <c r="A37" i="14"/>
  <c r="C37" i="15"/>
  <c r="A35" i="14"/>
  <c r="C35" i="15"/>
  <c r="A39" i="14"/>
  <c r="C39" i="15"/>
  <c r="A27" i="14"/>
  <c r="C27" i="15"/>
  <c r="A19" i="14"/>
  <c r="C19" i="15"/>
  <c r="A25" i="14"/>
  <c r="C25" i="15"/>
  <c r="A29" i="14"/>
  <c r="C29" i="15"/>
  <c r="A7" i="14"/>
  <c r="C7" i="15"/>
  <c r="A31" i="14"/>
  <c r="C31" i="15"/>
  <c r="A11" i="14"/>
  <c r="C11" i="15"/>
  <c r="A17" i="14"/>
  <c r="C17" i="15"/>
  <c r="A21" i="14"/>
  <c r="C21" i="15"/>
  <c r="M43" i="15"/>
  <c r="M61" i="15"/>
  <c r="M89" i="15"/>
  <c r="N24" i="8"/>
  <c r="M9" i="8"/>
  <c r="M8" i="15" s="1"/>
  <c r="AQ12" i="1"/>
  <c r="AQ34" i="1"/>
  <c r="AQ32" i="1"/>
  <c r="AQ16" i="1"/>
  <c r="AQ84" i="1"/>
  <c r="AQ54" i="1"/>
  <c r="AQ42" i="1"/>
  <c r="AQ72" i="1"/>
  <c r="AQ8" i="1"/>
  <c r="AQ100" i="1"/>
  <c r="AQ96" i="1"/>
  <c r="AQ74" i="1"/>
  <c r="AQ104" i="1"/>
  <c r="AQ40" i="1"/>
  <c r="AQ26" i="1"/>
  <c r="AQ52" i="1"/>
  <c r="AQ90" i="1"/>
  <c r="AQ70" i="1"/>
  <c r="AQ46" i="1"/>
  <c r="AQ64" i="1"/>
  <c r="AQ94" i="1"/>
  <c r="AQ30" i="1"/>
  <c r="AQ68" i="1"/>
  <c r="AQ78" i="1"/>
  <c r="AQ18" i="1"/>
  <c r="AQ10" i="1"/>
  <c r="AQ62" i="1"/>
  <c r="AQ56" i="1"/>
  <c r="AQ98" i="1"/>
  <c r="AQ80" i="1"/>
  <c r="AQ106" i="1"/>
  <c r="AQ38" i="1"/>
  <c r="AQ102" i="1"/>
  <c r="AQ88" i="1"/>
  <c r="AQ76" i="1"/>
  <c r="AQ22" i="1"/>
  <c r="AQ36" i="1"/>
  <c r="AQ24" i="1"/>
  <c r="AQ14" i="1"/>
  <c r="AQ28" i="1"/>
  <c r="AQ58" i="1"/>
  <c r="AQ48" i="1"/>
  <c r="AQ66" i="1"/>
  <c r="AQ60" i="1"/>
  <c r="AQ82" i="1"/>
  <c r="AQ86" i="1"/>
  <c r="AQ50" i="1"/>
  <c r="AQ20" i="1"/>
  <c r="AQ44" i="1"/>
  <c r="AQ92" i="1"/>
  <c r="L2" i="8"/>
  <c r="AG21" i="6"/>
  <c r="AG41" i="6"/>
  <c r="AG35" i="6"/>
  <c r="AG37" i="6"/>
  <c r="AG23" i="6"/>
  <c r="AG29" i="6"/>
  <c r="AG13" i="6"/>
  <c r="AG11" i="6"/>
  <c r="AG27" i="6"/>
  <c r="AG71" i="6"/>
  <c r="AG101" i="6"/>
  <c r="AG57" i="6"/>
  <c r="AG67" i="6"/>
  <c r="AG87" i="6"/>
  <c r="AG47" i="6"/>
  <c r="AG49" i="6"/>
  <c r="AG75" i="6"/>
  <c r="AG77" i="6"/>
  <c r="AG7" i="6"/>
  <c r="AG65" i="6"/>
  <c r="AG99" i="6"/>
  <c r="AG95" i="6"/>
  <c r="AG73" i="6"/>
  <c r="AG103" i="6"/>
  <c r="AG59" i="6"/>
  <c r="AG81" i="6"/>
  <c r="AG85" i="6"/>
  <c r="AG39" i="6"/>
  <c r="AG17" i="6"/>
  <c r="AG25" i="6"/>
  <c r="AG15" i="6"/>
  <c r="AG61" i="6"/>
  <c r="AG51" i="6"/>
  <c r="AG89" i="6"/>
  <c r="AG45" i="6"/>
  <c r="AG63" i="6"/>
  <c r="AG93" i="6"/>
  <c r="AG33" i="6"/>
  <c r="AG43" i="6"/>
  <c r="AG31" i="6"/>
  <c r="AG9" i="6"/>
  <c r="AG83" i="6"/>
  <c r="AG91" i="6"/>
  <c r="AG69" i="6"/>
  <c r="AG55" i="6"/>
  <c r="AG53" i="6"/>
  <c r="AG97" i="6"/>
  <c r="AG79" i="6"/>
  <c r="AG105" i="6"/>
  <c r="AG19" i="6"/>
  <c r="O1" i="6"/>
  <c r="W11" i="1"/>
  <c r="X11" i="1"/>
  <c r="Y11" i="1"/>
  <c r="Z11" i="1"/>
  <c r="W13" i="1"/>
  <c r="X13" i="1"/>
  <c r="Y13" i="1"/>
  <c r="Z13" i="1"/>
  <c r="W15" i="1"/>
  <c r="X15" i="1"/>
  <c r="Y15" i="1"/>
  <c r="Z15" i="1"/>
  <c r="W17" i="1"/>
  <c r="X17" i="1"/>
  <c r="Y17" i="1"/>
  <c r="Z17" i="1"/>
  <c r="W19" i="1"/>
  <c r="X19" i="1"/>
  <c r="Y19" i="1"/>
  <c r="Z19" i="1"/>
  <c r="W21" i="1"/>
  <c r="X21" i="1"/>
  <c r="Y21" i="1"/>
  <c r="Z21" i="1"/>
  <c r="W23" i="1"/>
  <c r="X23" i="1"/>
  <c r="Y23" i="1"/>
  <c r="Z23" i="1"/>
  <c r="W25" i="1"/>
  <c r="X25" i="1"/>
  <c r="Y25" i="1"/>
  <c r="Z25" i="1"/>
  <c r="W27" i="1"/>
  <c r="X27" i="1"/>
  <c r="Y27" i="1"/>
  <c r="Z27" i="1"/>
  <c r="W29" i="1"/>
  <c r="X29" i="1"/>
  <c r="Y29" i="1"/>
  <c r="Z29" i="1"/>
  <c r="W31" i="1"/>
  <c r="X31" i="1"/>
  <c r="Y31" i="1"/>
  <c r="Z31" i="1"/>
  <c r="W33" i="1"/>
  <c r="X33" i="1"/>
  <c r="Y33" i="1"/>
  <c r="Z33" i="1"/>
  <c r="W35" i="1"/>
  <c r="X35" i="1"/>
  <c r="Y35" i="1"/>
  <c r="Z35" i="1"/>
  <c r="W37" i="1"/>
  <c r="X37" i="1"/>
  <c r="Y37" i="1"/>
  <c r="Z37" i="1"/>
  <c r="W39" i="1"/>
  <c r="X39" i="1"/>
  <c r="Y39" i="1"/>
  <c r="Z39" i="1"/>
  <c r="W41" i="1"/>
  <c r="X41" i="1"/>
  <c r="Y41" i="1"/>
  <c r="Z41" i="1"/>
  <c r="W43" i="1"/>
  <c r="X43" i="1"/>
  <c r="Y43" i="1"/>
  <c r="Z43" i="1"/>
  <c r="W45" i="1"/>
  <c r="X45" i="1"/>
  <c r="Y45" i="1"/>
  <c r="Z45" i="1"/>
  <c r="Q11" i="1"/>
  <c r="R11" i="1"/>
  <c r="S11" i="1"/>
  <c r="T11" i="1"/>
  <c r="Q13" i="1"/>
  <c r="R13" i="1"/>
  <c r="S13" i="1"/>
  <c r="T13" i="1"/>
  <c r="Q15" i="1"/>
  <c r="R15" i="1"/>
  <c r="S15" i="1"/>
  <c r="T15" i="1"/>
  <c r="Q17" i="1"/>
  <c r="R17" i="1"/>
  <c r="S17" i="1"/>
  <c r="T17" i="1"/>
  <c r="Q19" i="1"/>
  <c r="R19" i="1"/>
  <c r="S19" i="1"/>
  <c r="T19" i="1"/>
  <c r="Q21" i="1"/>
  <c r="R21" i="1"/>
  <c r="S21" i="1"/>
  <c r="T21" i="1"/>
  <c r="Q23" i="1"/>
  <c r="R23" i="1"/>
  <c r="S23" i="1"/>
  <c r="T23" i="1"/>
  <c r="Q25" i="1"/>
  <c r="R25" i="1"/>
  <c r="S25" i="1"/>
  <c r="T25" i="1"/>
  <c r="Q27" i="1"/>
  <c r="R27" i="1"/>
  <c r="S27" i="1"/>
  <c r="T27" i="1"/>
  <c r="Q29" i="1"/>
  <c r="R29" i="1"/>
  <c r="S29" i="1"/>
  <c r="T29" i="1"/>
  <c r="Q31" i="1"/>
  <c r="R31" i="1"/>
  <c r="S31" i="1"/>
  <c r="T31" i="1"/>
  <c r="Q33" i="1"/>
  <c r="R33" i="1"/>
  <c r="S33" i="1"/>
  <c r="T33" i="1"/>
  <c r="Q35" i="1"/>
  <c r="R35" i="1"/>
  <c r="S35" i="1"/>
  <c r="T35" i="1"/>
  <c r="Q37" i="1"/>
  <c r="R37" i="1"/>
  <c r="S37" i="1"/>
  <c r="T37" i="1"/>
  <c r="Q39" i="1"/>
  <c r="R39" i="1"/>
  <c r="S39" i="1"/>
  <c r="T39" i="1"/>
  <c r="Q41" i="1"/>
  <c r="R41" i="1"/>
  <c r="S41" i="1"/>
  <c r="T41" i="1"/>
  <c r="Q43" i="1"/>
  <c r="R43" i="1"/>
  <c r="S43" i="1"/>
  <c r="T43" i="1"/>
  <c r="Q45" i="1"/>
  <c r="R45" i="1"/>
  <c r="S45" i="1"/>
  <c r="T45" i="1"/>
  <c r="K11" i="1"/>
  <c r="L11" i="1"/>
  <c r="M11" i="1"/>
  <c r="N11" i="1"/>
  <c r="K13" i="1"/>
  <c r="L13" i="1"/>
  <c r="M13" i="1"/>
  <c r="N13" i="1"/>
  <c r="K15" i="1"/>
  <c r="L15" i="1"/>
  <c r="M15" i="1"/>
  <c r="N15" i="1"/>
  <c r="K17" i="1"/>
  <c r="L17" i="1"/>
  <c r="M17" i="1"/>
  <c r="N17" i="1"/>
  <c r="K19" i="1"/>
  <c r="L19" i="1"/>
  <c r="M19" i="1"/>
  <c r="N19" i="1"/>
  <c r="K21" i="1"/>
  <c r="L21" i="1"/>
  <c r="M21" i="1"/>
  <c r="N21" i="1"/>
  <c r="K23" i="1"/>
  <c r="L23" i="1"/>
  <c r="M23" i="1"/>
  <c r="N23" i="1"/>
  <c r="K25" i="1"/>
  <c r="L25" i="1"/>
  <c r="M25" i="1"/>
  <c r="N25" i="1"/>
  <c r="K27" i="1"/>
  <c r="L27" i="1"/>
  <c r="M27" i="1"/>
  <c r="N27" i="1"/>
  <c r="K29" i="1"/>
  <c r="L29" i="1"/>
  <c r="M29" i="1"/>
  <c r="N29" i="1"/>
  <c r="K31" i="1"/>
  <c r="L31" i="1"/>
  <c r="M31" i="1"/>
  <c r="N31" i="1"/>
  <c r="K33" i="1"/>
  <c r="L33" i="1"/>
  <c r="M33" i="1"/>
  <c r="N33" i="1"/>
  <c r="K35" i="1"/>
  <c r="L35" i="1"/>
  <c r="M35" i="1"/>
  <c r="N35" i="1"/>
  <c r="K37" i="1"/>
  <c r="L37" i="1"/>
  <c r="M37" i="1"/>
  <c r="N37" i="1"/>
  <c r="K39" i="1"/>
  <c r="L39" i="1"/>
  <c r="M39" i="1"/>
  <c r="N39" i="1"/>
  <c r="K41" i="1"/>
  <c r="L41" i="1"/>
  <c r="M41" i="1"/>
  <c r="N41" i="1"/>
  <c r="K43" i="1"/>
  <c r="L43" i="1"/>
  <c r="M43" i="1"/>
  <c r="N43" i="1"/>
  <c r="K45" i="1"/>
  <c r="L45" i="1"/>
  <c r="M45" i="1"/>
  <c r="N45" i="1"/>
  <c r="E11" i="1"/>
  <c r="F11" i="1"/>
  <c r="G11" i="1"/>
  <c r="H11" i="1"/>
  <c r="E13" i="1"/>
  <c r="F13" i="1"/>
  <c r="G13" i="1"/>
  <c r="H13" i="1"/>
  <c r="E15" i="1"/>
  <c r="F15" i="1"/>
  <c r="G15" i="1"/>
  <c r="H15" i="1"/>
  <c r="E17" i="1"/>
  <c r="F17" i="1"/>
  <c r="G17" i="1"/>
  <c r="H17" i="1"/>
  <c r="E19" i="1"/>
  <c r="F19" i="1"/>
  <c r="G19" i="1"/>
  <c r="H19" i="1"/>
  <c r="E21" i="1"/>
  <c r="F21" i="1"/>
  <c r="G21" i="1"/>
  <c r="H21" i="1"/>
  <c r="E23" i="1"/>
  <c r="F23" i="1"/>
  <c r="G23" i="1"/>
  <c r="H23" i="1"/>
  <c r="E25" i="1"/>
  <c r="F25" i="1"/>
  <c r="G25" i="1"/>
  <c r="H25" i="1"/>
  <c r="E27" i="1"/>
  <c r="F27" i="1"/>
  <c r="G27" i="1"/>
  <c r="H27" i="1"/>
  <c r="E29" i="1"/>
  <c r="F29" i="1"/>
  <c r="G29" i="1"/>
  <c r="H29" i="1"/>
  <c r="E31" i="1"/>
  <c r="F31" i="1"/>
  <c r="G31" i="1"/>
  <c r="H31" i="1"/>
  <c r="E33" i="1"/>
  <c r="F33" i="1"/>
  <c r="G33" i="1"/>
  <c r="H33" i="1"/>
  <c r="E35" i="1"/>
  <c r="F35" i="1"/>
  <c r="G35" i="1"/>
  <c r="H35" i="1"/>
  <c r="E37" i="1"/>
  <c r="F37" i="1"/>
  <c r="G37" i="1"/>
  <c r="H37" i="1"/>
  <c r="E39" i="1"/>
  <c r="F39" i="1"/>
  <c r="G39" i="1"/>
  <c r="H39" i="1"/>
  <c r="E41" i="1"/>
  <c r="F41" i="1"/>
  <c r="G41" i="1"/>
  <c r="H41" i="1"/>
  <c r="E43" i="1"/>
  <c r="F43" i="1"/>
  <c r="G43" i="1"/>
  <c r="H43" i="1"/>
  <c r="E45" i="1"/>
  <c r="F45" i="1"/>
  <c r="G45" i="1"/>
  <c r="H45" i="1"/>
  <c r="Z9" i="1"/>
  <c r="Y9" i="1"/>
  <c r="X9" i="1"/>
  <c r="W9" i="1"/>
  <c r="T9" i="1"/>
  <c r="S9" i="1"/>
  <c r="R9" i="1"/>
  <c r="Q9" i="1"/>
  <c r="N9" i="1"/>
  <c r="M9" i="1"/>
  <c r="L9" i="1"/>
  <c r="K9" i="1"/>
  <c r="H9" i="1"/>
  <c r="G9" i="1"/>
  <c r="F9" i="1"/>
  <c r="E9" i="1"/>
  <c r="K9" i="14" l="1"/>
  <c r="M13" i="15"/>
  <c r="K97" i="14"/>
  <c r="M97" i="15"/>
  <c r="K67" i="14"/>
  <c r="M67" i="15"/>
  <c r="K29" i="14"/>
  <c r="M29" i="15"/>
  <c r="K34" i="14"/>
  <c r="M34" i="15"/>
  <c r="K85" i="14"/>
  <c r="M85" i="15"/>
  <c r="K57" i="14"/>
  <c r="M57" i="15"/>
  <c r="K21" i="14"/>
  <c r="M21" i="15"/>
  <c r="L23" i="14"/>
  <c r="N23" i="15"/>
  <c r="K63" i="14"/>
  <c r="M63" i="15"/>
  <c r="K69" i="14"/>
  <c r="M69" i="15"/>
  <c r="K40" i="14"/>
  <c r="M40" i="15"/>
  <c r="K87" i="14"/>
  <c r="M87" i="15"/>
  <c r="K101" i="14"/>
  <c r="M101" i="15"/>
  <c r="K38" i="14"/>
  <c r="M38" i="15"/>
  <c r="K53" i="14"/>
  <c r="M53" i="15"/>
  <c r="K91" i="14"/>
  <c r="M91" i="15"/>
  <c r="K15" i="14"/>
  <c r="M15" i="15"/>
  <c r="K33" i="14"/>
  <c r="M33" i="15"/>
  <c r="K14" i="14"/>
  <c r="K82" i="14"/>
  <c r="M82" i="15"/>
  <c r="K66" i="14"/>
  <c r="M66" i="15"/>
  <c r="K27" i="14"/>
  <c r="M27" i="15"/>
  <c r="L37" i="14"/>
  <c r="N37" i="15"/>
  <c r="K105" i="14"/>
  <c r="M105" i="15"/>
  <c r="K64" i="14"/>
  <c r="M64" i="15"/>
  <c r="K103" i="14"/>
  <c r="M103" i="15"/>
  <c r="K95" i="14"/>
  <c r="M95" i="15"/>
  <c r="K75" i="14"/>
  <c r="M75" i="15"/>
  <c r="K88" i="14"/>
  <c r="M88" i="15"/>
  <c r="K102" i="14"/>
  <c r="M102" i="15"/>
  <c r="K41" i="14"/>
  <c r="M41" i="15"/>
  <c r="L39" i="14"/>
  <c r="N39" i="15"/>
  <c r="N88" i="8"/>
  <c r="K79" i="14"/>
  <c r="M79" i="15"/>
  <c r="K39" i="14"/>
  <c r="M39" i="15"/>
  <c r="K37" i="14"/>
  <c r="M37" i="15"/>
  <c r="K92" i="14"/>
  <c r="M92" i="15"/>
  <c r="K31" i="14"/>
  <c r="M31" i="15"/>
  <c r="K19" i="14"/>
  <c r="M19" i="15"/>
  <c r="K81" i="14"/>
  <c r="M81" i="15"/>
  <c r="K65" i="14"/>
  <c r="M65" i="15"/>
  <c r="K24" i="14"/>
  <c r="M24" i="15"/>
  <c r="N34" i="8"/>
  <c r="K55" i="14"/>
  <c r="M55" i="15"/>
  <c r="K51" i="14"/>
  <c r="M51" i="15"/>
  <c r="K25" i="14"/>
  <c r="M25" i="15"/>
  <c r="K99" i="14"/>
  <c r="M99" i="15"/>
  <c r="K77" i="14"/>
  <c r="M77" i="15"/>
  <c r="K42" i="14"/>
  <c r="M42" i="15"/>
  <c r="K35" i="14"/>
  <c r="M35" i="15"/>
  <c r="K58" i="14"/>
  <c r="M58" i="15"/>
  <c r="K23" i="14"/>
  <c r="M23" i="15"/>
  <c r="N1" i="14"/>
  <c r="L1" i="15"/>
  <c r="N14" i="8"/>
  <c r="N102" i="8"/>
  <c r="N66" i="8"/>
  <c r="M100" i="15"/>
  <c r="M78" i="15"/>
  <c r="M32" i="15"/>
  <c r="N36" i="8"/>
  <c r="N64" i="8"/>
  <c r="M28" i="15"/>
  <c r="N58" i="8"/>
  <c r="N82" i="8"/>
  <c r="N92" i="8"/>
  <c r="M52" i="15"/>
  <c r="M26" i="15"/>
  <c r="M96" i="15"/>
  <c r="M20" i="15"/>
  <c r="M86" i="15"/>
  <c r="K61" i="14"/>
  <c r="M62" i="15"/>
  <c r="M76" i="15"/>
  <c r="K11" i="14"/>
  <c r="K89" i="14"/>
  <c r="M90" i="15"/>
  <c r="K71" i="14"/>
  <c r="M72" i="15"/>
  <c r="K59" i="14"/>
  <c r="M60" i="15"/>
  <c r="K49" i="14"/>
  <c r="M50" i="15"/>
  <c r="N42" i="8"/>
  <c r="M68" i="15"/>
  <c r="M54" i="15"/>
  <c r="K43" i="14"/>
  <c r="M44" i="15"/>
  <c r="K45" i="14"/>
  <c r="M46" i="15"/>
  <c r="K17" i="14"/>
  <c r="M18" i="15"/>
  <c r="K47" i="14"/>
  <c r="M48" i="15"/>
  <c r="M80" i="15"/>
  <c r="K93" i="14"/>
  <c r="M94" i="15"/>
  <c r="K73" i="14"/>
  <c r="M74" i="15"/>
  <c r="M70" i="15"/>
  <c r="K83" i="14"/>
  <c r="M84" i="15"/>
  <c r="M22" i="15"/>
  <c r="N8" i="8"/>
  <c r="K8" i="14"/>
  <c r="G44" i="6"/>
  <c r="G38" i="6"/>
  <c r="G34" i="6"/>
  <c r="G28" i="6"/>
  <c r="G26" i="6"/>
  <c r="G22" i="6"/>
  <c r="G16" i="6"/>
  <c r="G12" i="6"/>
  <c r="M44" i="6"/>
  <c r="M38" i="6"/>
  <c r="M32" i="6"/>
  <c r="M28" i="6"/>
  <c r="M22" i="6"/>
  <c r="M16" i="6"/>
  <c r="K8" i="6"/>
  <c r="Q8" i="6"/>
  <c r="W8" i="6"/>
  <c r="X8" i="6"/>
  <c r="E44" i="6"/>
  <c r="E42" i="6"/>
  <c r="E40" i="6"/>
  <c r="E38" i="6"/>
  <c r="E36" i="6"/>
  <c r="E34" i="6"/>
  <c r="E32" i="6"/>
  <c r="E30" i="6"/>
  <c r="E28" i="6"/>
  <c r="E26" i="6"/>
  <c r="E24" i="6"/>
  <c r="E22" i="6"/>
  <c r="E18" i="6"/>
  <c r="E16" i="6"/>
  <c r="E14" i="6"/>
  <c r="E12" i="6"/>
  <c r="E10" i="6"/>
  <c r="K44" i="6"/>
  <c r="K42" i="6"/>
  <c r="K40" i="6"/>
  <c r="K38" i="6"/>
  <c r="K36" i="6"/>
  <c r="K34" i="6"/>
  <c r="K32" i="6"/>
  <c r="K30" i="6"/>
  <c r="K28" i="6"/>
  <c r="K26" i="6"/>
  <c r="K24" i="6"/>
  <c r="K22" i="6"/>
  <c r="K18" i="6"/>
  <c r="K16" i="6"/>
  <c r="K14" i="6"/>
  <c r="K12" i="6"/>
  <c r="K10" i="6"/>
  <c r="Q44" i="6"/>
  <c r="Q42" i="6"/>
  <c r="Q40" i="6"/>
  <c r="Q38" i="6"/>
  <c r="Q36" i="6"/>
  <c r="Q34" i="6"/>
  <c r="Q32" i="6"/>
  <c r="Q30" i="6"/>
  <c r="Q28" i="6"/>
  <c r="Q26" i="6"/>
  <c r="Q24" i="6"/>
  <c r="Q22" i="6"/>
  <c r="Q18" i="6"/>
  <c r="Q16" i="6"/>
  <c r="Q14" i="6"/>
  <c r="Q12" i="6"/>
  <c r="Q10" i="6"/>
  <c r="W44" i="6"/>
  <c r="W42" i="6"/>
  <c r="W40" i="6"/>
  <c r="W38" i="6"/>
  <c r="W36" i="6"/>
  <c r="W34" i="6"/>
  <c r="W32" i="6"/>
  <c r="W30" i="6"/>
  <c r="W28" i="6"/>
  <c r="W26" i="6"/>
  <c r="W24" i="6"/>
  <c r="W22" i="6"/>
  <c r="W18" i="6"/>
  <c r="W16" i="6"/>
  <c r="W14" i="6"/>
  <c r="W12" i="6"/>
  <c r="W10" i="6"/>
  <c r="S8" i="6"/>
  <c r="V44" i="6"/>
  <c r="V42" i="6"/>
  <c r="V40" i="6"/>
  <c r="V38" i="6"/>
  <c r="V36" i="6"/>
  <c r="V34" i="6"/>
  <c r="V32" i="6"/>
  <c r="V30" i="6"/>
  <c r="V28" i="6"/>
  <c r="V26" i="6"/>
  <c r="V24" i="6"/>
  <c r="V22" i="6"/>
  <c r="V18" i="6"/>
  <c r="V16" i="6"/>
  <c r="V14" i="6"/>
  <c r="V12" i="6"/>
  <c r="V10" i="6"/>
  <c r="Y8" i="6"/>
  <c r="V8" i="6"/>
  <c r="G32" i="6"/>
  <c r="G18" i="6"/>
  <c r="M40" i="6"/>
  <c r="M26" i="6"/>
  <c r="M14" i="6"/>
  <c r="M12" i="6"/>
  <c r="M10" i="6"/>
  <c r="S44" i="6"/>
  <c r="S42" i="6"/>
  <c r="S40" i="6"/>
  <c r="S38" i="6"/>
  <c r="S36" i="6"/>
  <c r="S34" i="6"/>
  <c r="S32" i="6"/>
  <c r="S30" i="6"/>
  <c r="S28" i="6"/>
  <c r="S26" i="6"/>
  <c r="S24" i="6"/>
  <c r="S22" i="6"/>
  <c r="S20" i="6"/>
  <c r="S18" i="6"/>
  <c r="S16" i="6"/>
  <c r="S14" i="6"/>
  <c r="S12" i="6"/>
  <c r="S10" i="6"/>
  <c r="Y44" i="6"/>
  <c r="Y42" i="6"/>
  <c r="Y40" i="6"/>
  <c r="Y38" i="6"/>
  <c r="Y36" i="6"/>
  <c r="Y34" i="6"/>
  <c r="Y32" i="6"/>
  <c r="Y30" i="6"/>
  <c r="Y28" i="6"/>
  <c r="Y26" i="6"/>
  <c r="Y24" i="6"/>
  <c r="Y22" i="6"/>
  <c r="Y18" i="6"/>
  <c r="Y16" i="6"/>
  <c r="Y14" i="6"/>
  <c r="Y12" i="6"/>
  <c r="Y10" i="6"/>
  <c r="M8" i="6"/>
  <c r="G42" i="6"/>
  <c r="G40" i="6"/>
  <c r="G36" i="6"/>
  <c r="G30" i="6"/>
  <c r="G24" i="6"/>
  <c r="G20" i="6"/>
  <c r="G14" i="6"/>
  <c r="G10" i="6"/>
  <c r="M42" i="6"/>
  <c r="M36" i="6"/>
  <c r="M34" i="6"/>
  <c r="M30" i="6"/>
  <c r="M24" i="6"/>
  <c r="M18" i="6"/>
  <c r="X44" i="6"/>
  <c r="X42" i="6"/>
  <c r="X40" i="6"/>
  <c r="X38" i="6"/>
  <c r="X36" i="6"/>
  <c r="X34" i="6"/>
  <c r="X32" i="6"/>
  <c r="X30" i="6"/>
  <c r="X28" i="6"/>
  <c r="X26" i="6"/>
  <c r="X24" i="6"/>
  <c r="X22" i="6"/>
  <c r="X18" i="6"/>
  <c r="X16" i="6"/>
  <c r="X14" i="6"/>
  <c r="X12" i="6"/>
  <c r="X10" i="6"/>
  <c r="Y20" i="6"/>
  <c r="X20" i="6"/>
  <c r="W20" i="6"/>
  <c r="V20" i="6"/>
  <c r="Q20" i="6"/>
  <c r="M20" i="6"/>
  <c r="K20" i="6"/>
  <c r="E20" i="6"/>
  <c r="G8" i="6"/>
  <c r="E8" i="6"/>
  <c r="D8" i="6"/>
  <c r="F44" i="6"/>
  <c r="F42" i="6"/>
  <c r="F40" i="6"/>
  <c r="F38" i="6"/>
  <c r="F36" i="6"/>
  <c r="F34" i="6"/>
  <c r="F32" i="6"/>
  <c r="F30" i="6"/>
  <c r="F28" i="6"/>
  <c r="F26" i="6"/>
  <c r="F24" i="6"/>
  <c r="F22" i="6"/>
  <c r="F20" i="6"/>
  <c r="F18" i="6"/>
  <c r="F16" i="6"/>
  <c r="F14" i="6"/>
  <c r="F12" i="6"/>
  <c r="F10" i="6"/>
  <c r="L44" i="6"/>
  <c r="L42" i="6"/>
  <c r="L40" i="6"/>
  <c r="L38" i="6"/>
  <c r="L36" i="6"/>
  <c r="L34" i="6"/>
  <c r="L32" i="6"/>
  <c r="L30" i="6"/>
  <c r="L28" i="6"/>
  <c r="L26" i="6"/>
  <c r="L24" i="6"/>
  <c r="L22" i="6"/>
  <c r="L20" i="6"/>
  <c r="L18" i="6"/>
  <c r="L16" i="6"/>
  <c r="L14" i="6"/>
  <c r="L12" i="6"/>
  <c r="L10" i="6"/>
  <c r="R44" i="6"/>
  <c r="R42" i="6"/>
  <c r="R40" i="6"/>
  <c r="R38" i="6"/>
  <c r="R36" i="6"/>
  <c r="R34" i="6"/>
  <c r="R32" i="6"/>
  <c r="R30" i="6"/>
  <c r="R28" i="6"/>
  <c r="R26" i="6"/>
  <c r="R24" i="6"/>
  <c r="R22" i="6"/>
  <c r="R20" i="6"/>
  <c r="R18" i="6"/>
  <c r="R16" i="6"/>
  <c r="R14" i="6"/>
  <c r="R12" i="6"/>
  <c r="R10" i="6"/>
  <c r="P8" i="6"/>
  <c r="F8" i="6"/>
  <c r="R8" i="6"/>
  <c r="J8" i="6"/>
  <c r="L8" i="6"/>
  <c r="D44" i="6"/>
  <c r="D42" i="6"/>
  <c r="D40" i="6"/>
  <c r="D38" i="6"/>
  <c r="D36" i="6"/>
  <c r="D34" i="6"/>
  <c r="D32" i="6"/>
  <c r="D30" i="6"/>
  <c r="D28" i="6"/>
  <c r="D26" i="6"/>
  <c r="D24" i="6"/>
  <c r="D22" i="6"/>
  <c r="D20" i="6"/>
  <c r="D18" i="6"/>
  <c r="D16" i="6"/>
  <c r="D14" i="6"/>
  <c r="D12" i="6"/>
  <c r="D10" i="6"/>
  <c r="J44" i="6"/>
  <c r="J42" i="6"/>
  <c r="J40" i="6"/>
  <c r="J38" i="6"/>
  <c r="J36" i="6"/>
  <c r="J34" i="6"/>
  <c r="J32" i="6"/>
  <c r="J30" i="6"/>
  <c r="J28" i="6"/>
  <c r="J26" i="6"/>
  <c r="J24" i="6"/>
  <c r="J22" i="6"/>
  <c r="J20" i="6"/>
  <c r="J18" i="6"/>
  <c r="J16" i="6"/>
  <c r="J14" i="6"/>
  <c r="J12" i="6"/>
  <c r="J10" i="6"/>
  <c r="P44" i="6"/>
  <c r="P42" i="6"/>
  <c r="P40" i="6"/>
  <c r="P38" i="6"/>
  <c r="P36" i="6"/>
  <c r="P34" i="6"/>
  <c r="P32" i="6"/>
  <c r="P30" i="6"/>
  <c r="P28" i="6"/>
  <c r="P26" i="6"/>
  <c r="P24" i="6"/>
  <c r="P22" i="6"/>
  <c r="P20" i="6"/>
  <c r="P18" i="6"/>
  <c r="P16" i="6"/>
  <c r="P14" i="6"/>
  <c r="P12" i="6"/>
  <c r="P10" i="6"/>
  <c r="K16" i="14" l="1"/>
  <c r="M16" i="15"/>
  <c r="L65" i="14"/>
  <c r="N65" i="15"/>
  <c r="L33" i="14"/>
  <c r="N33" i="15"/>
  <c r="L81" i="14"/>
  <c r="N81" i="15"/>
  <c r="L57" i="14"/>
  <c r="N57" i="15"/>
  <c r="K106" i="14"/>
  <c r="M106" i="15"/>
  <c r="L101" i="14"/>
  <c r="N101" i="15"/>
  <c r="K104" i="14"/>
  <c r="M104" i="15"/>
  <c r="L7" i="14"/>
  <c r="N7" i="15"/>
  <c r="N16" i="8"/>
  <c r="L63" i="14"/>
  <c r="N63" i="15"/>
  <c r="K56" i="14"/>
  <c r="M56" i="15"/>
  <c r="L41" i="14"/>
  <c r="N41" i="15"/>
  <c r="L35" i="14"/>
  <c r="N35" i="15"/>
  <c r="K30" i="14"/>
  <c r="M30" i="15"/>
  <c r="L91" i="14"/>
  <c r="N91" i="15"/>
  <c r="K98" i="14"/>
  <c r="M98" i="15"/>
  <c r="K36" i="14"/>
  <c r="M36" i="15"/>
  <c r="L13" i="14"/>
  <c r="N13" i="15"/>
  <c r="L87" i="14"/>
  <c r="N87" i="15"/>
  <c r="N98" i="8"/>
  <c r="N106" i="8"/>
  <c r="N104" i="8"/>
  <c r="N56" i="8"/>
  <c r="K32" i="14"/>
  <c r="N32" i="8"/>
  <c r="K78" i="14"/>
  <c r="N78" i="8"/>
  <c r="N30" i="8"/>
  <c r="K100" i="14"/>
  <c r="N100" i="8"/>
  <c r="K28" i="14"/>
  <c r="N28" i="8"/>
  <c r="K86" i="14"/>
  <c r="N86" i="8"/>
  <c r="K96" i="14"/>
  <c r="N96" i="8"/>
  <c r="K26" i="14"/>
  <c r="N26" i="8"/>
  <c r="K20" i="14"/>
  <c r="N20" i="8"/>
  <c r="K52" i="14"/>
  <c r="N52" i="8"/>
  <c r="K80" i="14"/>
  <c r="N80" i="8"/>
  <c r="K90" i="14"/>
  <c r="N90" i="8"/>
  <c r="K76" i="14"/>
  <c r="N76" i="8"/>
  <c r="K94" i="14"/>
  <c r="N94" i="8"/>
  <c r="K18" i="14"/>
  <c r="N18" i="8"/>
  <c r="K22" i="14"/>
  <c r="N22" i="8"/>
  <c r="K84" i="14"/>
  <c r="N84" i="8"/>
  <c r="K12" i="14"/>
  <c r="N12" i="8"/>
  <c r="K70" i="14"/>
  <c r="N70" i="8"/>
  <c r="K54" i="14"/>
  <c r="N54" i="8"/>
  <c r="K50" i="14"/>
  <c r="N50" i="8"/>
  <c r="K60" i="14"/>
  <c r="N60" i="8"/>
  <c r="K72" i="14"/>
  <c r="N72" i="8"/>
  <c r="K46" i="14"/>
  <c r="N46" i="8"/>
  <c r="K44" i="14"/>
  <c r="N44" i="8"/>
  <c r="K62" i="14"/>
  <c r="N62" i="8"/>
  <c r="K74" i="14"/>
  <c r="N74" i="8"/>
  <c r="K68" i="14"/>
  <c r="N68" i="8"/>
  <c r="K48" i="14"/>
  <c r="N48" i="8"/>
  <c r="K10" i="14"/>
  <c r="N10" i="8"/>
  <c r="AA7" i="1"/>
  <c r="AA6" i="1"/>
  <c r="U7" i="1"/>
  <c r="U6" i="1"/>
  <c r="O7" i="1"/>
  <c r="O6" i="1"/>
  <c r="I7" i="1"/>
  <c r="I6" i="1"/>
  <c r="L73" i="14" l="1"/>
  <c r="N73" i="15"/>
  <c r="L31" i="14"/>
  <c r="N31" i="15"/>
  <c r="L55" i="14"/>
  <c r="N55" i="15"/>
  <c r="L61" i="14"/>
  <c r="N61" i="15"/>
  <c r="L43" i="14"/>
  <c r="N43" i="15"/>
  <c r="L59" i="14"/>
  <c r="N59" i="15"/>
  <c r="L69" i="14"/>
  <c r="N69" i="15"/>
  <c r="L27" i="14"/>
  <c r="N27" i="15"/>
  <c r="L47" i="14"/>
  <c r="N47" i="15"/>
  <c r="L67" i="14"/>
  <c r="N67" i="15"/>
  <c r="L45" i="14"/>
  <c r="N45" i="15"/>
  <c r="L71" i="14"/>
  <c r="N71" i="15"/>
  <c r="L49" i="14"/>
  <c r="N49" i="15"/>
  <c r="L53" i="14"/>
  <c r="N53" i="15"/>
  <c r="L11" i="14"/>
  <c r="N11" i="15"/>
  <c r="L83" i="14"/>
  <c r="N83" i="15"/>
  <c r="L21" i="14"/>
  <c r="N21" i="15"/>
  <c r="L17" i="14"/>
  <c r="N17" i="15"/>
  <c r="L93" i="14"/>
  <c r="N93" i="15"/>
  <c r="L75" i="14"/>
  <c r="N75" i="15"/>
  <c r="L89" i="14"/>
  <c r="N89" i="15"/>
  <c r="L79" i="14"/>
  <c r="N79" i="15"/>
  <c r="L51" i="14"/>
  <c r="N51" i="15"/>
  <c r="L19" i="14"/>
  <c r="N19" i="15"/>
  <c r="L25" i="14"/>
  <c r="N25" i="15"/>
  <c r="L95" i="14"/>
  <c r="N95" i="15"/>
  <c r="L99" i="14"/>
  <c r="N99" i="15"/>
  <c r="L29" i="14"/>
  <c r="N29" i="15"/>
  <c r="L9" i="14"/>
  <c r="N9" i="15"/>
  <c r="L85" i="14"/>
  <c r="N85" i="15"/>
  <c r="L77" i="14"/>
  <c r="N77" i="15"/>
  <c r="L103" i="14"/>
  <c r="N103" i="15"/>
  <c r="L105" i="14"/>
  <c r="N105" i="15"/>
  <c r="L97" i="14"/>
  <c r="N97" i="15"/>
  <c r="L15" i="14"/>
  <c r="N15" i="15"/>
  <c r="T5" i="6"/>
  <c r="N5" i="6"/>
  <c r="H5" i="6"/>
  <c r="Z5" i="6"/>
  <c r="AB4" i="1"/>
  <c r="Z6" i="6"/>
  <c r="V4" i="1"/>
  <c r="T6" i="6"/>
  <c r="P4" i="1"/>
  <c r="N6" i="6"/>
  <c r="J4" i="1"/>
  <c r="H6" i="6"/>
  <c r="AA10" i="1"/>
  <c r="AI5" i="1" l="1"/>
  <c r="AA22" i="1"/>
  <c r="AA30" i="1"/>
  <c r="AA14" i="1"/>
  <c r="Z13" i="6" s="1"/>
  <c r="AA8" i="1"/>
  <c r="Z7" i="6" s="1"/>
  <c r="U12" i="1"/>
  <c r="T11" i="6" s="1"/>
  <c r="U36" i="1"/>
  <c r="T35" i="6" s="1"/>
  <c r="AA28" i="1"/>
  <c r="Z27" i="6" s="1"/>
  <c r="U10" i="1"/>
  <c r="T9" i="6" s="1"/>
  <c r="U32" i="1"/>
  <c r="T31" i="6" s="1"/>
  <c r="U22" i="1"/>
  <c r="T21" i="6" s="1"/>
  <c r="O44" i="1"/>
  <c r="N43" i="6" s="1"/>
  <c r="U24" i="1"/>
  <c r="T23" i="6" s="1"/>
  <c r="O18" i="1"/>
  <c r="U14" i="1"/>
  <c r="O14" i="1"/>
  <c r="O34" i="1"/>
  <c r="O32" i="1"/>
  <c r="O28" i="1"/>
  <c r="O30" i="1"/>
  <c r="N29" i="6" s="1"/>
  <c r="O26" i="1"/>
  <c r="O16" i="1"/>
  <c r="N15" i="6" s="1"/>
  <c r="O12" i="1"/>
  <c r="P12" i="1" s="1"/>
  <c r="U40" i="1"/>
  <c r="T39" i="6" s="1"/>
  <c r="Z21" i="6"/>
  <c r="Z9" i="6"/>
  <c r="U18" i="1"/>
  <c r="U16" i="1"/>
  <c r="V16" i="1" s="1"/>
  <c r="Z29" i="6"/>
  <c r="AA26" i="1"/>
  <c r="AA36" i="1"/>
  <c r="I62" i="1"/>
  <c r="I58" i="1"/>
  <c r="I54" i="1"/>
  <c r="I50" i="1"/>
  <c r="I98" i="1"/>
  <c r="I48" i="1"/>
  <c r="I46" i="1"/>
  <c r="I104" i="1"/>
  <c r="I100" i="1"/>
  <c r="I96" i="1"/>
  <c r="I92" i="1"/>
  <c r="I88" i="1"/>
  <c r="I84" i="1"/>
  <c r="I80" i="1"/>
  <c r="I76" i="1"/>
  <c r="I72" i="1"/>
  <c r="I68" i="1"/>
  <c r="I64" i="1"/>
  <c r="I60" i="1"/>
  <c r="I56" i="1"/>
  <c r="I52" i="1"/>
  <c r="I82" i="1"/>
  <c r="I66" i="1"/>
  <c r="I90" i="1"/>
  <c r="I106" i="1"/>
  <c r="I74" i="1"/>
  <c r="I102" i="1"/>
  <c r="I94" i="1"/>
  <c r="I86" i="1"/>
  <c r="I78" i="1"/>
  <c r="I70" i="1"/>
  <c r="O3" i="6"/>
  <c r="O46" i="1"/>
  <c r="O60" i="1"/>
  <c r="O56" i="1"/>
  <c r="O52" i="1"/>
  <c r="O48" i="1"/>
  <c r="O100" i="1"/>
  <c r="O82" i="1"/>
  <c r="O104" i="1"/>
  <c r="O96" i="1"/>
  <c r="O88" i="1"/>
  <c r="O80" i="1"/>
  <c r="O72" i="1"/>
  <c r="O64" i="1"/>
  <c r="O62" i="1"/>
  <c r="O58" i="1"/>
  <c r="O54" i="1"/>
  <c r="O50" i="1"/>
  <c r="O98" i="1"/>
  <c r="O84" i="1"/>
  <c r="O68" i="1"/>
  <c r="O106" i="1"/>
  <c r="O92" i="1"/>
  <c r="O74" i="1"/>
  <c r="O102" i="1"/>
  <c r="O94" i="1"/>
  <c r="O86" i="1"/>
  <c r="O78" i="1"/>
  <c r="O70" i="1"/>
  <c r="O66" i="1"/>
  <c r="O90" i="1"/>
  <c r="O76" i="1"/>
  <c r="U3" i="6"/>
  <c r="U62" i="1"/>
  <c r="U58" i="1"/>
  <c r="U54" i="1"/>
  <c r="U50" i="1"/>
  <c r="U104" i="1"/>
  <c r="U96" i="1"/>
  <c r="U92" i="1"/>
  <c r="U88" i="1"/>
  <c r="U80" i="1"/>
  <c r="U76" i="1"/>
  <c r="U72" i="1"/>
  <c r="U64" i="1"/>
  <c r="U98" i="1"/>
  <c r="U100" i="1"/>
  <c r="U84" i="1"/>
  <c r="U68" i="1"/>
  <c r="U46" i="1"/>
  <c r="U60" i="1"/>
  <c r="U56" i="1"/>
  <c r="U52" i="1"/>
  <c r="U48" i="1"/>
  <c r="U82" i="1"/>
  <c r="U66" i="1"/>
  <c r="U90" i="1"/>
  <c r="U106" i="1"/>
  <c r="U74" i="1"/>
  <c r="U102" i="1"/>
  <c r="U94" i="1"/>
  <c r="U86" i="1"/>
  <c r="U78" i="1"/>
  <c r="U70" i="1"/>
  <c r="AA3" i="6"/>
  <c r="AA96" i="1"/>
  <c r="AA88" i="1"/>
  <c r="AA80" i="1"/>
  <c r="AA72" i="1"/>
  <c r="AA64" i="1"/>
  <c r="AA104" i="1"/>
  <c r="AA46" i="1"/>
  <c r="AA60" i="1"/>
  <c r="AA56" i="1"/>
  <c r="AA52" i="1"/>
  <c r="AA48" i="1"/>
  <c r="AA84" i="1"/>
  <c r="AA82" i="1"/>
  <c r="AA62" i="1"/>
  <c r="AA58" i="1"/>
  <c r="AA54" i="1"/>
  <c r="AA50" i="1"/>
  <c r="AA100" i="1"/>
  <c r="AA98" i="1"/>
  <c r="AA106" i="1"/>
  <c r="AA76" i="1"/>
  <c r="AA74" i="1"/>
  <c r="AA102" i="1"/>
  <c r="AA94" i="1"/>
  <c r="AA86" i="1"/>
  <c r="AA78" i="1"/>
  <c r="AA70" i="1"/>
  <c r="AA68" i="1"/>
  <c r="AA66" i="1"/>
  <c r="AA92" i="1"/>
  <c r="AA90" i="1"/>
  <c r="O8" i="1"/>
  <c r="O42" i="1"/>
  <c r="O24" i="1"/>
  <c r="O40" i="1"/>
  <c r="O22" i="1"/>
  <c r="O38" i="1"/>
  <c r="O10" i="1"/>
  <c r="O20" i="1"/>
  <c r="O36" i="1"/>
  <c r="U8" i="1"/>
  <c r="V8" i="1" s="1"/>
  <c r="U34" i="1"/>
  <c r="U20" i="1"/>
  <c r="U42" i="1"/>
  <c r="U30" i="1"/>
  <c r="U44" i="1"/>
  <c r="U28" i="1"/>
  <c r="U38" i="1"/>
  <c r="U26" i="1"/>
  <c r="AA42" i="1"/>
  <c r="AA18" i="1"/>
  <c r="AA40" i="1"/>
  <c r="AA20" i="1"/>
  <c r="AA44" i="1"/>
  <c r="AA16" i="1"/>
  <c r="AA38" i="1"/>
  <c r="AA34" i="1"/>
  <c r="AA24" i="1"/>
  <c r="AA12" i="1"/>
  <c r="AA32" i="1"/>
  <c r="I16" i="1"/>
  <c r="I12" i="1"/>
  <c r="I24" i="1"/>
  <c r="I20" i="1"/>
  <c r="I3" i="6"/>
  <c r="I26" i="1"/>
  <c r="I14" i="1"/>
  <c r="I44" i="1"/>
  <c r="I10" i="1"/>
  <c r="I42" i="1"/>
  <c r="I32" i="1"/>
  <c r="I40" i="1"/>
  <c r="I34" i="1"/>
  <c r="I36" i="1"/>
  <c r="I18" i="1"/>
  <c r="I38" i="1"/>
  <c r="I22" i="1"/>
  <c r="I28" i="1"/>
  <c r="I30" i="1"/>
  <c r="AB10" i="1"/>
  <c r="AB14" i="1"/>
  <c r="V12" i="1"/>
  <c r="V10" i="1" l="1"/>
  <c r="I10" i="8" s="1"/>
  <c r="AB8" i="1"/>
  <c r="K8" i="8" s="1"/>
  <c r="I7" i="14" s="1"/>
  <c r="I12" i="8"/>
  <c r="I13" i="8"/>
  <c r="K14" i="8"/>
  <c r="K13" i="15" s="1"/>
  <c r="K15" i="8"/>
  <c r="K14" i="15" s="1"/>
  <c r="I8" i="8"/>
  <c r="G7" i="14" s="1"/>
  <c r="I9" i="8"/>
  <c r="I8" i="15" s="1"/>
  <c r="I16" i="8"/>
  <c r="I17" i="8"/>
  <c r="K11" i="8"/>
  <c r="K10" i="8"/>
  <c r="G12" i="8"/>
  <c r="G13" i="8"/>
  <c r="I11" i="8"/>
  <c r="N13" i="6"/>
  <c r="N33" i="6"/>
  <c r="P14" i="1"/>
  <c r="P8" i="1"/>
  <c r="V14" i="1"/>
  <c r="T13" i="6"/>
  <c r="N17" i="6"/>
  <c r="N31" i="6"/>
  <c r="AO8" i="1"/>
  <c r="AN12" i="1"/>
  <c r="AP10" i="1"/>
  <c r="AO10" i="1"/>
  <c r="AO16" i="1"/>
  <c r="N25" i="6"/>
  <c r="AP14" i="1"/>
  <c r="AO12" i="1"/>
  <c r="J10" i="1"/>
  <c r="N11" i="6"/>
  <c r="N27" i="6"/>
  <c r="Z41" i="6"/>
  <c r="T17" i="6"/>
  <c r="U7" i="6"/>
  <c r="Z23" i="6"/>
  <c r="T43" i="6"/>
  <c r="U15" i="6"/>
  <c r="AA13" i="6"/>
  <c r="Z33" i="6"/>
  <c r="T25" i="6"/>
  <c r="T29" i="6"/>
  <c r="T7" i="6"/>
  <c r="Z35" i="6"/>
  <c r="AA9" i="6"/>
  <c r="U9" i="6"/>
  <c r="Z43" i="6"/>
  <c r="T33" i="6"/>
  <c r="O11" i="6"/>
  <c r="U11" i="6"/>
  <c r="Z31" i="6"/>
  <c r="Z37" i="6"/>
  <c r="Z39" i="6"/>
  <c r="T37" i="6"/>
  <c r="T41" i="6"/>
  <c r="Z25" i="6"/>
  <c r="Z11" i="6"/>
  <c r="Z15" i="6"/>
  <c r="Z17" i="6"/>
  <c r="T27" i="6"/>
  <c r="T15" i="6"/>
  <c r="Z19" i="6"/>
  <c r="T19" i="6"/>
  <c r="J8" i="1"/>
  <c r="H39" i="6"/>
  <c r="AB90" i="1"/>
  <c r="Z89" i="6"/>
  <c r="AB84" i="1"/>
  <c r="Z83" i="6"/>
  <c r="AB96" i="1"/>
  <c r="Z95" i="6"/>
  <c r="V60" i="1"/>
  <c r="T59" i="6"/>
  <c r="V46" i="1"/>
  <c r="T45" i="6"/>
  <c r="P74" i="1"/>
  <c r="N73" i="6"/>
  <c r="P54" i="1"/>
  <c r="N53" i="6"/>
  <c r="P60" i="1"/>
  <c r="N59" i="6"/>
  <c r="J92" i="1"/>
  <c r="H91" i="6"/>
  <c r="AB16" i="1"/>
  <c r="H17" i="6"/>
  <c r="H15" i="6"/>
  <c r="N23" i="6"/>
  <c r="AB74" i="1"/>
  <c r="Z73" i="6"/>
  <c r="AB98" i="1"/>
  <c r="Z97" i="6"/>
  <c r="V68" i="1"/>
  <c r="T67" i="6"/>
  <c r="V54" i="1"/>
  <c r="T53" i="6"/>
  <c r="P86" i="1"/>
  <c r="N85" i="6"/>
  <c r="P80" i="1"/>
  <c r="N79" i="6"/>
  <c r="P48" i="1"/>
  <c r="N47" i="6"/>
  <c r="J94" i="1"/>
  <c r="H93" i="6"/>
  <c r="J64" i="1"/>
  <c r="H63" i="6"/>
  <c r="J80" i="1"/>
  <c r="H79" i="6"/>
  <c r="J96" i="1"/>
  <c r="H95" i="6"/>
  <c r="J46" i="1"/>
  <c r="H45" i="6"/>
  <c r="J58" i="1"/>
  <c r="AJ58" i="1" s="1"/>
  <c r="H57" i="6"/>
  <c r="P72" i="1"/>
  <c r="N71" i="6"/>
  <c r="P82" i="1"/>
  <c r="N81" i="6"/>
  <c r="J86" i="1"/>
  <c r="H85" i="6"/>
  <c r="J76" i="1"/>
  <c r="H75" i="6"/>
  <c r="J54" i="1"/>
  <c r="H53" i="6"/>
  <c r="H31" i="6"/>
  <c r="AB92" i="1"/>
  <c r="Z91" i="6"/>
  <c r="AB48" i="1"/>
  <c r="Z47" i="6"/>
  <c r="V94" i="1"/>
  <c r="T93" i="6"/>
  <c r="V48" i="1"/>
  <c r="T47" i="6"/>
  <c r="V64" i="1"/>
  <c r="T63" i="6"/>
  <c r="P92" i="1"/>
  <c r="N91" i="6"/>
  <c r="P84" i="1"/>
  <c r="N83" i="6"/>
  <c r="H41" i="6"/>
  <c r="H19" i="6"/>
  <c r="N37" i="6"/>
  <c r="N41" i="6"/>
  <c r="AB66" i="1"/>
  <c r="Z65" i="6"/>
  <c r="AB86" i="1"/>
  <c r="Z85" i="6"/>
  <c r="AB76" i="1"/>
  <c r="Z75" i="6"/>
  <c r="AB100" i="1"/>
  <c r="Z99" i="6"/>
  <c r="AB50" i="1"/>
  <c r="Z49" i="6"/>
  <c r="AB52" i="1"/>
  <c r="Z51" i="6"/>
  <c r="AB80" i="1"/>
  <c r="Z79" i="6"/>
  <c r="V70" i="1"/>
  <c r="T69" i="6"/>
  <c r="V102" i="1"/>
  <c r="T101" i="6"/>
  <c r="V90" i="1"/>
  <c r="T89" i="6"/>
  <c r="V52" i="1"/>
  <c r="T51" i="6"/>
  <c r="V84" i="1"/>
  <c r="T83" i="6"/>
  <c r="V72" i="1"/>
  <c r="T71" i="6"/>
  <c r="V92" i="1"/>
  <c r="T91" i="6"/>
  <c r="V58" i="1"/>
  <c r="T57" i="6"/>
  <c r="P66" i="1"/>
  <c r="N65" i="6"/>
  <c r="P94" i="1"/>
  <c r="N93" i="6"/>
  <c r="P106" i="1"/>
  <c r="N105" i="6"/>
  <c r="P98" i="1"/>
  <c r="N97" i="6"/>
  <c r="P62" i="1"/>
  <c r="N61" i="6"/>
  <c r="P88" i="1"/>
  <c r="N87" i="6"/>
  <c r="P52" i="1"/>
  <c r="N51" i="6"/>
  <c r="P46" i="1"/>
  <c r="N45" i="6"/>
  <c r="J70" i="1"/>
  <c r="H69" i="6"/>
  <c r="J102" i="1"/>
  <c r="H101" i="6"/>
  <c r="J90" i="1"/>
  <c r="H89" i="6"/>
  <c r="J52" i="1"/>
  <c r="H51" i="6"/>
  <c r="J68" i="1"/>
  <c r="H67" i="6"/>
  <c r="J84" i="1"/>
  <c r="H83" i="6"/>
  <c r="J100" i="1"/>
  <c r="AJ100" i="1" s="1"/>
  <c r="H99" i="6"/>
  <c r="J48" i="1"/>
  <c r="H47" i="6"/>
  <c r="J98" i="1"/>
  <c r="H97" i="6"/>
  <c r="J62" i="1"/>
  <c r="H61" i="6"/>
  <c r="H37" i="6"/>
  <c r="H11" i="6"/>
  <c r="N19" i="6"/>
  <c r="N39" i="6"/>
  <c r="AB70" i="1"/>
  <c r="Z69" i="6"/>
  <c r="AB102" i="1"/>
  <c r="Z101" i="6"/>
  <c r="AB58" i="1"/>
  <c r="Z57" i="6"/>
  <c r="AB60" i="1"/>
  <c r="Z59" i="6"/>
  <c r="AB104" i="1"/>
  <c r="Z103" i="6"/>
  <c r="AB64" i="1"/>
  <c r="Z63" i="6"/>
  <c r="V86" i="1"/>
  <c r="T85" i="6"/>
  <c r="V106" i="1"/>
  <c r="T105" i="6"/>
  <c r="V82" i="1"/>
  <c r="T81" i="6"/>
  <c r="V98" i="1"/>
  <c r="T97" i="6"/>
  <c r="V80" i="1"/>
  <c r="T79" i="6"/>
  <c r="V104" i="1"/>
  <c r="T103" i="6"/>
  <c r="V50" i="1"/>
  <c r="T49" i="6"/>
  <c r="P76" i="1"/>
  <c r="N75" i="6"/>
  <c r="P78" i="1"/>
  <c r="N77" i="6"/>
  <c r="P68" i="1"/>
  <c r="N67" i="6"/>
  <c r="P104" i="1"/>
  <c r="N103" i="6"/>
  <c r="J106" i="1"/>
  <c r="H105" i="6"/>
  <c r="J82" i="1"/>
  <c r="H81" i="6"/>
  <c r="J60" i="1"/>
  <c r="H59" i="6"/>
  <c r="J12" i="1"/>
  <c r="H29" i="6"/>
  <c r="H43" i="6"/>
  <c r="N9" i="6"/>
  <c r="AB78" i="1"/>
  <c r="Z77" i="6"/>
  <c r="AB62" i="1"/>
  <c r="Z61" i="6"/>
  <c r="AB72" i="1"/>
  <c r="Z71" i="6"/>
  <c r="V88" i="1"/>
  <c r="T87" i="6"/>
  <c r="P90" i="1"/>
  <c r="N89" i="6"/>
  <c r="P58" i="1"/>
  <c r="N57" i="6"/>
  <c r="P100" i="1"/>
  <c r="N99" i="6"/>
  <c r="H27" i="6"/>
  <c r="H35" i="6"/>
  <c r="H13" i="6"/>
  <c r="H7" i="6"/>
  <c r="H21" i="6"/>
  <c r="H33" i="6"/>
  <c r="H9" i="6"/>
  <c r="H25" i="6"/>
  <c r="H23" i="6"/>
  <c r="N35" i="6"/>
  <c r="N21" i="6"/>
  <c r="N7" i="6"/>
  <c r="AB68" i="1"/>
  <c r="Z67" i="6"/>
  <c r="AB94" i="1"/>
  <c r="Z93" i="6"/>
  <c r="AB106" i="1"/>
  <c r="Z105" i="6"/>
  <c r="AB54" i="1"/>
  <c r="Z53" i="6"/>
  <c r="AB82" i="1"/>
  <c r="Z81" i="6"/>
  <c r="AB56" i="1"/>
  <c r="Z55" i="6"/>
  <c r="AB46" i="1"/>
  <c r="Z45" i="6"/>
  <c r="AB88" i="1"/>
  <c r="Z87" i="6"/>
  <c r="V78" i="1"/>
  <c r="T77" i="6"/>
  <c r="V74" i="1"/>
  <c r="T73" i="6"/>
  <c r="V66" i="1"/>
  <c r="T65" i="6"/>
  <c r="V56" i="1"/>
  <c r="T55" i="6"/>
  <c r="V100" i="1"/>
  <c r="T99" i="6"/>
  <c r="V76" i="1"/>
  <c r="T75" i="6"/>
  <c r="V96" i="1"/>
  <c r="T95" i="6"/>
  <c r="V62" i="1"/>
  <c r="T61" i="6"/>
  <c r="P70" i="1"/>
  <c r="N69" i="6"/>
  <c r="P102" i="1"/>
  <c r="N101" i="6"/>
  <c r="P50" i="1"/>
  <c r="N49" i="6"/>
  <c r="P64" i="1"/>
  <c r="N63" i="6"/>
  <c r="P96" i="1"/>
  <c r="N95" i="6"/>
  <c r="P56" i="1"/>
  <c r="N55" i="6"/>
  <c r="J78" i="1"/>
  <c r="H77" i="6"/>
  <c r="J74" i="1"/>
  <c r="H73" i="6"/>
  <c r="J66" i="1"/>
  <c r="H65" i="6"/>
  <c r="J56" i="1"/>
  <c r="H55" i="6"/>
  <c r="J72" i="1"/>
  <c r="AJ72" i="1" s="1"/>
  <c r="H71" i="6"/>
  <c r="J88" i="1"/>
  <c r="H87" i="6"/>
  <c r="J104" i="1"/>
  <c r="H103" i="6"/>
  <c r="J50" i="1"/>
  <c r="H49" i="6"/>
  <c r="P10" i="1"/>
  <c r="AB12" i="1"/>
  <c r="AH4" i="6"/>
  <c r="AI4" i="1"/>
  <c r="J14" i="1"/>
  <c r="AJ14" i="1" s="1"/>
  <c r="J16" i="1"/>
  <c r="AJ88" i="1" l="1"/>
  <c r="AJ90" i="1"/>
  <c r="AA7" i="6"/>
  <c r="AJ62" i="1"/>
  <c r="AI68" i="1"/>
  <c r="AJ68" i="1"/>
  <c r="AJ92" i="1"/>
  <c r="AI78" i="1"/>
  <c r="AJ78" i="1"/>
  <c r="AJ76" i="1"/>
  <c r="AJ46" i="1"/>
  <c r="AJ96" i="1"/>
  <c r="AI8" i="1"/>
  <c r="AR8" i="1" s="1"/>
  <c r="AJ8" i="1"/>
  <c r="AI82" i="1"/>
  <c r="AJ82" i="1"/>
  <c r="AJ98" i="1"/>
  <c r="AJ52" i="1"/>
  <c r="AI66" i="1"/>
  <c r="AJ66" i="1"/>
  <c r="AI60" i="1"/>
  <c r="AJ60" i="1"/>
  <c r="AI56" i="1"/>
  <c r="AJ56" i="1"/>
  <c r="AJ12" i="1"/>
  <c r="AI102" i="1"/>
  <c r="AJ102" i="1"/>
  <c r="AJ80" i="1"/>
  <c r="AP8" i="1"/>
  <c r="AI84" i="1"/>
  <c r="AJ84" i="1"/>
  <c r="AJ106" i="1"/>
  <c r="AJ94" i="1"/>
  <c r="AI10" i="1"/>
  <c r="AJ10" i="1"/>
  <c r="AI50" i="1"/>
  <c r="AJ50" i="1"/>
  <c r="AI74" i="1"/>
  <c r="AJ74" i="1"/>
  <c r="AI48" i="1"/>
  <c r="AR48" i="1" s="1"/>
  <c r="AJ48" i="1"/>
  <c r="AI104" i="1"/>
  <c r="AJ104" i="1"/>
  <c r="AJ70" i="1"/>
  <c r="AJ54" i="1"/>
  <c r="AJ86" i="1"/>
  <c r="AJ64" i="1"/>
  <c r="I13" i="14"/>
  <c r="K7" i="15"/>
  <c r="AI54" i="1"/>
  <c r="AI58" i="1"/>
  <c r="AI96" i="1"/>
  <c r="AI94" i="1"/>
  <c r="AI106" i="1"/>
  <c r="AI62" i="1"/>
  <c r="AR62" i="1" s="1"/>
  <c r="AI52" i="1"/>
  <c r="AI90" i="1"/>
  <c r="AR90" i="1" s="1"/>
  <c r="AI70" i="1"/>
  <c r="AI14" i="1"/>
  <c r="AR14" i="1" s="1"/>
  <c r="AI88" i="1"/>
  <c r="AI86" i="1"/>
  <c r="AR86" i="1" s="1"/>
  <c r="AI46" i="1"/>
  <c r="AI80" i="1"/>
  <c r="AR80" i="1" s="1"/>
  <c r="AI98" i="1"/>
  <c r="AI100" i="1"/>
  <c r="AI72" i="1"/>
  <c r="AI76" i="1"/>
  <c r="AI64" i="1"/>
  <c r="AI92" i="1"/>
  <c r="AI12" i="1"/>
  <c r="K9" i="8"/>
  <c r="K8" i="15" s="1"/>
  <c r="I7" i="15"/>
  <c r="AR64" i="1"/>
  <c r="E9" i="8"/>
  <c r="E8" i="15" s="1"/>
  <c r="AR56" i="1"/>
  <c r="AR58" i="1"/>
  <c r="AR96" i="1"/>
  <c r="AR88" i="1"/>
  <c r="K54" i="8"/>
  <c r="K55" i="8"/>
  <c r="K78" i="8"/>
  <c r="K79" i="8"/>
  <c r="I104" i="8"/>
  <c r="I105" i="8"/>
  <c r="E17" i="8"/>
  <c r="E16" i="15" s="1"/>
  <c r="E16" i="8"/>
  <c r="E15" i="15" s="1"/>
  <c r="E73" i="8"/>
  <c r="E72" i="15" s="1"/>
  <c r="E72" i="8"/>
  <c r="E71" i="15" s="1"/>
  <c r="E75" i="8"/>
  <c r="E74" i="8"/>
  <c r="C73" i="14" s="1"/>
  <c r="G102" i="8"/>
  <c r="G103" i="8"/>
  <c r="I74" i="8"/>
  <c r="I75" i="8"/>
  <c r="J74" i="8" s="1"/>
  <c r="K46" i="8"/>
  <c r="K47" i="8"/>
  <c r="K56" i="8"/>
  <c r="K57" i="8"/>
  <c r="K83" i="8"/>
  <c r="K82" i="8"/>
  <c r="K94" i="8"/>
  <c r="K95" i="8"/>
  <c r="G58" i="8"/>
  <c r="G59" i="8"/>
  <c r="I88" i="8"/>
  <c r="I89" i="8"/>
  <c r="G105" i="8"/>
  <c r="G104" i="8"/>
  <c r="G76" i="8"/>
  <c r="G77" i="8"/>
  <c r="I80" i="8"/>
  <c r="I81" i="8"/>
  <c r="K104" i="8"/>
  <c r="K105" i="8"/>
  <c r="K59" i="8"/>
  <c r="K58" i="8"/>
  <c r="K70" i="8"/>
  <c r="K71" i="8"/>
  <c r="E98" i="8"/>
  <c r="C97" i="14" s="1"/>
  <c r="E99" i="8"/>
  <c r="E100" i="8"/>
  <c r="C99" i="14" s="1"/>
  <c r="E101" i="8"/>
  <c r="E100" i="15" s="1"/>
  <c r="G89" i="8"/>
  <c r="G88" i="8"/>
  <c r="I52" i="8"/>
  <c r="I53" i="8"/>
  <c r="I90" i="8"/>
  <c r="I91" i="8"/>
  <c r="I70" i="8"/>
  <c r="I71" i="8"/>
  <c r="K67" i="8"/>
  <c r="K66" i="8"/>
  <c r="K48" i="8"/>
  <c r="K49" i="8"/>
  <c r="K92" i="8"/>
  <c r="K93" i="8"/>
  <c r="G14" i="8"/>
  <c r="G13" i="15" s="1"/>
  <c r="G15" i="8"/>
  <c r="G14" i="15" s="1"/>
  <c r="E89" i="8"/>
  <c r="E88" i="8"/>
  <c r="C87" i="14" s="1"/>
  <c r="G65" i="8"/>
  <c r="G64" i="8"/>
  <c r="K106" i="8"/>
  <c r="K107" i="8"/>
  <c r="G100" i="8"/>
  <c r="G101" i="8"/>
  <c r="K64" i="8"/>
  <c r="K65" i="8"/>
  <c r="E62" i="8"/>
  <c r="C61" i="14" s="1"/>
  <c r="E63" i="8"/>
  <c r="E62" i="15" s="1"/>
  <c r="E91" i="8"/>
  <c r="E90" i="15" s="1"/>
  <c r="E90" i="8"/>
  <c r="E89" i="15" s="1"/>
  <c r="I102" i="8"/>
  <c r="I103" i="8"/>
  <c r="G57" i="8"/>
  <c r="G56" i="8"/>
  <c r="G50" i="8"/>
  <c r="G51" i="8"/>
  <c r="I100" i="8"/>
  <c r="I101" i="8"/>
  <c r="E14" i="8"/>
  <c r="E13" i="15" s="1"/>
  <c r="E15" i="8"/>
  <c r="E14" i="15" s="1"/>
  <c r="K12" i="8"/>
  <c r="K13" i="8"/>
  <c r="E77" i="8"/>
  <c r="E76" i="15" s="1"/>
  <c r="E76" i="8"/>
  <c r="C75" i="14" s="1"/>
  <c r="G73" i="8"/>
  <c r="G72" i="8"/>
  <c r="E65" i="8"/>
  <c r="E64" i="15" s="1"/>
  <c r="E64" i="8"/>
  <c r="E63" i="15" s="1"/>
  <c r="I68" i="8"/>
  <c r="I69" i="8"/>
  <c r="K16" i="8"/>
  <c r="K17" i="8"/>
  <c r="E93" i="8"/>
  <c r="E92" i="15" s="1"/>
  <c r="E92" i="8"/>
  <c r="E91" i="15" s="1"/>
  <c r="G54" i="8"/>
  <c r="G55" i="8"/>
  <c r="K84" i="8"/>
  <c r="K85" i="8"/>
  <c r="I62" i="8"/>
  <c r="I63" i="8"/>
  <c r="E57" i="8"/>
  <c r="E56" i="15" s="1"/>
  <c r="E56" i="8"/>
  <c r="E55" i="15" s="1"/>
  <c r="E78" i="8"/>
  <c r="E79" i="8"/>
  <c r="E78" i="15" s="1"/>
  <c r="I66" i="8"/>
  <c r="I67" i="8"/>
  <c r="K68" i="8"/>
  <c r="K69" i="8"/>
  <c r="K62" i="8"/>
  <c r="K63" i="8"/>
  <c r="G106" i="8"/>
  <c r="G107" i="8"/>
  <c r="I58" i="8"/>
  <c r="I59" i="8"/>
  <c r="I92" i="8"/>
  <c r="I93" i="8"/>
  <c r="K80" i="8"/>
  <c r="K81" i="8"/>
  <c r="G84" i="8"/>
  <c r="G85" i="8"/>
  <c r="I64" i="8"/>
  <c r="I65" i="8"/>
  <c r="I94" i="8"/>
  <c r="I95" i="8"/>
  <c r="E106" i="8"/>
  <c r="E105" i="15" s="1"/>
  <c r="E107" i="8"/>
  <c r="G10" i="8"/>
  <c r="G11" i="8"/>
  <c r="E67" i="8"/>
  <c r="E66" i="15" s="1"/>
  <c r="E66" i="8"/>
  <c r="C65" i="14" s="1"/>
  <c r="G70" i="8"/>
  <c r="G71" i="8"/>
  <c r="I56" i="8"/>
  <c r="I57" i="8"/>
  <c r="I78" i="8"/>
  <c r="I79" i="8"/>
  <c r="K72" i="8"/>
  <c r="K73" i="8"/>
  <c r="E13" i="8"/>
  <c r="E12" i="15" s="1"/>
  <c r="E12" i="8"/>
  <c r="C11" i="14" s="1"/>
  <c r="E61" i="8"/>
  <c r="E60" i="15" s="1"/>
  <c r="E60" i="8"/>
  <c r="C59" i="14" s="1"/>
  <c r="G68" i="8"/>
  <c r="G69" i="8"/>
  <c r="I50" i="8"/>
  <c r="I51" i="8"/>
  <c r="I98" i="8"/>
  <c r="I99" i="8"/>
  <c r="I106" i="8"/>
  <c r="I107" i="8"/>
  <c r="E49" i="8"/>
  <c r="E48" i="15" s="1"/>
  <c r="E48" i="8"/>
  <c r="E47" i="15" s="1"/>
  <c r="E85" i="8"/>
  <c r="E84" i="15" s="1"/>
  <c r="E84" i="8"/>
  <c r="C83" i="14" s="1"/>
  <c r="G62" i="8"/>
  <c r="G63" i="8"/>
  <c r="E54" i="8"/>
  <c r="E53" i="15" s="1"/>
  <c r="E55" i="8"/>
  <c r="E59" i="8"/>
  <c r="E58" i="15" s="1"/>
  <c r="E58" i="8"/>
  <c r="E57" i="15" s="1"/>
  <c r="G49" i="8"/>
  <c r="G48" i="8"/>
  <c r="G86" i="8"/>
  <c r="G87" i="8"/>
  <c r="K98" i="8"/>
  <c r="K99" i="8"/>
  <c r="I46" i="8"/>
  <c r="I47" i="8"/>
  <c r="K96" i="8"/>
  <c r="K97" i="8"/>
  <c r="E51" i="8"/>
  <c r="E50" i="15" s="1"/>
  <c r="E50" i="8"/>
  <c r="G97" i="8"/>
  <c r="G96" i="8"/>
  <c r="K88" i="8"/>
  <c r="K89" i="8"/>
  <c r="E83" i="8"/>
  <c r="E82" i="15" s="1"/>
  <c r="E82" i="8"/>
  <c r="I86" i="8"/>
  <c r="I87" i="8"/>
  <c r="E69" i="8"/>
  <c r="E68" i="15" s="1"/>
  <c r="E68" i="8"/>
  <c r="E67" i="15" s="1"/>
  <c r="E102" i="8"/>
  <c r="E101" i="15" s="1"/>
  <c r="E103" i="8"/>
  <c r="E102" i="15" s="1"/>
  <c r="G52" i="8"/>
  <c r="G53" i="8"/>
  <c r="G98" i="8"/>
  <c r="G99" i="8"/>
  <c r="K51" i="8"/>
  <c r="K50" i="8"/>
  <c r="K76" i="8"/>
  <c r="K77" i="8"/>
  <c r="G92" i="8"/>
  <c r="G93" i="8"/>
  <c r="AO14" i="1"/>
  <c r="I14" i="8"/>
  <c r="I15" i="8"/>
  <c r="I14" i="15" s="1"/>
  <c r="G90" i="8"/>
  <c r="G91" i="8"/>
  <c r="G46" i="8"/>
  <c r="G47" i="8"/>
  <c r="G94" i="8"/>
  <c r="G95" i="8"/>
  <c r="I72" i="8"/>
  <c r="I73" i="8"/>
  <c r="E97" i="8"/>
  <c r="E96" i="15" s="1"/>
  <c r="E96" i="8"/>
  <c r="C95" i="14" s="1"/>
  <c r="E94" i="8"/>
  <c r="E93" i="15" s="1"/>
  <c r="E95" i="8"/>
  <c r="E94" i="15" s="1"/>
  <c r="I54" i="8"/>
  <c r="I55" i="8"/>
  <c r="K75" i="8"/>
  <c r="K74" i="8"/>
  <c r="G60" i="8"/>
  <c r="G61" i="8"/>
  <c r="G74" i="8"/>
  <c r="G75" i="8"/>
  <c r="I60" i="8"/>
  <c r="I61" i="8"/>
  <c r="E11" i="8"/>
  <c r="F10" i="8" s="1"/>
  <c r="E10" i="8"/>
  <c r="I82" i="8"/>
  <c r="I83" i="8"/>
  <c r="K102" i="8"/>
  <c r="K103" i="8"/>
  <c r="E53" i="8"/>
  <c r="E52" i="15" s="1"/>
  <c r="E52" i="8"/>
  <c r="E51" i="15" s="1"/>
  <c r="E70" i="8"/>
  <c r="E69" i="15" s="1"/>
  <c r="E71" i="8"/>
  <c r="G66" i="8"/>
  <c r="G67" i="8"/>
  <c r="I84" i="8"/>
  <c r="I85" i="8"/>
  <c r="K52" i="8"/>
  <c r="K53" i="8"/>
  <c r="K100" i="8"/>
  <c r="K101" i="8"/>
  <c r="K86" i="8"/>
  <c r="K87" i="8"/>
  <c r="I48" i="8"/>
  <c r="I49" i="8"/>
  <c r="E105" i="8"/>
  <c r="E104" i="15" s="1"/>
  <c r="E104" i="8"/>
  <c r="C103" i="14" s="1"/>
  <c r="I96" i="8"/>
  <c r="I97" i="8"/>
  <c r="I76" i="8"/>
  <c r="I77" i="8"/>
  <c r="G78" i="8"/>
  <c r="G79" i="8"/>
  <c r="K60" i="8"/>
  <c r="K61" i="8"/>
  <c r="E86" i="8"/>
  <c r="E85" i="15" s="1"/>
  <c r="E87" i="8"/>
  <c r="E86" i="15" s="1"/>
  <c r="G82" i="8"/>
  <c r="G83" i="8"/>
  <c r="H82" i="8" s="1"/>
  <c r="E46" i="8"/>
  <c r="C45" i="14" s="1"/>
  <c r="E47" i="8"/>
  <c r="E46" i="15" s="1"/>
  <c r="E81" i="8"/>
  <c r="E80" i="15" s="1"/>
  <c r="E80" i="8"/>
  <c r="E79" i="15" s="1"/>
  <c r="G81" i="8"/>
  <c r="G80" i="8"/>
  <c r="K91" i="8"/>
  <c r="K90" i="8"/>
  <c r="E88" i="15"/>
  <c r="E87" i="15"/>
  <c r="E77" i="15"/>
  <c r="E59" i="15"/>
  <c r="E106" i="15"/>
  <c r="E70" i="15"/>
  <c r="I9" i="14"/>
  <c r="K9" i="15"/>
  <c r="E54" i="15"/>
  <c r="G15" i="14"/>
  <c r="I15" i="15"/>
  <c r="G11" i="14"/>
  <c r="I11" i="15"/>
  <c r="E11" i="14"/>
  <c r="G11" i="15"/>
  <c r="E49" i="15"/>
  <c r="E74" i="15"/>
  <c r="E81" i="15"/>
  <c r="E98" i="15"/>
  <c r="E95" i="15"/>
  <c r="U13" i="6"/>
  <c r="I13" i="15"/>
  <c r="AN14" i="1"/>
  <c r="G9" i="14"/>
  <c r="I9" i="15"/>
  <c r="J10" i="8"/>
  <c r="O13" i="6"/>
  <c r="H12" i="8"/>
  <c r="I12" i="15"/>
  <c r="I14" i="14"/>
  <c r="C105" i="14"/>
  <c r="C89" i="14"/>
  <c r="K10" i="15"/>
  <c r="C49" i="14"/>
  <c r="C81" i="14"/>
  <c r="C67" i="14"/>
  <c r="C71" i="14"/>
  <c r="AN8" i="1"/>
  <c r="G8" i="8"/>
  <c r="C13" i="14"/>
  <c r="C14" i="14"/>
  <c r="C91" i="14"/>
  <c r="I16" i="15"/>
  <c r="C77" i="14"/>
  <c r="G13" i="14"/>
  <c r="J8" i="8"/>
  <c r="G8" i="14"/>
  <c r="E8" i="8"/>
  <c r="C8" i="14"/>
  <c r="I9" i="6"/>
  <c r="I11" i="6"/>
  <c r="O7" i="6"/>
  <c r="AR102" i="1"/>
  <c r="AP12" i="1"/>
  <c r="AM14" i="1"/>
  <c r="AM88" i="1"/>
  <c r="AN64" i="1"/>
  <c r="AO76" i="1"/>
  <c r="AP54" i="1"/>
  <c r="AP106" i="1"/>
  <c r="AN100" i="1"/>
  <c r="AP78" i="1"/>
  <c r="AM106" i="1"/>
  <c r="AN78" i="1"/>
  <c r="AO104" i="1"/>
  <c r="AO82" i="1"/>
  <c r="AP64" i="1"/>
  <c r="AP60" i="1"/>
  <c r="AP102" i="1"/>
  <c r="AM62" i="1"/>
  <c r="AM52" i="1"/>
  <c r="AM90" i="1"/>
  <c r="AM70" i="1"/>
  <c r="AN66" i="1"/>
  <c r="AO84" i="1"/>
  <c r="AO102" i="1"/>
  <c r="AP52" i="1"/>
  <c r="AP100" i="1"/>
  <c r="AP86" i="1"/>
  <c r="AO48" i="1"/>
  <c r="AN82" i="1"/>
  <c r="AM46" i="1"/>
  <c r="AM80" i="1"/>
  <c r="AR10" i="1"/>
  <c r="AM72" i="1"/>
  <c r="AM74" i="1"/>
  <c r="AN56" i="1"/>
  <c r="AN50" i="1"/>
  <c r="AN102" i="1"/>
  <c r="AO100" i="1"/>
  <c r="AO74" i="1"/>
  <c r="AP46" i="1"/>
  <c r="AP56" i="1"/>
  <c r="AP82" i="1"/>
  <c r="AN58" i="1"/>
  <c r="AO88" i="1"/>
  <c r="AN104" i="1"/>
  <c r="AN76" i="1"/>
  <c r="AO80" i="1"/>
  <c r="AP104" i="1"/>
  <c r="AP58" i="1"/>
  <c r="AP70" i="1"/>
  <c r="AM98" i="1"/>
  <c r="AM100" i="1"/>
  <c r="AN88" i="1"/>
  <c r="AO52" i="1"/>
  <c r="AO90" i="1"/>
  <c r="AO70" i="1"/>
  <c r="AP66" i="1"/>
  <c r="AP48" i="1"/>
  <c r="AP92" i="1"/>
  <c r="AM86" i="1"/>
  <c r="AP90" i="1"/>
  <c r="AR46" i="1"/>
  <c r="AM76" i="1"/>
  <c r="AN72" i="1"/>
  <c r="AM64" i="1"/>
  <c r="AO68" i="1"/>
  <c r="AP16" i="1"/>
  <c r="AM92" i="1"/>
  <c r="AN54" i="1"/>
  <c r="AP84" i="1"/>
  <c r="AM8" i="1"/>
  <c r="AM66" i="1"/>
  <c r="AN70" i="1"/>
  <c r="AO66" i="1"/>
  <c r="AP68" i="1"/>
  <c r="AP72" i="1"/>
  <c r="AM12" i="1"/>
  <c r="AM60" i="1"/>
  <c r="AN68" i="1"/>
  <c r="AO98" i="1"/>
  <c r="AO106" i="1"/>
  <c r="AM84" i="1"/>
  <c r="AN62" i="1"/>
  <c r="AN106" i="1"/>
  <c r="AO58" i="1"/>
  <c r="AO92" i="1"/>
  <c r="AP80" i="1"/>
  <c r="AN84" i="1"/>
  <c r="AO64" i="1"/>
  <c r="AO94" i="1"/>
  <c r="AM56" i="1"/>
  <c r="AM78" i="1"/>
  <c r="AO56" i="1"/>
  <c r="AO78" i="1"/>
  <c r="AP62" i="1"/>
  <c r="AO50" i="1"/>
  <c r="AM48" i="1"/>
  <c r="AM54" i="1"/>
  <c r="AM58" i="1"/>
  <c r="AN48" i="1"/>
  <c r="AN86" i="1"/>
  <c r="AP98" i="1"/>
  <c r="AO46" i="1"/>
  <c r="AP96" i="1"/>
  <c r="AM104" i="1"/>
  <c r="AO62" i="1"/>
  <c r="AP88" i="1"/>
  <c r="AN90" i="1"/>
  <c r="AM82" i="1"/>
  <c r="AO86" i="1"/>
  <c r="AM68" i="1"/>
  <c r="AM102" i="1"/>
  <c r="AN46" i="1"/>
  <c r="AN52" i="1"/>
  <c r="AN98" i="1"/>
  <c r="AN94" i="1"/>
  <c r="AO72" i="1"/>
  <c r="AP50" i="1"/>
  <c r="AP76" i="1"/>
  <c r="AN92" i="1"/>
  <c r="AN80" i="1"/>
  <c r="AN96" i="1"/>
  <c r="AO96" i="1"/>
  <c r="AM16" i="1"/>
  <c r="AM96" i="1"/>
  <c r="AM94" i="1"/>
  <c r="AO54" i="1"/>
  <c r="AP74" i="1"/>
  <c r="AN60" i="1"/>
  <c r="AN74" i="1"/>
  <c r="AO60" i="1"/>
  <c r="AR94" i="1"/>
  <c r="AP94" i="1"/>
  <c r="AR60" i="1"/>
  <c r="AM10" i="1"/>
  <c r="AR98" i="1"/>
  <c r="AR52" i="1"/>
  <c r="AN10" i="1"/>
  <c r="AR92" i="1"/>
  <c r="AR72" i="1"/>
  <c r="AR50" i="1"/>
  <c r="AM50" i="1"/>
  <c r="AR76" i="1"/>
  <c r="I49" i="6"/>
  <c r="I103" i="6"/>
  <c r="I71" i="6"/>
  <c r="I73" i="6"/>
  <c r="O55" i="6"/>
  <c r="O95" i="6"/>
  <c r="O49" i="6"/>
  <c r="O101" i="6"/>
  <c r="U61" i="6"/>
  <c r="U95" i="6"/>
  <c r="U99" i="6"/>
  <c r="U73" i="6"/>
  <c r="AA87" i="6"/>
  <c r="AA45" i="6"/>
  <c r="AA55" i="6"/>
  <c r="AA81" i="6"/>
  <c r="AA93" i="6"/>
  <c r="O57" i="6"/>
  <c r="O89" i="6"/>
  <c r="U87" i="6"/>
  <c r="I81" i="6"/>
  <c r="O103" i="6"/>
  <c r="O75" i="6"/>
  <c r="U79" i="6"/>
  <c r="U85" i="6"/>
  <c r="AA103" i="6"/>
  <c r="AA57" i="6"/>
  <c r="AA69" i="6"/>
  <c r="I97" i="6"/>
  <c r="I99" i="6"/>
  <c r="I67" i="6"/>
  <c r="I101" i="6"/>
  <c r="O45" i="6"/>
  <c r="O51" i="6"/>
  <c r="O87" i="6"/>
  <c r="O97" i="6"/>
  <c r="O93" i="6"/>
  <c r="U71" i="6"/>
  <c r="U51" i="6"/>
  <c r="U89" i="6"/>
  <c r="U69" i="6"/>
  <c r="AA49" i="6"/>
  <c r="AA75" i="6"/>
  <c r="AA65" i="6"/>
  <c r="O91" i="6"/>
  <c r="AA47" i="6"/>
  <c r="AA91" i="6"/>
  <c r="AH101" i="6"/>
  <c r="I75" i="6"/>
  <c r="O71" i="6"/>
  <c r="I95" i="6"/>
  <c r="I63" i="6"/>
  <c r="I93" i="6"/>
  <c r="U53" i="6"/>
  <c r="U67" i="6"/>
  <c r="AA73" i="6"/>
  <c r="AA15" i="6"/>
  <c r="I91" i="6"/>
  <c r="O59" i="6"/>
  <c r="O53" i="6"/>
  <c r="O73" i="6"/>
  <c r="U59" i="6"/>
  <c r="AA83" i="6"/>
  <c r="I55" i="6"/>
  <c r="I65" i="6"/>
  <c r="I77" i="6"/>
  <c r="U75" i="6"/>
  <c r="U55" i="6"/>
  <c r="U65" i="6"/>
  <c r="U77" i="6"/>
  <c r="AA53" i="6"/>
  <c r="AA105" i="6"/>
  <c r="AA67" i="6"/>
  <c r="O99" i="6"/>
  <c r="AA71" i="6"/>
  <c r="AA61" i="6"/>
  <c r="AA77" i="6"/>
  <c r="I59" i="6"/>
  <c r="I105" i="6"/>
  <c r="O67" i="6"/>
  <c r="O77" i="6"/>
  <c r="U49" i="6"/>
  <c r="U103" i="6"/>
  <c r="U97" i="6"/>
  <c r="U81" i="6"/>
  <c r="U105" i="6"/>
  <c r="AA63" i="6"/>
  <c r="AA59" i="6"/>
  <c r="AA101" i="6"/>
  <c r="I61" i="6"/>
  <c r="I47" i="6"/>
  <c r="I83" i="6"/>
  <c r="I51" i="6"/>
  <c r="I89" i="6"/>
  <c r="I69" i="6"/>
  <c r="O61" i="6"/>
  <c r="O105" i="6"/>
  <c r="O65" i="6"/>
  <c r="U57" i="6"/>
  <c r="U91" i="6"/>
  <c r="U83" i="6"/>
  <c r="U101" i="6"/>
  <c r="AA79" i="6"/>
  <c r="AA51" i="6"/>
  <c r="AA99" i="6"/>
  <c r="AA85" i="6"/>
  <c r="O83" i="6"/>
  <c r="U63" i="6"/>
  <c r="U47" i="6"/>
  <c r="U93" i="6"/>
  <c r="AA11" i="6"/>
  <c r="I87" i="6"/>
  <c r="O63" i="6"/>
  <c r="O69" i="6"/>
  <c r="AH3" i="6"/>
  <c r="AR54" i="1"/>
  <c r="AR70" i="1"/>
  <c r="O9" i="6"/>
  <c r="I53" i="6"/>
  <c r="I85" i="6"/>
  <c r="O81" i="6"/>
  <c r="I57" i="6"/>
  <c r="I45" i="6"/>
  <c r="I79" i="6"/>
  <c r="O47" i="6"/>
  <c r="O79" i="6"/>
  <c r="O85" i="6"/>
  <c r="AA97" i="6"/>
  <c r="U45" i="6"/>
  <c r="AA95" i="6"/>
  <c r="AA89" i="6"/>
  <c r="I7" i="6"/>
  <c r="AR12" i="1"/>
  <c r="AR106" i="1"/>
  <c r="AR66" i="1"/>
  <c r="AR78" i="1"/>
  <c r="AR100" i="1"/>
  <c r="AR82" i="1"/>
  <c r="AR68" i="1"/>
  <c r="AR104" i="1"/>
  <c r="AR74" i="1"/>
  <c r="AR84" i="1"/>
  <c r="I13" i="6"/>
  <c r="I15" i="6"/>
  <c r="AB18" i="1"/>
  <c r="V18" i="1"/>
  <c r="P16" i="1"/>
  <c r="AJ16" i="1" s="1"/>
  <c r="J18" i="1"/>
  <c r="C63" i="14" l="1"/>
  <c r="C101" i="14"/>
  <c r="E73" i="15"/>
  <c r="E65" i="15"/>
  <c r="C69" i="14"/>
  <c r="E97" i="15"/>
  <c r="E11" i="15"/>
  <c r="I8" i="14"/>
  <c r="AI16" i="1"/>
  <c r="AR16" i="1" s="1"/>
  <c r="L8" i="8"/>
  <c r="E13" i="14"/>
  <c r="C85" i="14"/>
  <c r="C15" i="14"/>
  <c r="C55" i="14"/>
  <c r="C47" i="14"/>
  <c r="C93" i="14"/>
  <c r="E45" i="15"/>
  <c r="C53" i="14"/>
  <c r="C51" i="14"/>
  <c r="E99" i="15"/>
  <c r="C79" i="14"/>
  <c r="E103" i="15"/>
  <c r="E61" i="15"/>
  <c r="G17" i="8"/>
  <c r="G16" i="8"/>
  <c r="E75" i="15"/>
  <c r="I18" i="8"/>
  <c r="I19" i="8"/>
  <c r="E83" i="15"/>
  <c r="K19" i="8"/>
  <c r="K18" i="8"/>
  <c r="E19" i="8"/>
  <c r="E18" i="15" s="1"/>
  <c r="E18" i="8"/>
  <c r="E17" i="15" s="1"/>
  <c r="C57" i="14"/>
  <c r="E10" i="15"/>
  <c r="H9" i="14"/>
  <c r="J9" i="15"/>
  <c r="D9" i="14"/>
  <c r="F9" i="15"/>
  <c r="I97" i="14"/>
  <c r="K97" i="15"/>
  <c r="E47" i="14"/>
  <c r="G47" i="15"/>
  <c r="E45" i="14"/>
  <c r="G45" i="15"/>
  <c r="E83" i="14"/>
  <c r="G83" i="15"/>
  <c r="G57" i="14"/>
  <c r="I57" i="15"/>
  <c r="E61" i="14"/>
  <c r="G61" i="15"/>
  <c r="G105" i="14"/>
  <c r="I105" i="15"/>
  <c r="G49" i="14"/>
  <c r="I49" i="15"/>
  <c r="I62" i="14"/>
  <c r="K62" i="15"/>
  <c r="I67" i="14"/>
  <c r="K67" i="15"/>
  <c r="G65" i="14"/>
  <c r="I65" i="15"/>
  <c r="E73" i="14"/>
  <c r="G73" i="15"/>
  <c r="I47" i="14"/>
  <c r="K47" i="15"/>
  <c r="G51" i="14"/>
  <c r="I51" i="15"/>
  <c r="G80" i="14"/>
  <c r="I80" i="15"/>
  <c r="I93" i="14"/>
  <c r="K93" i="15"/>
  <c r="I55" i="14"/>
  <c r="K55" i="15"/>
  <c r="E55" i="14"/>
  <c r="G55" i="15"/>
  <c r="E81" i="14"/>
  <c r="G81" i="15"/>
  <c r="E95" i="14"/>
  <c r="G95" i="15"/>
  <c r="I99" i="14"/>
  <c r="K99" i="15"/>
  <c r="G83" i="14"/>
  <c r="I83" i="15"/>
  <c r="E99" i="14"/>
  <c r="G99" i="15"/>
  <c r="I50" i="14"/>
  <c r="K50" i="15"/>
  <c r="G71" i="14"/>
  <c r="I71" i="15"/>
  <c r="F11" i="14"/>
  <c r="H11" i="15"/>
  <c r="E9" i="15"/>
  <c r="C9" i="14"/>
  <c r="H73" i="14"/>
  <c r="J73" i="15"/>
  <c r="H7" i="14"/>
  <c r="J7" i="15"/>
  <c r="E106" i="14"/>
  <c r="G106" i="15"/>
  <c r="E67" i="14"/>
  <c r="G67" i="15"/>
  <c r="I61" i="14"/>
  <c r="K61" i="15"/>
  <c r="G55" i="14"/>
  <c r="I55" i="15"/>
  <c r="E69" i="14"/>
  <c r="G69" i="15"/>
  <c r="E9" i="14"/>
  <c r="G9" i="15"/>
  <c r="G53" i="14"/>
  <c r="I53" i="15"/>
  <c r="I83" i="14"/>
  <c r="K83" i="15"/>
  <c r="E54" i="14"/>
  <c r="G54" i="15"/>
  <c r="E7" i="14"/>
  <c r="G7" i="15"/>
  <c r="I65" i="14"/>
  <c r="K65" i="15"/>
  <c r="E87" i="14"/>
  <c r="G87" i="15"/>
  <c r="I103" i="14"/>
  <c r="K103" i="15"/>
  <c r="G79" i="14"/>
  <c r="I79" i="15"/>
  <c r="G87" i="14"/>
  <c r="I87" i="15"/>
  <c r="I45" i="14"/>
  <c r="K45" i="15"/>
  <c r="E101" i="14"/>
  <c r="G101" i="15"/>
  <c r="G95" i="14"/>
  <c r="I95" i="15"/>
  <c r="I89" i="14"/>
  <c r="K89" i="15"/>
  <c r="E79" i="14"/>
  <c r="G79" i="15"/>
  <c r="G59" i="14"/>
  <c r="I59" i="15"/>
  <c r="E51" i="14"/>
  <c r="G51" i="15"/>
  <c r="I88" i="14"/>
  <c r="K88" i="15"/>
  <c r="G47" i="14"/>
  <c r="I47" i="15"/>
  <c r="I86" i="14"/>
  <c r="K86" i="15"/>
  <c r="G101" i="14"/>
  <c r="I101" i="15"/>
  <c r="I102" i="14"/>
  <c r="K102" i="15"/>
  <c r="I59" i="14"/>
  <c r="K59" i="15"/>
  <c r="I105" i="14"/>
  <c r="K105" i="15"/>
  <c r="E63" i="14"/>
  <c r="G63" i="15"/>
  <c r="I49" i="14"/>
  <c r="K49" i="15"/>
  <c r="E97" i="14"/>
  <c r="G97" i="15"/>
  <c r="G61" i="14"/>
  <c r="I61" i="15"/>
  <c r="F81" i="14"/>
  <c r="H81" i="15"/>
  <c r="I95" i="14"/>
  <c r="K95" i="15"/>
  <c r="G93" i="14"/>
  <c r="I93" i="15"/>
  <c r="E105" i="14"/>
  <c r="G105" i="15"/>
  <c r="G98" i="14"/>
  <c r="I98" i="15"/>
  <c r="I72" i="14"/>
  <c r="K72" i="15"/>
  <c r="G77" i="14"/>
  <c r="I77" i="15"/>
  <c r="E53" i="14"/>
  <c r="G53" i="15"/>
  <c r="I15" i="14"/>
  <c r="K15" i="15"/>
  <c r="G67" i="14"/>
  <c r="I67" i="15"/>
  <c r="E72" i="14"/>
  <c r="G72" i="15"/>
  <c r="I11" i="14"/>
  <c r="K11" i="15"/>
  <c r="E89" i="14"/>
  <c r="G89" i="15"/>
  <c r="G69" i="14"/>
  <c r="I69" i="15"/>
  <c r="I69" i="14"/>
  <c r="K69" i="15"/>
  <c r="E75" i="14"/>
  <c r="G75" i="15"/>
  <c r="E57" i="14"/>
  <c r="G57" i="15"/>
  <c r="G74" i="14"/>
  <c r="I74" i="15"/>
  <c r="E49" i="14"/>
  <c r="G49" i="15"/>
  <c r="G85" i="14"/>
  <c r="I85" i="15"/>
  <c r="I73" i="14"/>
  <c r="K73" i="15"/>
  <c r="I87" i="14"/>
  <c r="K87" i="15"/>
  <c r="I85" i="14"/>
  <c r="K85" i="15"/>
  <c r="I51" i="14"/>
  <c r="K51" i="15"/>
  <c r="I101" i="14"/>
  <c r="K101" i="15"/>
  <c r="I63" i="14"/>
  <c r="K63" i="15"/>
  <c r="G103" i="14"/>
  <c r="I103" i="15"/>
  <c r="I53" i="14"/>
  <c r="K53" i="15"/>
  <c r="G76" i="14"/>
  <c r="I76" i="15"/>
  <c r="G10" i="14"/>
  <c r="I10" i="15"/>
  <c r="C10" i="14"/>
  <c r="C7" i="14"/>
  <c r="E7" i="15"/>
  <c r="J7" i="14"/>
  <c r="G45" i="14"/>
  <c r="I45" i="15"/>
  <c r="E85" i="14"/>
  <c r="G85" i="15"/>
  <c r="I75" i="14"/>
  <c r="K75" i="15"/>
  <c r="E93" i="14"/>
  <c r="G93" i="15"/>
  <c r="G63" i="14"/>
  <c r="I63" i="15"/>
  <c r="I79" i="14"/>
  <c r="K79" i="15"/>
  <c r="G91" i="14"/>
  <c r="I91" i="15"/>
  <c r="E62" i="14"/>
  <c r="G62" i="15"/>
  <c r="G97" i="14"/>
  <c r="I97" i="15"/>
  <c r="I71" i="14"/>
  <c r="K71" i="15"/>
  <c r="I68" i="14"/>
  <c r="K68" i="15"/>
  <c r="G66" i="14"/>
  <c r="I66" i="15"/>
  <c r="E71" i="14"/>
  <c r="G71" i="15"/>
  <c r="I91" i="14"/>
  <c r="K91" i="15"/>
  <c r="G89" i="14"/>
  <c r="I89" i="15"/>
  <c r="I57" i="14"/>
  <c r="K57" i="15"/>
  <c r="E103" i="14"/>
  <c r="G103" i="15"/>
  <c r="I81" i="14"/>
  <c r="K81" i="15"/>
  <c r="G73" i="14"/>
  <c r="I73" i="15"/>
  <c r="G99" i="14"/>
  <c r="I99" i="15"/>
  <c r="E59" i="14"/>
  <c r="G59" i="15"/>
  <c r="E82" i="14"/>
  <c r="G82" i="15"/>
  <c r="I100" i="14"/>
  <c r="K100" i="15"/>
  <c r="E65" i="14"/>
  <c r="G65" i="15"/>
  <c r="G81" i="14"/>
  <c r="I81" i="15"/>
  <c r="E77" i="14"/>
  <c r="G77" i="15"/>
  <c r="I77" i="14"/>
  <c r="K77" i="15"/>
  <c r="G75" i="14"/>
  <c r="I75" i="15"/>
  <c r="E91" i="14"/>
  <c r="G91" i="15"/>
  <c r="E12" i="14"/>
  <c r="G12" i="15"/>
  <c r="J76" i="8"/>
  <c r="L100" i="8"/>
  <c r="L14" i="8"/>
  <c r="I82" i="15"/>
  <c r="I102" i="15"/>
  <c r="I50" i="15"/>
  <c r="I90" i="15"/>
  <c r="AH47" i="6"/>
  <c r="G78" i="15"/>
  <c r="G9" i="8"/>
  <c r="H8" i="8" s="1"/>
  <c r="C12" i="14"/>
  <c r="C56" i="14"/>
  <c r="C68" i="14"/>
  <c r="C104" i="14"/>
  <c r="C60" i="14"/>
  <c r="C16" i="14"/>
  <c r="C106" i="14"/>
  <c r="C48" i="14"/>
  <c r="C94" i="14"/>
  <c r="C52" i="14"/>
  <c r="AH95" i="6"/>
  <c r="L58" i="8"/>
  <c r="C74" i="14"/>
  <c r="L62" i="8"/>
  <c r="C76" i="14"/>
  <c r="G90" i="15"/>
  <c r="H54" i="8"/>
  <c r="L102" i="8"/>
  <c r="L50" i="8"/>
  <c r="L88" i="8"/>
  <c r="G52" i="15"/>
  <c r="K60" i="15"/>
  <c r="K78" i="15"/>
  <c r="G100" i="15"/>
  <c r="H106" i="8"/>
  <c r="J60" i="8"/>
  <c r="L86" i="8"/>
  <c r="I58" i="15"/>
  <c r="C66" i="14"/>
  <c r="K12" i="15"/>
  <c r="K90" i="15"/>
  <c r="C86" i="14"/>
  <c r="K16" i="15"/>
  <c r="K52" i="15"/>
  <c r="K64" i="15"/>
  <c r="K106" i="15"/>
  <c r="C80" i="14"/>
  <c r="I84" i="15"/>
  <c r="G12" i="14"/>
  <c r="J12" i="8"/>
  <c r="H62" i="8"/>
  <c r="H98" i="8"/>
  <c r="H58" i="8"/>
  <c r="J52" i="8"/>
  <c r="F68" i="8"/>
  <c r="I46" i="15"/>
  <c r="G86" i="15"/>
  <c r="G16" i="14"/>
  <c r="J16" i="8"/>
  <c r="K66" i="15"/>
  <c r="G88" i="15"/>
  <c r="K104" i="15"/>
  <c r="G76" i="15"/>
  <c r="K56" i="15"/>
  <c r="G50" i="15"/>
  <c r="G60" i="15"/>
  <c r="G80" i="15"/>
  <c r="L68" i="8"/>
  <c r="I104" i="15"/>
  <c r="L96" i="8"/>
  <c r="L72" i="8"/>
  <c r="F76" i="8"/>
  <c r="K98" i="15"/>
  <c r="G48" i="15"/>
  <c r="G94" i="15"/>
  <c r="I70" i="15"/>
  <c r="K70" i="15"/>
  <c r="G104" i="15"/>
  <c r="K94" i="15"/>
  <c r="K46" i="15"/>
  <c r="I100" i="15"/>
  <c r="I96" i="15"/>
  <c r="J80" i="8"/>
  <c r="J66" i="8"/>
  <c r="J64" i="8"/>
  <c r="J98" i="8"/>
  <c r="I48" i="15"/>
  <c r="I62" i="15"/>
  <c r="H72" i="8"/>
  <c r="F16" i="8"/>
  <c r="F14" i="8"/>
  <c r="K76" i="15"/>
  <c r="G46" i="15"/>
  <c r="I106" i="15"/>
  <c r="K92" i="15"/>
  <c r="I10" i="14"/>
  <c r="L10" i="8"/>
  <c r="I72" i="15"/>
  <c r="E14" i="14"/>
  <c r="H14" i="8"/>
  <c r="H13" i="15" s="1"/>
  <c r="F56" i="8"/>
  <c r="K80" i="15"/>
  <c r="I92" i="15"/>
  <c r="I78" i="15"/>
  <c r="G10" i="15"/>
  <c r="I54" i="15"/>
  <c r="I68" i="15"/>
  <c r="I88" i="15"/>
  <c r="I86" i="15"/>
  <c r="F8" i="8"/>
  <c r="F12" i="8"/>
  <c r="AH57" i="6"/>
  <c r="AH75" i="6"/>
  <c r="AH79" i="6"/>
  <c r="AH97" i="6"/>
  <c r="AH61" i="6"/>
  <c r="AH85" i="6"/>
  <c r="AH71" i="6"/>
  <c r="AH91" i="6"/>
  <c r="AH93" i="6"/>
  <c r="AH59" i="6"/>
  <c r="AH45" i="6"/>
  <c r="AH9" i="6"/>
  <c r="AH49" i="6"/>
  <c r="AH51" i="6"/>
  <c r="AH89" i="6"/>
  <c r="AO18" i="1"/>
  <c r="AP18" i="1"/>
  <c r="AM18" i="1"/>
  <c r="AN16" i="1"/>
  <c r="O15" i="6"/>
  <c r="AH99" i="6"/>
  <c r="AA17" i="6"/>
  <c r="AH73" i="6"/>
  <c r="AH105" i="6"/>
  <c r="U17" i="6"/>
  <c r="AH65" i="6"/>
  <c r="AH103" i="6"/>
  <c r="AH11" i="6"/>
  <c r="AH67" i="6"/>
  <c r="AH77" i="6"/>
  <c r="AH55" i="6"/>
  <c r="AH69" i="6"/>
  <c r="AH13" i="6"/>
  <c r="AH81" i="6"/>
  <c r="AH87" i="6"/>
  <c r="AH83" i="6"/>
  <c r="AH63" i="6"/>
  <c r="AH53" i="6"/>
  <c r="AH7" i="6"/>
  <c r="I17" i="6"/>
  <c r="AB20" i="1"/>
  <c r="V20" i="1"/>
  <c r="P18" i="1"/>
  <c r="AJ18" i="1" s="1"/>
  <c r="J20" i="1"/>
  <c r="L7" i="15" l="1"/>
  <c r="O8" i="8"/>
  <c r="AI18" i="1"/>
  <c r="AR18" i="1" s="1"/>
  <c r="C17" i="14"/>
  <c r="I20" i="8"/>
  <c r="I21" i="8"/>
  <c r="E21" i="8"/>
  <c r="E20" i="15" s="1"/>
  <c r="E20" i="8"/>
  <c r="E19" i="15" s="1"/>
  <c r="K20" i="8"/>
  <c r="K21" i="8"/>
  <c r="G18" i="8"/>
  <c r="G19" i="8"/>
  <c r="I18" i="14"/>
  <c r="K18" i="15"/>
  <c r="J9" i="14"/>
  <c r="L9" i="15"/>
  <c r="D13" i="14"/>
  <c r="F13" i="15"/>
  <c r="H63" i="14"/>
  <c r="J63" i="15"/>
  <c r="J71" i="14"/>
  <c r="L71" i="15"/>
  <c r="E15" i="14"/>
  <c r="G15" i="15"/>
  <c r="H51" i="14"/>
  <c r="J51" i="15"/>
  <c r="F61" i="14"/>
  <c r="H61" i="15"/>
  <c r="G52" i="14"/>
  <c r="I52" i="15"/>
  <c r="J85" i="14"/>
  <c r="L85" i="15"/>
  <c r="E68" i="14"/>
  <c r="G68" i="15"/>
  <c r="J87" i="14"/>
  <c r="L87" i="15"/>
  <c r="F53" i="14"/>
  <c r="H53" i="15"/>
  <c r="G64" i="14"/>
  <c r="I64" i="15"/>
  <c r="I96" i="14"/>
  <c r="K96" i="15"/>
  <c r="J99" i="14"/>
  <c r="L99" i="15"/>
  <c r="H75" i="14"/>
  <c r="J75" i="15"/>
  <c r="D55" i="14"/>
  <c r="F55" i="15"/>
  <c r="D15" i="14"/>
  <c r="F15" i="15"/>
  <c r="F71" i="14"/>
  <c r="H71" i="15"/>
  <c r="H65" i="14"/>
  <c r="J65" i="15"/>
  <c r="G17" i="14"/>
  <c r="I17" i="15"/>
  <c r="J67" i="14"/>
  <c r="L67" i="15"/>
  <c r="F57" i="14"/>
  <c r="H57" i="15"/>
  <c r="E92" i="14"/>
  <c r="G92" i="15"/>
  <c r="H59" i="14"/>
  <c r="J59" i="15"/>
  <c r="J49" i="14"/>
  <c r="L49" i="15"/>
  <c r="J57" i="14"/>
  <c r="L57" i="15"/>
  <c r="I54" i="14"/>
  <c r="K54" i="15"/>
  <c r="D11" i="14"/>
  <c r="F11" i="15"/>
  <c r="H79" i="14"/>
  <c r="J79" i="15"/>
  <c r="F97" i="14"/>
  <c r="H97" i="15"/>
  <c r="H11" i="14"/>
  <c r="J11" i="15"/>
  <c r="E98" i="14"/>
  <c r="G98" i="15"/>
  <c r="F7" i="14"/>
  <c r="H7" i="15"/>
  <c r="E96" i="14"/>
  <c r="G96" i="15"/>
  <c r="I82" i="14"/>
  <c r="K82" i="15"/>
  <c r="G56" i="14"/>
  <c r="I56" i="15"/>
  <c r="F105" i="14"/>
  <c r="H105" i="15"/>
  <c r="I84" i="14"/>
  <c r="K84" i="15"/>
  <c r="E84" i="14"/>
  <c r="G84" i="15"/>
  <c r="J101" i="14"/>
  <c r="L101" i="15"/>
  <c r="E70" i="14"/>
  <c r="G70" i="15"/>
  <c r="E102" i="14"/>
  <c r="G102" i="15"/>
  <c r="E56" i="14"/>
  <c r="G56" i="15"/>
  <c r="E66" i="14"/>
  <c r="G66" i="15"/>
  <c r="I74" i="14"/>
  <c r="K74" i="15"/>
  <c r="D7" i="14"/>
  <c r="F7" i="15"/>
  <c r="I17" i="14"/>
  <c r="K17" i="15"/>
  <c r="H97" i="14"/>
  <c r="J97" i="15"/>
  <c r="D75" i="14"/>
  <c r="F75" i="15"/>
  <c r="J95" i="14"/>
  <c r="L95" i="15"/>
  <c r="H15" i="14"/>
  <c r="J15" i="15"/>
  <c r="D67" i="14"/>
  <c r="F67" i="15"/>
  <c r="E64" i="14"/>
  <c r="G64" i="15"/>
  <c r="E74" i="14"/>
  <c r="G74" i="15"/>
  <c r="I48" i="14"/>
  <c r="K48" i="15"/>
  <c r="J61" i="14"/>
  <c r="L61" i="15"/>
  <c r="G94" i="14"/>
  <c r="I94" i="15"/>
  <c r="E58" i="14"/>
  <c r="G58" i="15"/>
  <c r="E8" i="14"/>
  <c r="G8" i="15"/>
  <c r="G60" i="14"/>
  <c r="I60" i="15"/>
  <c r="J13" i="14"/>
  <c r="L13" i="15"/>
  <c r="I58" i="14"/>
  <c r="K58" i="15"/>
  <c r="L48" i="8"/>
  <c r="L54" i="8"/>
  <c r="L74" i="8"/>
  <c r="L82" i="8"/>
  <c r="H102" i="8"/>
  <c r="F52" i="8"/>
  <c r="F74" i="8"/>
  <c r="F86" i="8"/>
  <c r="F48" i="8"/>
  <c r="L84" i="8"/>
  <c r="G102" i="14"/>
  <c r="J102" i="8"/>
  <c r="G90" i="14"/>
  <c r="J90" i="8"/>
  <c r="G50" i="14"/>
  <c r="J50" i="8"/>
  <c r="G82" i="14"/>
  <c r="J82" i="8"/>
  <c r="J56" i="8"/>
  <c r="J94" i="8"/>
  <c r="E78" i="14"/>
  <c r="H78" i="8"/>
  <c r="H66" i="8"/>
  <c r="H56" i="8"/>
  <c r="H64" i="8"/>
  <c r="H96" i="8"/>
  <c r="F106" i="8"/>
  <c r="F104" i="8"/>
  <c r="F80" i="8"/>
  <c r="F94" i="8"/>
  <c r="F60" i="8"/>
  <c r="C96" i="14"/>
  <c r="F96" i="8"/>
  <c r="C84" i="14"/>
  <c r="F84" i="8"/>
  <c r="C18" i="14"/>
  <c r="C88" i="14"/>
  <c r="F88" i="8"/>
  <c r="H92" i="8"/>
  <c r="F13" i="14"/>
  <c r="H68" i="8"/>
  <c r="H84" i="8"/>
  <c r="C82" i="14"/>
  <c r="F82" i="8"/>
  <c r="F81" i="15" s="1"/>
  <c r="E52" i="14"/>
  <c r="H52" i="8"/>
  <c r="C62" i="14"/>
  <c r="F62" i="8"/>
  <c r="E100" i="14"/>
  <c r="H100" i="8"/>
  <c r="C50" i="14"/>
  <c r="F50" i="8"/>
  <c r="C90" i="14"/>
  <c r="F90" i="8"/>
  <c r="I78" i="14"/>
  <c r="L78" i="8"/>
  <c r="G84" i="14"/>
  <c r="J84" i="8"/>
  <c r="I90" i="14"/>
  <c r="L90" i="8"/>
  <c r="F66" i="8"/>
  <c r="H70" i="8"/>
  <c r="I52" i="14"/>
  <c r="L52" i="8"/>
  <c r="O52" i="8" s="1"/>
  <c r="C100" i="14"/>
  <c r="F100" i="8"/>
  <c r="I60" i="14"/>
  <c r="L60" i="8"/>
  <c r="E90" i="14"/>
  <c r="H90" i="8"/>
  <c r="I16" i="14"/>
  <c r="L16" i="8"/>
  <c r="L18" i="8"/>
  <c r="G58" i="14"/>
  <c r="J58" i="8"/>
  <c r="I106" i="14"/>
  <c r="L106" i="8"/>
  <c r="H74" i="8"/>
  <c r="H73" i="15" s="1"/>
  <c r="I64" i="14"/>
  <c r="L64" i="8"/>
  <c r="I12" i="14"/>
  <c r="L12" i="8"/>
  <c r="O12" i="8" s="1"/>
  <c r="C19" i="14"/>
  <c r="G88" i="14"/>
  <c r="J88" i="8"/>
  <c r="J87" i="15" s="1"/>
  <c r="I76" i="14"/>
  <c r="L76" i="8"/>
  <c r="C102" i="14"/>
  <c r="F102" i="8"/>
  <c r="F101" i="15" s="1"/>
  <c r="I70" i="14"/>
  <c r="L70" i="8"/>
  <c r="C54" i="14"/>
  <c r="F54" i="8"/>
  <c r="I18" i="15"/>
  <c r="E60" i="14"/>
  <c r="H60" i="8"/>
  <c r="H59" i="15" s="1"/>
  <c r="I104" i="14"/>
  <c r="L104" i="8"/>
  <c r="G54" i="14"/>
  <c r="J54" i="8"/>
  <c r="I92" i="14"/>
  <c r="L92" i="8"/>
  <c r="E10" i="14"/>
  <c r="H10" i="8"/>
  <c r="H9" i="15" s="1"/>
  <c r="G92" i="14"/>
  <c r="J92" i="8"/>
  <c r="C72" i="14"/>
  <c r="F72" i="8"/>
  <c r="O72" i="8" s="1"/>
  <c r="E48" i="14"/>
  <c r="H48" i="8"/>
  <c r="E50" i="14"/>
  <c r="H50" i="8"/>
  <c r="H49" i="15" s="1"/>
  <c r="E88" i="14"/>
  <c r="H88" i="8"/>
  <c r="E86" i="14"/>
  <c r="H86" i="8"/>
  <c r="C98" i="14"/>
  <c r="F98" i="8"/>
  <c r="G78" i="14"/>
  <c r="J78" i="8"/>
  <c r="J77" i="15" s="1"/>
  <c r="I80" i="14"/>
  <c r="L80" i="8"/>
  <c r="O80" i="8" s="1"/>
  <c r="G72" i="14"/>
  <c r="J72" i="8"/>
  <c r="G106" i="14"/>
  <c r="J106" i="8"/>
  <c r="J105" i="15" s="1"/>
  <c r="C78" i="14"/>
  <c r="F78" i="8"/>
  <c r="C46" i="14"/>
  <c r="F46" i="8"/>
  <c r="G100" i="14"/>
  <c r="J100" i="8"/>
  <c r="J99" i="15" s="1"/>
  <c r="I98" i="14"/>
  <c r="L98" i="8"/>
  <c r="O98" i="8" s="1"/>
  <c r="G16" i="15"/>
  <c r="E80" i="14"/>
  <c r="H80" i="8"/>
  <c r="C58" i="14"/>
  <c r="F58" i="8"/>
  <c r="F57" i="15" s="1"/>
  <c r="G62" i="14"/>
  <c r="J62" i="8"/>
  <c r="J61" i="15" s="1"/>
  <c r="I46" i="14"/>
  <c r="L46" i="8"/>
  <c r="G70" i="14"/>
  <c r="J70" i="8"/>
  <c r="E94" i="14"/>
  <c r="H94" i="8"/>
  <c r="I56" i="14"/>
  <c r="L56" i="8"/>
  <c r="G46" i="14"/>
  <c r="J46" i="8"/>
  <c r="C64" i="14"/>
  <c r="F64" i="8"/>
  <c r="F63" i="15" s="1"/>
  <c r="G48" i="14"/>
  <c r="J48" i="8"/>
  <c r="J47" i="15" s="1"/>
  <c r="I94" i="14"/>
  <c r="L94" i="8"/>
  <c r="G14" i="14"/>
  <c r="J14" i="8"/>
  <c r="O14" i="8" s="1"/>
  <c r="G104" i="14"/>
  <c r="J104" i="8"/>
  <c r="I66" i="14"/>
  <c r="L66" i="8"/>
  <c r="O66" i="8" s="1"/>
  <c r="G68" i="14"/>
  <c r="J68" i="8"/>
  <c r="J67" i="15" s="1"/>
  <c r="E104" i="14"/>
  <c r="H104" i="8"/>
  <c r="C70" i="14"/>
  <c r="F70" i="8"/>
  <c r="G86" i="14"/>
  <c r="J86" i="8"/>
  <c r="J85" i="15" s="1"/>
  <c r="C92" i="14"/>
  <c r="F92" i="8"/>
  <c r="E46" i="14"/>
  <c r="H46" i="8"/>
  <c r="G96" i="14"/>
  <c r="J96" i="8"/>
  <c r="J95" i="15" s="1"/>
  <c r="E76" i="14"/>
  <c r="H76" i="8"/>
  <c r="O7" i="15"/>
  <c r="AP20" i="1"/>
  <c r="AM20" i="1"/>
  <c r="AN18" i="1"/>
  <c r="AO20" i="1"/>
  <c r="O17" i="6"/>
  <c r="AH15" i="6"/>
  <c r="AA19" i="6"/>
  <c r="U19" i="6"/>
  <c r="I19" i="6"/>
  <c r="AB22" i="1"/>
  <c r="V22" i="1"/>
  <c r="P20" i="1"/>
  <c r="AJ20" i="1" s="1"/>
  <c r="J22" i="1"/>
  <c r="O58" i="8" l="1"/>
  <c r="O104" i="8"/>
  <c r="O102" i="8"/>
  <c r="O82" i="8"/>
  <c r="O60" i="8"/>
  <c r="O74" i="8"/>
  <c r="O50" i="8"/>
  <c r="O90" i="8"/>
  <c r="O94" i="8"/>
  <c r="O70" i="8"/>
  <c r="O68" i="8"/>
  <c r="O62" i="8"/>
  <c r="O96" i="8"/>
  <c r="O106" i="8"/>
  <c r="O78" i="8"/>
  <c r="O54" i="8"/>
  <c r="AJ22" i="1"/>
  <c r="O56" i="8"/>
  <c r="O48" i="8"/>
  <c r="O92" i="8"/>
  <c r="O84" i="8"/>
  <c r="O88" i="8"/>
  <c r="O10" i="8"/>
  <c r="O46" i="8"/>
  <c r="O76" i="8"/>
  <c r="O64" i="8"/>
  <c r="O86" i="8"/>
  <c r="O100" i="8"/>
  <c r="AI20" i="1"/>
  <c r="L91" i="15"/>
  <c r="L103" i="15"/>
  <c r="L45" i="15"/>
  <c r="L97" i="15"/>
  <c r="L75" i="15"/>
  <c r="L79" i="15"/>
  <c r="L51" i="15"/>
  <c r="L93" i="15"/>
  <c r="L69" i="15"/>
  <c r="L55" i="15"/>
  <c r="L65" i="15"/>
  <c r="L89" i="15"/>
  <c r="E22" i="8"/>
  <c r="E21" i="15" s="1"/>
  <c r="E23" i="8"/>
  <c r="E22" i="15" s="1"/>
  <c r="I22" i="8"/>
  <c r="I23" i="8"/>
  <c r="G20" i="8"/>
  <c r="G21" i="8"/>
  <c r="K22" i="8"/>
  <c r="K23" i="8"/>
  <c r="F45" i="14"/>
  <c r="H45" i="15"/>
  <c r="D69" i="14"/>
  <c r="F69" i="15"/>
  <c r="H45" i="14"/>
  <c r="J45" i="15"/>
  <c r="F93" i="14"/>
  <c r="H93" i="15"/>
  <c r="D97" i="14"/>
  <c r="F97" i="15"/>
  <c r="I20" i="14"/>
  <c r="K20" i="15"/>
  <c r="F85" i="14"/>
  <c r="H85" i="15"/>
  <c r="F87" i="14"/>
  <c r="H87" i="15"/>
  <c r="F47" i="14"/>
  <c r="H47" i="15"/>
  <c r="H91" i="14"/>
  <c r="J91" i="15"/>
  <c r="H53" i="14"/>
  <c r="J53" i="15"/>
  <c r="J63" i="14"/>
  <c r="L63" i="15"/>
  <c r="D93" i="14"/>
  <c r="F93" i="15"/>
  <c r="D79" i="14"/>
  <c r="F79" i="15"/>
  <c r="F63" i="14"/>
  <c r="H63" i="15"/>
  <c r="F77" i="14"/>
  <c r="H77" i="15"/>
  <c r="H93" i="14"/>
  <c r="J93" i="15"/>
  <c r="H49" i="14"/>
  <c r="J49" i="15"/>
  <c r="H101" i="14"/>
  <c r="J101" i="15"/>
  <c r="D51" i="14"/>
  <c r="F51" i="15"/>
  <c r="F101" i="14"/>
  <c r="H101" i="15"/>
  <c r="J73" i="14"/>
  <c r="L73" i="15"/>
  <c r="F75" i="14"/>
  <c r="H75" i="15"/>
  <c r="D91" i="14"/>
  <c r="F91" i="15"/>
  <c r="J13" i="15"/>
  <c r="E17" i="14"/>
  <c r="G17" i="15"/>
  <c r="D45" i="14"/>
  <c r="F45" i="15"/>
  <c r="I19" i="14"/>
  <c r="K19" i="15"/>
  <c r="D53" i="14"/>
  <c r="F53" i="15"/>
  <c r="G19" i="14"/>
  <c r="I19" i="15"/>
  <c r="J11" i="14"/>
  <c r="L11" i="15"/>
  <c r="J105" i="14"/>
  <c r="L105" i="15"/>
  <c r="H57" i="14"/>
  <c r="J57" i="15"/>
  <c r="J15" i="14"/>
  <c r="L15" i="15"/>
  <c r="D99" i="14"/>
  <c r="F99" i="15"/>
  <c r="F69" i="14"/>
  <c r="H69" i="15"/>
  <c r="H83" i="14"/>
  <c r="J83" i="15"/>
  <c r="J77" i="14"/>
  <c r="L77" i="15"/>
  <c r="D49" i="14"/>
  <c r="F49" i="15"/>
  <c r="F99" i="14"/>
  <c r="H99" i="15"/>
  <c r="D61" i="14"/>
  <c r="F61" i="15"/>
  <c r="D83" i="14"/>
  <c r="F83" i="15"/>
  <c r="D103" i="14"/>
  <c r="F103" i="15"/>
  <c r="H55" i="14"/>
  <c r="J55" i="15"/>
  <c r="D85" i="14"/>
  <c r="F85" i="15"/>
  <c r="J53" i="14"/>
  <c r="L53" i="15"/>
  <c r="H69" i="14"/>
  <c r="J69" i="15"/>
  <c r="F79" i="14"/>
  <c r="H79" i="15"/>
  <c r="D71" i="14"/>
  <c r="F71" i="15"/>
  <c r="J17" i="14"/>
  <c r="L17" i="15"/>
  <c r="F51" i="14"/>
  <c r="H51" i="15"/>
  <c r="F83" i="14"/>
  <c r="H83" i="15"/>
  <c r="D87" i="14"/>
  <c r="F87" i="15"/>
  <c r="D105" i="14"/>
  <c r="F105" i="15"/>
  <c r="F55" i="14"/>
  <c r="H55" i="15"/>
  <c r="H81" i="14"/>
  <c r="J81" i="15"/>
  <c r="D73" i="14"/>
  <c r="F73" i="15"/>
  <c r="J47" i="14"/>
  <c r="L47" i="15"/>
  <c r="F103" i="14"/>
  <c r="H103" i="15"/>
  <c r="H103" i="14"/>
  <c r="J103" i="15"/>
  <c r="D77" i="14"/>
  <c r="F77" i="15"/>
  <c r="H71" i="14"/>
  <c r="J71" i="15"/>
  <c r="F89" i="14"/>
  <c r="H89" i="15"/>
  <c r="J59" i="14"/>
  <c r="L59" i="15"/>
  <c r="D65" i="14"/>
  <c r="F65" i="15"/>
  <c r="D89" i="14"/>
  <c r="F89" i="15"/>
  <c r="F67" i="14"/>
  <c r="H67" i="15"/>
  <c r="F91" i="14"/>
  <c r="H91" i="15"/>
  <c r="D95" i="14"/>
  <c r="F95" i="15"/>
  <c r="D59" i="14"/>
  <c r="F59" i="15"/>
  <c r="F95" i="14"/>
  <c r="H95" i="15"/>
  <c r="F65" i="14"/>
  <c r="H65" i="15"/>
  <c r="H89" i="14"/>
  <c r="J89" i="15"/>
  <c r="J83" i="14"/>
  <c r="L83" i="15"/>
  <c r="D47" i="14"/>
  <c r="F47" i="15"/>
  <c r="J81" i="14"/>
  <c r="L81" i="15"/>
  <c r="F18" i="8"/>
  <c r="C20" i="14"/>
  <c r="P8" i="8"/>
  <c r="M7" i="14"/>
  <c r="J51" i="14"/>
  <c r="L20" i="8"/>
  <c r="F73" i="14"/>
  <c r="J89" i="14"/>
  <c r="D81" i="14"/>
  <c r="I20" i="15"/>
  <c r="H77" i="14"/>
  <c r="F59" i="14"/>
  <c r="C21" i="14"/>
  <c r="J93" i="14"/>
  <c r="J45" i="14"/>
  <c r="H105" i="14"/>
  <c r="J69" i="14"/>
  <c r="H85" i="14"/>
  <c r="J65" i="14"/>
  <c r="H13" i="14"/>
  <c r="H99" i="14"/>
  <c r="D101" i="14"/>
  <c r="H67" i="14"/>
  <c r="E16" i="14"/>
  <c r="H16" i="8"/>
  <c r="H15" i="15" s="1"/>
  <c r="G18" i="14"/>
  <c r="J18" i="8"/>
  <c r="H47" i="14"/>
  <c r="D63" i="14"/>
  <c r="H61" i="14"/>
  <c r="J97" i="14"/>
  <c r="H95" i="14"/>
  <c r="J79" i="14"/>
  <c r="F49" i="14"/>
  <c r="F9" i="14"/>
  <c r="J91" i="14"/>
  <c r="J103" i="14"/>
  <c r="J55" i="14"/>
  <c r="D57" i="14"/>
  <c r="J75" i="14"/>
  <c r="H87" i="14"/>
  <c r="AO22" i="1"/>
  <c r="AP22" i="1"/>
  <c r="AM22" i="1"/>
  <c r="AN20" i="1"/>
  <c r="AA21" i="6"/>
  <c r="AH17" i="6"/>
  <c r="U21" i="6"/>
  <c r="O19" i="6"/>
  <c r="AR20" i="1"/>
  <c r="I21" i="6"/>
  <c r="AB24" i="1"/>
  <c r="V24" i="1"/>
  <c r="P22" i="1"/>
  <c r="J24" i="1"/>
  <c r="AJ24" i="1" l="1"/>
  <c r="O16" i="8"/>
  <c r="AI22" i="1"/>
  <c r="AR22" i="1" s="1"/>
  <c r="K24" i="8"/>
  <c r="K25" i="8"/>
  <c r="E25" i="8"/>
  <c r="E24" i="15" s="1"/>
  <c r="E24" i="8"/>
  <c r="E23" i="15" s="1"/>
  <c r="G22" i="8"/>
  <c r="G23" i="8"/>
  <c r="I24" i="8"/>
  <c r="I25" i="8"/>
  <c r="P88" i="8"/>
  <c r="P87" i="15" s="1"/>
  <c r="O87" i="15"/>
  <c r="P104" i="8"/>
  <c r="P103" i="15" s="1"/>
  <c r="O103" i="15"/>
  <c r="P102" i="8"/>
  <c r="P101" i="15" s="1"/>
  <c r="O101" i="15"/>
  <c r="P86" i="8"/>
  <c r="P85" i="15" s="1"/>
  <c r="O85" i="15"/>
  <c r="P70" i="8"/>
  <c r="P69" i="15" s="1"/>
  <c r="O69" i="15"/>
  <c r="P90" i="8"/>
  <c r="P89" i="15" s="1"/>
  <c r="O89" i="15"/>
  <c r="P84" i="8"/>
  <c r="P83" i="15" s="1"/>
  <c r="O83" i="15"/>
  <c r="P58" i="8"/>
  <c r="P57" i="15" s="1"/>
  <c r="O57" i="15"/>
  <c r="P50" i="8"/>
  <c r="P49" i="15" s="1"/>
  <c r="O49" i="15"/>
  <c r="P62" i="8"/>
  <c r="P61" i="15" s="1"/>
  <c r="O61" i="15"/>
  <c r="P64" i="8"/>
  <c r="P63" i="15" s="1"/>
  <c r="O63" i="15"/>
  <c r="H17" i="14"/>
  <c r="J17" i="15"/>
  <c r="P68" i="8"/>
  <c r="P67" i="15" s="1"/>
  <c r="O67" i="15"/>
  <c r="I21" i="14"/>
  <c r="K21" i="15"/>
  <c r="P60" i="8"/>
  <c r="P59" i="15" s="1"/>
  <c r="O59" i="15"/>
  <c r="P78" i="8"/>
  <c r="P77" i="15" s="1"/>
  <c r="O77" i="15"/>
  <c r="P74" i="8"/>
  <c r="P73" i="15" s="1"/>
  <c r="O73" i="15"/>
  <c r="J19" i="14"/>
  <c r="L19" i="15"/>
  <c r="P72" i="8"/>
  <c r="O71" i="15"/>
  <c r="M11" i="14"/>
  <c r="O11" i="15"/>
  <c r="P14" i="8"/>
  <c r="P13" i="15" s="1"/>
  <c r="O13" i="15"/>
  <c r="P80" i="8"/>
  <c r="P79" i="15" s="1"/>
  <c r="O79" i="15"/>
  <c r="P98" i="8"/>
  <c r="P97" i="15" s="1"/>
  <c r="O97" i="15"/>
  <c r="P100" i="8"/>
  <c r="P99" i="15" s="1"/>
  <c r="O99" i="15"/>
  <c r="P106" i="8"/>
  <c r="P105" i="15" s="1"/>
  <c r="O105" i="15"/>
  <c r="P46" i="8"/>
  <c r="P45" i="15" s="1"/>
  <c r="O45" i="15"/>
  <c r="P94" i="8"/>
  <c r="P93" i="15" s="1"/>
  <c r="O93" i="15"/>
  <c r="P82" i="8"/>
  <c r="P81" i="15" s="1"/>
  <c r="O81" i="15"/>
  <c r="P54" i="8"/>
  <c r="P53" i="15" s="1"/>
  <c r="O53" i="15"/>
  <c r="P52" i="8"/>
  <c r="P51" i="15" s="1"/>
  <c r="O51" i="15"/>
  <c r="P10" i="8"/>
  <c r="P9" i="15" s="1"/>
  <c r="O9" i="15"/>
  <c r="P76" i="8"/>
  <c r="P75" i="15" s="1"/>
  <c r="O75" i="15"/>
  <c r="P56" i="8"/>
  <c r="P55" i="15" s="1"/>
  <c r="O55" i="15"/>
  <c r="P92" i="8"/>
  <c r="P91" i="15" s="1"/>
  <c r="O91" i="15"/>
  <c r="P96" i="8"/>
  <c r="P95" i="15" s="1"/>
  <c r="O95" i="15"/>
  <c r="P48" i="8"/>
  <c r="P47" i="15" s="1"/>
  <c r="O47" i="15"/>
  <c r="E19" i="14"/>
  <c r="G19" i="15"/>
  <c r="P66" i="8"/>
  <c r="P65" i="15" s="1"/>
  <c r="O65" i="15"/>
  <c r="G21" i="14"/>
  <c r="I21" i="15"/>
  <c r="E18" i="14"/>
  <c r="G18" i="15"/>
  <c r="N7" i="14"/>
  <c r="P7" i="15"/>
  <c r="D17" i="14"/>
  <c r="F17" i="15"/>
  <c r="P12" i="8"/>
  <c r="F20" i="8"/>
  <c r="M71" i="14"/>
  <c r="M51" i="14"/>
  <c r="M81" i="14"/>
  <c r="M83" i="14"/>
  <c r="M53" i="14"/>
  <c r="H18" i="8"/>
  <c r="O18" i="8" s="1"/>
  <c r="G20" i="14"/>
  <c r="J20" i="8"/>
  <c r="M73" i="14"/>
  <c r="I22" i="15"/>
  <c r="M89" i="14"/>
  <c r="M59" i="14"/>
  <c r="M9" i="14"/>
  <c r="M79" i="14"/>
  <c r="M97" i="14"/>
  <c r="M63" i="14"/>
  <c r="F15" i="14"/>
  <c r="N101" i="14"/>
  <c r="M101" i="14"/>
  <c r="M65" i="14"/>
  <c r="M45" i="14"/>
  <c r="M69" i="14"/>
  <c r="M99" i="14"/>
  <c r="K22" i="15"/>
  <c r="M105" i="14"/>
  <c r="M93" i="14"/>
  <c r="M77" i="14"/>
  <c r="M95" i="14"/>
  <c r="M47" i="14"/>
  <c r="M57" i="14"/>
  <c r="M49" i="14"/>
  <c r="M61" i="14"/>
  <c r="M67" i="14"/>
  <c r="M87" i="14"/>
  <c r="M103" i="14"/>
  <c r="M75" i="14"/>
  <c r="M55" i="14"/>
  <c r="M91" i="14"/>
  <c r="M13" i="14"/>
  <c r="M85" i="14"/>
  <c r="AM24" i="1"/>
  <c r="AP24" i="1"/>
  <c r="AO24" i="1"/>
  <c r="AN22" i="1"/>
  <c r="AA23" i="6"/>
  <c r="U23" i="6"/>
  <c r="O21" i="6"/>
  <c r="AH19" i="6"/>
  <c r="I23" i="6"/>
  <c r="AB26" i="1"/>
  <c r="V26" i="1"/>
  <c r="P24" i="1"/>
  <c r="J26" i="1"/>
  <c r="AJ26" i="1" l="1"/>
  <c r="N57" i="14"/>
  <c r="N51" i="14"/>
  <c r="N67" i="14"/>
  <c r="N63" i="14"/>
  <c r="AI24" i="1"/>
  <c r="AR24" i="1" s="1"/>
  <c r="N83" i="14"/>
  <c r="N87" i="14"/>
  <c r="N97" i="14"/>
  <c r="N73" i="14"/>
  <c r="E27" i="8"/>
  <c r="E26" i="15" s="1"/>
  <c r="E26" i="8"/>
  <c r="C25" i="14" s="1"/>
  <c r="N69" i="14"/>
  <c r="G25" i="8"/>
  <c r="G24" i="8"/>
  <c r="K27" i="8"/>
  <c r="K26" i="8"/>
  <c r="N13" i="14"/>
  <c r="I26" i="8"/>
  <c r="I27" i="8"/>
  <c r="N91" i="14"/>
  <c r="N75" i="14"/>
  <c r="N81" i="14"/>
  <c r="N85" i="14"/>
  <c r="N103" i="14"/>
  <c r="N89" i="14"/>
  <c r="N55" i="14"/>
  <c r="N99" i="14"/>
  <c r="N45" i="14"/>
  <c r="N61" i="14"/>
  <c r="N49" i="14"/>
  <c r="N77" i="14"/>
  <c r="N59" i="14"/>
  <c r="N47" i="14"/>
  <c r="N95" i="14"/>
  <c r="N65" i="14"/>
  <c r="N79" i="14"/>
  <c r="N93" i="14"/>
  <c r="N53" i="14"/>
  <c r="G23" i="14"/>
  <c r="I23" i="15"/>
  <c r="N105" i="14"/>
  <c r="N9" i="14"/>
  <c r="D19" i="14"/>
  <c r="F19" i="15"/>
  <c r="P16" i="8"/>
  <c r="P15" i="15" s="1"/>
  <c r="O15" i="15"/>
  <c r="N71" i="14"/>
  <c r="P71" i="15"/>
  <c r="E20" i="14"/>
  <c r="G20" i="15"/>
  <c r="I23" i="14"/>
  <c r="K23" i="15"/>
  <c r="H19" i="14"/>
  <c r="J19" i="15"/>
  <c r="N11" i="14"/>
  <c r="P11" i="15"/>
  <c r="G24" i="14"/>
  <c r="I24" i="15"/>
  <c r="C23" i="14"/>
  <c r="E21" i="14"/>
  <c r="G21" i="15"/>
  <c r="O17" i="15"/>
  <c r="H17" i="15"/>
  <c r="C24" i="14"/>
  <c r="J24" i="8"/>
  <c r="G22" i="14"/>
  <c r="J22" i="8"/>
  <c r="F17" i="14"/>
  <c r="C22" i="14"/>
  <c r="F22" i="8"/>
  <c r="I22" i="14"/>
  <c r="L22" i="8"/>
  <c r="H20" i="8"/>
  <c r="O20" i="8" s="1"/>
  <c r="K24" i="15"/>
  <c r="M15" i="14"/>
  <c r="AO26" i="1"/>
  <c r="AP26" i="1"/>
  <c r="AM26" i="1"/>
  <c r="AN24" i="1"/>
  <c r="AA25" i="6"/>
  <c r="O23" i="6"/>
  <c r="AH21" i="6"/>
  <c r="U25" i="6"/>
  <c r="I25" i="6"/>
  <c r="AB28" i="1"/>
  <c r="V28" i="1"/>
  <c r="P26" i="1"/>
  <c r="AI26" i="1" s="1"/>
  <c r="J28" i="1"/>
  <c r="AJ28" i="1" l="1"/>
  <c r="E25" i="15"/>
  <c r="K28" i="8"/>
  <c r="K29" i="8"/>
  <c r="N15" i="14"/>
  <c r="G26" i="8"/>
  <c r="G27" i="8"/>
  <c r="E29" i="8"/>
  <c r="E28" i="15" s="1"/>
  <c r="E28" i="8"/>
  <c r="E27" i="15" s="1"/>
  <c r="I28" i="8"/>
  <c r="I29" i="8"/>
  <c r="M17" i="14"/>
  <c r="P18" i="8"/>
  <c r="N17" i="14" s="1"/>
  <c r="I25" i="14"/>
  <c r="K25" i="15"/>
  <c r="D21" i="14"/>
  <c r="F21" i="15"/>
  <c r="G25" i="14"/>
  <c r="I25" i="15"/>
  <c r="J21" i="14"/>
  <c r="L21" i="15"/>
  <c r="E23" i="14"/>
  <c r="G23" i="15"/>
  <c r="E22" i="14"/>
  <c r="G22" i="15"/>
  <c r="O19" i="15"/>
  <c r="H19" i="15"/>
  <c r="H23" i="14"/>
  <c r="J23" i="15"/>
  <c r="H21" i="14"/>
  <c r="J21" i="15"/>
  <c r="F24" i="8"/>
  <c r="C26" i="14"/>
  <c r="H22" i="8"/>
  <c r="O22" i="8" s="1"/>
  <c r="F19" i="14"/>
  <c r="I26" i="15"/>
  <c r="F26" i="8"/>
  <c r="I24" i="14"/>
  <c r="L24" i="8"/>
  <c r="AP28" i="1"/>
  <c r="AM28" i="1"/>
  <c r="AO28" i="1"/>
  <c r="AN26" i="1"/>
  <c r="AA27" i="6"/>
  <c r="AH23" i="6"/>
  <c r="O25" i="6"/>
  <c r="U27" i="6"/>
  <c r="AR26" i="1"/>
  <c r="I27" i="6"/>
  <c r="AB30" i="1"/>
  <c r="V30" i="1"/>
  <c r="P28" i="1"/>
  <c r="J30" i="1"/>
  <c r="AI28" i="1" l="1"/>
  <c r="AR28" i="1" s="1"/>
  <c r="C27" i="14"/>
  <c r="G28" i="8"/>
  <c r="G29" i="8"/>
  <c r="E30" i="8"/>
  <c r="E29" i="15" s="1"/>
  <c r="E31" i="8"/>
  <c r="E30" i="15" s="1"/>
  <c r="I30" i="8"/>
  <c r="I31" i="8"/>
  <c r="K30" i="8"/>
  <c r="K31" i="8"/>
  <c r="P17" i="15"/>
  <c r="M19" i="14"/>
  <c r="D25" i="14"/>
  <c r="F25" i="15"/>
  <c r="I28" i="14"/>
  <c r="K28" i="15"/>
  <c r="E25" i="14"/>
  <c r="G25" i="15"/>
  <c r="F21" i="14"/>
  <c r="H21" i="15"/>
  <c r="D23" i="14"/>
  <c r="F23" i="15"/>
  <c r="I27" i="14"/>
  <c r="K27" i="15"/>
  <c r="J23" i="14"/>
  <c r="L23" i="15"/>
  <c r="P20" i="8"/>
  <c r="E24" i="14"/>
  <c r="G24" i="15"/>
  <c r="G27" i="14"/>
  <c r="I27" i="15"/>
  <c r="I26" i="14"/>
  <c r="K26" i="15"/>
  <c r="L26" i="8"/>
  <c r="L28" i="8"/>
  <c r="O21" i="15"/>
  <c r="H24" i="8"/>
  <c r="O24" i="8" s="1"/>
  <c r="G26" i="14"/>
  <c r="J26" i="8"/>
  <c r="G26" i="15"/>
  <c r="I28" i="15"/>
  <c r="AM30" i="1"/>
  <c r="AO30" i="1"/>
  <c r="AP30" i="1"/>
  <c r="AN28" i="1"/>
  <c r="AH25" i="6"/>
  <c r="AA29" i="6"/>
  <c r="O27" i="6"/>
  <c r="U29" i="6"/>
  <c r="I29" i="6"/>
  <c r="AB32" i="1"/>
  <c r="V32" i="1"/>
  <c r="P30" i="1"/>
  <c r="AJ30" i="1" s="1"/>
  <c r="J32" i="1"/>
  <c r="AJ32" i="1" l="1"/>
  <c r="C29" i="14"/>
  <c r="AI30" i="1"/>
  <c r="AR30" i="1" s="1"/>
  <c r="E33" i="8"/>
  <c r="E32" i="15" s="1"/>
  <c r="E32" i="8"/>
  <c r="E31" i="15" s="1"/>
  <c r="K32" i="8"/>
  <c r="K33" i="8"/>
  <c r="G30" i="8"/>
  <c r="G31" i="8"/>
  <c r="I32" i="8"/>
  <c r="I33" i="8"/>
  <c r="F23" i="14"/>
  <c r="H23" i="15"/>
  <c r="E28" i="14"/>
  <c r="G28" i="15"/>
  <c r="N19" i="14"/>
  <c r="P19" i="15"/>
  <c r="E27" i="14"/>
  <c r="G27" i="15"/>
  <c r="G29" i="14"/>
  <c r="I29" i="15"/>
  <c r="H25" i="14"/>
  <c r="J25" i="15"/>
  <c r="J27" i="14"/>
  <c r="L27" i="15"/>
  <c r="I29" i="14"/>
  <c r="K29" i="15"/>
  <c r="J25" i="14"/>
  <c r="L25" i="15"/>
  <c r="C30" i="14"/>
  <c r="P22" i="8"/>
  <c r="O23" i="15"/>
  <c r="H28" i="8"/>
  <c r="M21" i="14"/>
  <c r="E26" i="14"/>
  <c r="H26" i="8"/>
  <c r="H25" i="15" s="1"/>
  <c r="G28" i="14"/>
  <c r="J28" i="8"/>
  <c r="O28" i="8" s="1"/>
  <c r="C28" i="14"/>
  <c r="F28" i="8"/>
  <c r="I30" i="15"/>
  <c r="K30" i="15"/>
  <c r="AO32" i="1"/>
  <c r="AP32" i="1"/>
  <c r="AM32" i="1"/>
  <c r="AN30" i="1"/>
  <c r="O29" i="6"/>
  <c r="AA31" i="6"/>
  <c r="AH27" i="6"/>
  <c r="U31" i="6"/>
  <c r="I31" i="6"/>
  <c r="AB34" i="1"/>
  <c r="V34" i="1"/>
  <c r="P32" i="1"/>
  <c r="AI32" i="1" s="1"/>
  <c r="J34" i="1"/>
  <c r="O26" i="8" l="1"/>
  <c r="G33" i="8"/>
  <c r="G32" i="8"/>
  <c r="I34" i="8"/>
  <c r="I35" i="8"/>
  <c r="K35" i="8"/>
  <c r="K34" i="8"/>
  <c r="E35" i="8"/>
  <c r="E34" i="15" s="1"/>
  <c r="E34" i="8"/>
  <c r="C33" i="14" s="1"/>
  <c r="I32" i="14"/>
  <c r="K32" i="15"/>
  <c r="G31" i="14"/>
  <c r="I31" i="15"/>
  <c r="H27" i="14"/>
  <c r="J27" i="15"/>
  <c r="I31" i="14"/>
  <c r="K31" i="15"/>
  <c r="E29" i="14"/>
  <c r="G29" i="15"/>
  <c r="F27" i="14"/>
  <c r="H27" i="15"/>
  <c r="D27" i="14"/>
  <c r="F27" i="15"/>
  <c r="C31" i="14"/>
  <c r="N21" i="14"/>
  <c r="P21" i="15"/>
  <c r="F30" i="8"/>
  <c r="C32" i="14"/>
  <c r="P24" i="8"/>
  <c r="M23" i="14"/>
  <c r="O27" i="15"/>
  <c r="F25" i="14"/>
  <c r="L32" i="8"/>
  <c r="I30" i="14"/>
  <c r="L30" i="8"/>
  <c r="G30" i="14"/>
  <c r="J30" i="8"/>
  <c r="AP34" i="1"/>
  <c r="AM34" i="1"/>
  <c r="AO34" i="1"/>
  <c r="AN32" i="1"/>
  <c r="AH29" i="6"/>
  <c r="AA33" i="6"/>
  <c r="O31" i="6"/>
  <c r="U33" i="6"/>
  <c r="AR32" i="1"/>
  <c r="I33" i="6"/>
  <c r="AB36" i="1"/>
  <c r="V36" i="1"/>
  <c r="P34" i="1"/>
  <c r="AJ34" i="1" s="1"/>
  <c r="J36" i="1"/>
  <c r="AI34" i="1" l="1"/>
  <c r="AR34" i="1"/>
  <c r="E33" i="15"/>
  <c r="E37" i="8"/>
  <c r="E36" i="15" s="1"/>
  <c r="E36" i="8"/>
  <c r="E35" i="15" s="1"/>
  <c r="G34" i="8"/>
  <c r="G35" i="8"/>
  <c r="I36" i="8"/>
  <c r="I37" i="8"/>
  <c r="K36" i="8"/>
  <c r="K37" i="8"/>
  <c r="E31" i="14"/>
  <c r="G31" i="15"/>
  <c r="J31" i="14"/>
  <c r="L31" i="15"/>
  <c r="D29" i="14"/>
  <c r="F29" i="15"/>
  <c r="I33" i="14"/>
  <c r="K33" i="15"/>
  <c r="P26" i="8"/>
  <c r="P25" i="15" s="1"/>
  <c r="O25" i="15"/>
  <c r="E30" i="14"/>
  <c r="G30" i="15"/>
  <c r="G33" i="14"/>
  <c r="I33" i="15"/>
  <c r="H29" i="14"/>
  <c r="J29" i="15"/>
  <c r="N23" i="14"/>
  <c r="P23" i="15"/>
  <c r="G32" i="14"/>
  <c r="I32" i="15"/>
  <c r="J29" i="14"/>
  <c r="L29" i="15"/>
  <c r="J32" i="8"/>
  <c r="H30" i="8"/>
  <c r="O30" i="8" s="1"/>
  <c r="F32" i="8"/>
  <c r="C34" i="14"/>
  <c r="P28" i="8"/>
  <c r="M27" i="14"/>
  <c r="M25" i="14"/>
  <c r="F34" i="8"/>
  <c r="K34" i="15"/>
  <c r="AO36" i="1"/>
  <c r="AM36" i="1"/>
  <c r="AP36" i="1"/>
  <c r="AN34" i="1"/>
  <c r="U35" i="6"/>
  <c r="O33" i="6"/>
  <c r="AA35" i="6"/>
  <c r="AH31" i="6"/>
  <c r="I35" i="6"/>
  <c r="AB38" i="1"/>
  <c r="V38" i="1"/>
  <c r="P36" i="1"/>
  <c r="AJ36" i="1" s="1"/>
  <c r="J38" i="1"/>
  <c r="AI36" i="1" l="1"/>
  <c r="C35" i="14"/>
  <c r="I38" i="8"/>
  <c r="I39" i="8"/>
  <c r="E38" i="8"/>
  <c r="E37" i="15" s="1"/>
  <c r="E39" i="8"/>
  <c r="E38" i="15" s="1"/>
  <c r="G36" i="8"/>
  <c r="G37" i="8"/>
  <c r="K38" i="8"/>
  <c r="K39" i="8"/>
  <c r="N25" i="14"/>
  <c r="G36" i="14"/>
  <c r="I36" i="15"/>
  <c r="E34" i="14"/>
  <c r="G34" i="15"/>
  <c r="G34" i="14"/>
  <c r="I34" i="15"/>
  <c r="O29" i="15"/>
  <c r="H29" i="15"/>
  <c r="G35" i="14"/>
  <c r="I35" i="15"/>
  <c r="E33" i="14"/>
  <c r="G33" i="15"/>
  <c r="N27" i="14"/>
  <c r="P27" i="15"/>
  <c r="H31" i="14"/>
  <c r="J31" i="15"/>
  <c r="I36" i="14"/>
  <c r="K36" i="15"/>
  <c r="I35" i="14"/>
  <c r="K35" i="15"/>
  <c r="D33" i="14"/>
  <c r="F33" i="15"/>
  <c r="E32" i="14"/>
  <c r="G32" i="15"/>
  <c r="D31" i="14"/>
  <c r="F31" i="15"/>
  <c r="J34" i="8"/>
  <c r="F29" i="14"/>
  <c r="H32" i="8"/>
  <c r="O32" i="8" s="1"/>
  <c r="H34" i="8"/>
  <c r="I34" i="14"/>
  <c r="L34" i="8"/>
  <c r="J36" i="8"/>
  <c r="L36" i="8"/>
  <c r="AP38" i="1"/>
  <c r="AM38" i="1"/>
  <c r="AO38" i="1"/>
  <c r="AN36" i="1"/>
  <c r="AH33" i="6"/>
  <c r="O35" i="6"/>
  <c r="U37" i="6"/>
  <c r="AA37" i="6"/>
  <c r="AR36" i="1"/>
  <c r="I37" i="6"/>
  <c r="AB40" i="1"/>
  <c r="V40" i="1"/>
  <c r="P38" i="1"/>
  <c r="AJ38" i="1" s="1"/>
  <c r="J40" i="1"/>
  <c r="O34" i="8" l="1"/>
  <c r="AI38" i="1"/>
  <c r="AR38" i="1" s="1"/>
  <c r="C37" i="14"/>
  <c r="E41" i="8"/>
  <c r="E40" i="15" s="1"/>
  <c r="E40" i="8"/>
  <c r="E39" i="15" s="1"/>
  <c r="G38" i="8"/>
  <c r="G39" i="8"/>
  <c r="K40" i="8"/>
  <c r="K41" i="8"/>
  <c r="I40" i="8"/>
  <c r="I41" i="8"/>
  <c r="P30" i="8"/>
  <c r="N29" i="14" s="1"/>
  <c r="J35" i="14"/>
  <c r="L35" i="15"/>
  <c r="F33" i="14"/>
  <c r="H33" i="15"/>
  <c r="I37" i="14"/>
  <c r="K37" i="15"/>
  <c r="F31" i="14"/>
  <c r="H31" i="15"/>
  <c r="H33" i="14"/>
  <c r="J33" i="15"/>
  <c r="J33" i="14"/>
  <c r="L33" i="15"/>
  <c r="H35" i="14"/>
  <c r="J35" i="15"/>
  <c r="M29" i="14"/>
  <c r="G37" i="14"/>
  <c r="I37" i="15"/>
  <c r="E35" i="14"/>
  <c r="G35" i="15"/>
  <c r="C38" i="14"/>
  <c r="C36" i="14"/>
  <c r="F36" i="8"/>
  <c r="O33" i="15"/>
  <c r="O31" i="15"/>
  <c r="L38" i="8"/>
  <c r="AP40" i="1"/>
  <c r="AO40" i="1"/>
  <c r="AM40" i="1"/>
  <c r="AN38" i="1"/>
  <c r="O37" i="6"/>
  <c r="AA39" i="6"/>
  <c r="U39" i="6"/>
  <c r="AH35" i="6"/>
  <c r="I39" i="6"/>
  <c r="AB42" i="1"/>
  <c r="V42" i="1"/>
  <c r="P40" i="1"/>
  <c r="AJ40" i="1" s="1"/>
  <c r="J42" i="1"/>
  <c r="AI40" i="1" l="1"/>
  <c r="AR40" i="1" s="1"/>
  <c r="P29" i="15"/>
  <c r="C39" i="14"/>
  <c r="E43" i="8"/>
  <c r="E42" i="15" s="1"/>
  <c r="E42" i="8"/>
  <c r="E41" i="15" s="1"/>
  <c r="G41" i="8"/>
  <c r="G40" i="8"/>
  <c r="I42" i="8"/>
  <c r="I43" i="8"/>
  <c r="K43" i="8"/>
  <c r="K42" i="8"/>
  <c r="J37" i="14"/>
  <c r="L37" i="15"/>
  <c r="D35" i="14"/>
  <c r="F35" i="15"/>
  <c r="I38" i="14"/>
  <c r="K38" i="15"/>
  <c r="E36" i="14"/>
  <c r="G36" i="15"/>
  <c r="I39" i="14"/>
  <c r="K39" i="15"/>
  <c r="G39" i="14"/>
  <c r="I39" i="15"/>
  <c r="E37" i="14"/>
  <c r="G37" i="15"/>
  <c r="G38" i="14"/>
  <c r="I38" i="15"/>
  <c r="J38" i="8"/>
  <c r="F38" i="8"/>
  <c r="C40" i="14"/>
  <c r="P32" i="8"/>
  <c r="M33" i="14"/>
  <c r="P34" i="8"/>
  <c r="M31" i="14"/>
  <c r="H36" i="8"/>
  <c r="O36" i="8" s="1"/>
  <c r="F40" i="8"/>
  <c r="K40" i="15"/>
  <c r="I40" i="15"/>
  <c r="G38" i="15"/>
  <c r="AM42" i="1"/>
  <c r="AO42" i="1"/>
  <c r="AP42" i="1"/>
  <c r="AN40" i="1"/>
  <c r="O39" i="6"/>
  <c r="AH37" i="6"/>
  <c r="U41" i="6"/>
  <c r="AA41" i="6"/>
  <c r="I41" i="6"/>
  <c r="AB44" i="1"/>
  <c r="V44" i="1"/>
  <c r="P42" i="1"/>
  <c r="AJ42" i="1" s="1"/>
  <c r="J44" i="1"/>
  <c r="AI42" i="1" l="1"/>
  <c r="C41" i="14"/>
  <c r="I44" i="8"/>
  <c r="I45" i="8"/>
  <c r="K44" i="8"/>
  <c r="K45" i="8"/>
  <c r="E45" i="8"/>
  <c r="E44" i="15" s="1"/>
  <c r="E44" i="8"/>
  <c r="E43" i="15" s="1"/>
  <c r="G42" i="8"/>
  <c r="G43" i="8"/>
  <c r="G41" i="14"/>
  <c r="I41" i="15"/>
  <c r="N31" i="14"/>
  <c r="P31" i="15"/>
  <c r="F35" i="14"/>
  <c r="H35" i="15"/>
  <c r="E39" i="14"/>
  <c r="G39" i="15"/>
  <c r="I41" i="14"/>
  <c r="K41" i="15"/>
  <c r="N33" i="14"/>
  <c r="P33" i="15"/>
  <c r="D37" i="14"/>
  <c r="F37" i="15"/>
  <c r="G42" i="14"/>
  <c r="I42" i="15"/>
  <c r="D39" i="14"/>
  <c r="F39" i="15"/>
  <c r="H37" i="14"/>
  <c r="J37" i="15"/>
  <c r="O35" i="15"/>
  <c r="I40" i="14"/>
  <c r="L40" i="8"/>
  <c r="J42" i="8"/>
  <c r="E38" i="14"/>
  <c r="H38" i="8"/>
  <c r="H37" i="15" s="1"/>
  <c r="G40" i="14"/>
  <c r="J40" i="8"/>
  <c r="K42" i="15"/>
  <c r="AM44" i="1"/>
  <c r="AO44" i="1"/>
  <c r="AP44" i="1"/>
  <c r="AN42" i="1"/>
  <c r="O41" i="6"/>
  <c r="U43" i="6"/>
  <c r="AH39" i="6"/>
  <c r="AA43" i="6"/>
  <c r="AR42" i="1"/>
  <c r="I43" i="6"/>
  <c r="P44" i="1"/>
  <c r="AJ44" i="1" s="1"/>
  <c r="O38" i="8" l="1"/>
  <c r="AI44" i="1"/>
  <c r="C43" i="14"/>
  <c r="G44" i="8"/>
  <c r="G45" i="8"/>
  <c r="H39" i="14"/>
  <c r="J39" i="15"/>
  <c r="H41" i="14"/>
  <c r="J41" i="15"/>
  <c r="E41" i="14"/>
  <c r="G41" i="15"/>
  <c r="I43" i="14"/>
  <c r="K43" i="15"/>
  <c r="G43" i="14"/>
  <c r="I43" i="15"/>
  <c r="J39" i="14"/>
  <c r="L39" i="15"/>
  <c r="E40" i="14"/>
  <c r="G40" i="15"/>
  <c r="H40" i="8"/>
  <c r="O40" i="8" s="1"/>
  <c r="P36" i="8"/>
  <c r="M35" i="14"/>
  <c r="I42" i="14"/>
  <c r="L42" i="8"/>
  <c r="K44" i="15"/>
  <c r="C42" i="14"/>
  <c r="F42" i="8"/>
  <c r="F37" i="14"/>
  <c r="I44" i="15"/>
  <c r="AN44" i="1"/>
  <c r="AH41" i="6"/>
  <c r="O43" i="6"/>
  <c r="AR44" i="1"/>
  <c r="O39" i="15" l="1"/>
  <c r="D41" i="14"/>
  <c r="F41" i="15"/>
  <c r="J41" i="14"/>
  <c r="L41" i="15"/>
  <c r="E42" i="14"/>
  <c r="G42" i="15"/>
  <c r="F39" i="14"/>
  <c r="H39" i="15"/>
  <c r="E43" i="14"/>
  <c r="G43" i="15"/>
  <c r="P38" i="8"/>
  <c r="P37" i="15" s="1"/>
  <c r="O37" i="15"/>
  <c r="N35" i="14"/>
  <c r="P35" i="15"/>
  <c r="H42" i="8"/>
  <c r="O42" i="8" s="1"/>
  <c r="P40" i="8"/>
  <c r="M37" i="14"/>
  <c r="I44" i="14"/>
  <c r="L44" i="8"/>
  <c r="G44" i="14"/>
  <c r="J44" i="8"/>
  <c r="C44" i="14"/>
  <c r="F44" i="8"/>
  <c r="M39" i="14"/>
  <c r="AR108" i="1"/>
  <c r="AI109" i="1"/>
  <c r="AI108" i="1"/>
  <c r="AH43" i="6"/>
  <c r="E44" i="14" l="1"/>
  <c r="G44" i="15"/>
  <c r="O41" i="15"/>
  <c r="H41" i="15"/>
  <c r="H43" i="14"/>
  <c r="J43" i="15"/>
  <c r="N37" i="14"/>
  <c r="D43" i="14"/>
  <c r="F43" i="15"/>
  <c r="J43" i="14"/>
  <c r="L43" i="15"/>
  <c r="N39" i="14"/>
  <c r="P39" i="15"/>
  <c r="F41" i="14"/>
  <c r="H44" i="8"/>
  <c r="O44" i="8" s="1"/>
  <c r="I17" i="10"/>
  <c r="J2" i="10"/>
  <c r="I19" i="10"/>
  <c r="L2" i="10"/>
  <c r="H2" i="10"/>
  <c r="B2" i="10"/>
  <c r="P42" i="8" l="1"/>
  <c r="F43" i="14"/>
  <c r="H43" i="15"/>
  <c r="M41" i="14"/>
  <c r="O43" i="15"/>
  <c r="O108" i="8" l="1"/>
  <c r="C2" i="10" s="1"/>
  <c r="D2" i="10" s="1"/>
  <c r="O109" i="8"/>
  <c r="I18" i="10" s="1"/>
  <c r="P44" i="8"/>
  <c r="N43" i="14" s="1"/>
  <c r="M43" i="14"/>
  <c r="N41" i="14"/>
  <c r="P41" i="15"/>
  <c r="I11" i="10" l="1"/>
  <c r="K2" i="10"/>
  <c r="P108" i="8"/>
  <c r="P43" i="15"/>
  <c r="F2" i="10"/>
  <c r="I2" i="10" s="1"/>
  <c r="I20" i="10" l="1"/>
  <c r="M2" i="10"/>
</calcChain>
</file>

<file path=xl/sharedStrings.xml><?xml version="1.0" encoding="utf-8"?>
<sst xmlns="http://schemas.openxmlformats.org/spreadsheetml/2006/main" count="276" uniqueCount="118">
  <si>
    <t>Prezime i ime</t>
  </si>
  <si>
    <t>JMBAG</t>
  </si>
  <si>
    <t>NV1</t>
  </si>
  <si>
    <t>NV2</t>
  </si>
  <si>
    <t>NV3</t>
  </si>
  <si>
    <t>NV4</t>
  </si>
  <si>
    <t>ISHOD POLOŽEN</t>
  </si>
  <si>
    <t>ISHOD 1</t>
  </si>
  <si>
    <t>ISHOD 2</t>
  </si>
  <si>
    <t>ISHOD 3</t>
  </si>
  <si>
    <t>ISHOD 4</t>
  </si>
  <si>
    <t>UK</t>
  </si>
  <si>
    <t>ISHOD 5</t>
  </si>
  <si>
    <t>Rbr.</t>
  </si>
  <si>
    <t>MAX POSTOTAKA</t>
  </si>
  <si>
    <t>KOLEGIJ  UKUPNO</t>
  </si>
  <si>
    <t>MAX B</t>
  </si>
  <si>
    <t>MAX P</t>
  </si>
  <si>
    <t>Način vrednovanja</t>
  </si>
  <si>
    <t>B</t>
  </si>
  <si>
    <t>P</t>
  </si>
  <si>
    <t>B - bodovi</t>
  </si>
  <si>
    <t>P - postoci</t>
  </si>
  <si>
    <t>Ime i prezime nastavnika:</t>
  </si>
  <si>
    <t>Potpis</t>
  </si>
  <si>
    <t>Status studenta:</t>
  </si>
  <si>
    <t>Datum:</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</si>
  <si>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</si>
  <si>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</si>
  <si>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</si>
  <si>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</si>
  <si>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</si>
  <si>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</si>
  <si>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</si>
  <si>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</si>
  <si>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</si>
  <si>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</si>
  <si>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</si>
  <si>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</si>
  <si>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</si>
  <si>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</si>
  <si>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</si>
  <si>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</si>
  <si>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</si>
  <si>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</si>
  <si>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</si>
  <si>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</si>
  <si>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</si>
  <si>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</si>
  <si>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</si>
  <si>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</si>
  <si>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</si>
  <si>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</si>
  <si>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</si>
  <si>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</si>
  <si>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</si>
  <si>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</si>
  <si>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</si>
  <si>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</si>
  <si>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</si>
  <si>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</si>
  <si>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</si>
  <si>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</si>
  <si>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</si>
  <si>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</si>
  <si>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</si>
  <si>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</si>
  <si>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</si>
  <si>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</si>
  <si>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</si>
  <si>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</si>
  <si>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</si>
  <si>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</si>
  <si>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</si>
  <si>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</si>
  <si>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</si>
  <si>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</si>
  <si>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Kolegij/Studij:</t>
  </si>
  <si>
    <t>Ishod položen</t>
  </si>
  <si>
    <t>Broj ishoda za parcijalni ispit</t>
  </si>
  <si>
    <t>Napomena</t>
  </si>
  <si>
    <t>ISPIT POLOŽEN</t>
  </si>
  <si>
    <t>Kolegij/ Studij:</t>
  </si>
  <si>
    <t>Položeni/nepoloženi ishodi</t>
  </si>
  <si>
    <t>I1</t>
  </si>
  <si>
    <t>I2</t>
  </si>
  <si>
    <t>I3</t>
  </si>
  <si>
    <t>I4</t>
  </si>
  <si>
    <t>I5</t>
  </si>
  <si>
    <t>aktivan</t>
  </si>
  <si>
    <t>br aktivni</t>
  </si>
  <si>
    <t>Položili</t>
  </si>
  <si>
    <t>Polozili kroz kontinuirano</t>
  </si>
  <si>
    <t>broj aktivnih kontinuirano</t>
  </si>
  <si>
    <t>Prolaznost kontinuirano</t>
  </si>
  <si>
    <t>Prolaznost nakon ispita</t>
  </si>
  <si>
    <t>koliko ih je pristupilo cjelovitom</t>
  </si>
  <si>
    <t>Prosjek bodova kontinuirano</t>
  </si>
  <si>
    <t>Prosjek bodova nakon ispita</t>
  </si>
  <si>
    <t>Prosjecna ocjena kontinuirano</t>
  </si>
  <si>
    <t>Prosjecna ocjena nakon ispita</t>
  </si>
  <si>
    <t>Polozili ukupno</t>
  </si>
  <si>
    <t>polozili kroz ispite</t>
  </si>
  <si>
    <t>Broj studenta koji su cjeloviti ispit</t>
  </si>
  <si>
    <t>Odabrali</t>
  </si>
  <si>
    <t>Pristupilli</t>
  </si>
  <si>
    <t>Položili kroz kontinuirano praćenje</t>
  </si>
  <si>
    <t>Položili na ispitnom roku</t>
  </si>
  <si>
    <t>Odabrali cjeloviti ispit</t>
  </si>
  <si>
    <t>Pristupili cjelovitom ispitu</t>
  </si>
  <si>
    <t>Položili cijeloviti ispit</t>
  </si>
  <si>
    <t>Broj aktivnih studenata na kolegiju tijekom semestra</t>
  </si>
  <si>
    <t>Položili ukupno</t>
  </si>
  <si>
    <t>Datum</t>
  </si>
  <si>
    <t>OCJENA</t>
  </si>
  <si>
    <t>________________</t>
  </si>
  <si>
    <t>Ime</t>
  </si>
  <si>
    <t>Prezime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</si>
</sst>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b/>
      <sz val="14"/>
      <color theme="1"/>
      <name val="Calibri"/>
      <family val="2"/>
      <charset val="238"/>
      <scheme val="minor"/>
    </font>
    <font>
      <sz val="14"/>
      <color theme="1"/>
      <name val="Calibri"/>
      <family val="2"/>
      <charset val="238"/>
      <scheme val="minor"/>
    </font>
    <font>
      <sz val="8"/>
      <name val="Calibri"/>
      <family val="2"/>
      <charset val="238"/>
      <scheme val="minor"/>
    </font>
    <font>
      <b/>
      <sz val="10"/>
      <color theme="1"/>
      <name val="Calibri"/>
      <family val="2"/>
      <charset val="238"/>
      <scheme val="minor"/>
    </font>
    <font>
      <b/>
      <sz val="11"/>
      <color theme="1"/>
      <name val="Calibri"/>
      <family val="2"/>
      <scheme val="minor"/>
    </font>
    <font>
      <sz val="11"/>
      <color rgb="FF00B050"/>
      <name val="Calibri"/>
      <family val="2"/>
      <charset val="238"/>
      <scheme val="minor"/>
    </font>
  </fonts>
  <fills count="8">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s>
  <borders count="5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bottom/>
      <diagonal/>
    </border>
    <border>
      <left style="medium">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79">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0" fillId="0" borderId="0" xfId="0" applyFill="1" applyAlignment="1">
      <alignment horizontal="center" vertical="center"/>
    </xf>
    <xf numFmtId="2" fontId="0" fillId="0" borderId="2" xfId="0" applyNumberFormat="1" applyBorder="1" applyAlignment="1">
      <alignment horizontal="center" vertical="center" wrapText="1"/>
    </xf>
    <xf numFmtId="2" fontId="0" fillId="0" borderId="5" xfId="0" applyNumberFormat="1" applyBorder="1" applyAlignment="1">
      <alignment horizontal="center" vertical="center" wrapText="1"/>
    </xf>
    <xf numFmtId="2" fontId="0" fillId="0" borderId="7" xfId="0" applyNumberFormat="1" applyBorder="1" applyAlignment="1">
      <alignment horizontal="center" vertical="center" wrapText="1"/>
    </xf>
    <xf numFmtId="1" fontId="0" fillId="0" borderId="0" xfId="0" applyNumberFormat="1" applyAlignment="1">
      <alignment horizontal="center" vertical="center"/>
    </xf>
    <xf numFmtId="2" fontId="0" fillId="0" borderId="2" xfId="0" applyNumberFormat="1" applyBorder="1" applyAlignment="1" applyProtection="1">
      <alignment horizontal="center" vertical="center" wrapText="1"/>
    </xf>
    <xf numFmtId="2" fontId="0" fillId="0" borderId="5" xfId="0" applyNumberFormat="1" applyBorder="1" applyAlignment="1" applyProtection="1">
      <alignment horizontal="center" vertical="center" wrapText="1"/>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1" fillId="0" borderId="10" xfId="0" applyFont="1" applyBorder="1" applyAlignment="1" applyProtection="1">
      <alignment vertical="center" wrapText="1"/>
      <protection locked="0"/>
    </xf>
    <xf numFmtId="2" fontId="1" fillId="0" borderId="33" xfId="0" applyNumberFormat="1" applyFont="1" applyBorder="1" applyAlignment="1">
      <alignment horizontal="center" vertical="center" wrapText="1"/>
    </xf>
    <xf numFmtId="2" fontId="0" fillId="0" borderId="7" xfId="0" applyNumberFormat="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11" xfId="0" applyNumberFormat="1" applyFont="1" applyFill="1" applyBorder="1" applyAlignment="1">
      <alignment horizontal="center" vertical="center" wrapText="1"/>
    </xf>
    <xf numFmtId="2" fontId="1" fillId="0" borderId="15" xfId="0" applyNumberFormat="1" applyFont="1" applyBorder="1" applyAlignment="1">
      <alignment horizontal="center" vertical="center" wrapText="1"/>
    </xf>
    <xf numFmtId="2" fontId="0" fillId="0" borderId="2" xfId="0" applyNumberFormat="1"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protection locked="0"/>
    </xf>
    <xf numFmtId="2" fontId="0" fillId="0" borderId="9" xfId="0" applyNumberFormat="1" applyBorder="1" applyAlignment="1" applyProtection="1">
      <alignment horizontal="center" vertical="center" wrapText="1"/>
      <protection locked="0"/>
    </xf>
    <xf numFmtId="2" fontId="0" fillId="3" borderId="5" xfId="0" applyNumberFormat="1" applyFill="1" applyBorder="1" applyAlignment="1" applyProtection="1">
      <alignment horizontal="center" vertical="center" wrapText="1"/>
      <protection locked="0"/>
    </xf>
    <xf numFmtId="2" fontId="0" fillId="2" borderId="28" xfId="0" applyNumberFormat="1" applyFill="1" applyBorder="1" applyAlignment="1">
      <alignment horizontal="center" vertical="center" wrapText="1"/>
    </xf>
    <xf numFmtId="2" fontId="0" fillId="2" borderId="1" xfId="0" applyNumberFormat="1" applyFill="1" applyBorder="1" applyAlignment="1" applyProtection="1">
      <alignment horizontal="center" vertical="center" wrapText="1"/>
      <protection locked="0"/>
    </xf>
    <xf numFmtId="2" fontId="0" fillId="2" borderId="2" xfId="0" applyNumberFormat="1" applyFill="1" applyBorder="1" applyAlignment="1" applyProtection="1">
      <alignment horizontal="center" vertical="center" wrapText="1"/>
      <protection locked="0"/>
    </xf>
    <xf numFmtId="2" fontId="0" fillId="2" borderId="39" xfId="0" applyNumberFormat="1" applyFill="1" applyBorder="1" applyAlignment="1" applyProtection="1">
      <alignment horizontal="center" vertical="center" wrapText="1"/>
      <protection locked="0"/>
    </xf>
    <xf numFmtId="2" fontId="0" fillId="2" borderId="40" xfId="0" applyNumberFormat="1" applyFill="1" applyBorder="1" applyAlignment="1" applyProtection="1">
      <alignment horizontal="center" vertical="center" wrapText="1"/>
      <protection locked="0"/>
    </xf>
    <xf numFmtId="2" fontId="0" fillId="0" borderId="29" xfId="0" applyNumberFormat="1" applyFill="1" applyBorder="1" applyAlignment="1">
      <alignment horizontal="center" vertical="center" wrapText="1"/>
    </xf>
    <xf numFmtId="2" fontId="0" fillId="0" borderId="7" xfId="0" applyNumberFormat="1" applyFill="1" applyBorder="1" applyAlignment="1">
      <alignment horizontal="center" vertical="center" wrapText="1"/>
    </xf>
    <xf numFmtId="2" fontId="0" fillId="0" borderId="6" xfId="0" applyNumberFormat="1" applyFill="1" applyBorder="1" applyAlignment="1">
      <alignment horizontal="center" vertical="center" wrapText="1"/>
    </xf>
    <xf numFmtId="0" fontId="2" fillId="0" borderId="10" xfId="0" applyFont="1" applyBorder="1" applyAlignment="1" applyProtection="1">
      <alignment vertical="center" wrapText="1"/>
    </xf>
    <xf numFmtId="0" fontId="1" fillId="0" borderId="10" xfId="0" applyFont="1" applyBorder="1" applyAlignment="1" applyProtection="1">
      <alignment vertical="center" wrapText="1"/>
    </xf>
    <xf numFmtId="0" fontId="1" fillId="0" borderId="0" xfId="0" applyFont="1" applyAlignment="1" applyProtection="1">
      <alignment horizontal="center" vertical="center" wrapText="1"/>
    </xf>
    <xf numFmtId="1" fontId="0" fillId="0" borderId="0" xfId="0" applyNumberFormat="1" applyBorder="1" applyAlignment="1" applyProtection="1">
      <alignment horizontal="center" vertical="center" wrapText="1"/>
    </xf>
    <xf numFmtId="2" fontId="0" fillId="0" borderId="37" xfId="0" applyNumberFormat="1" applyBorder="1" applyAlignment="1" applyProtection="1">
      <alignment horizontal="center" vertical="center" wrapText="1"/>
    </xf>
    <xf numFmtId="1" fontId="0" fillId="0" borderId="10" xfId="0" applyNumberFormat="1" applyBorder="1" applyAlignment="1" applyProtection="1">
      <alignment horizontal="center" vertical="center" wrapText="1"/>
    </xf>
    <xf numFmtId="2" fontId="0" fillId="0" borderId="10" xfId="0" applyNumberFormat="1" applyBorder="1" applyAlignment="1" applyProtection="1">
      <alignment horizontal="center" vertical="center" wrapText="1"/>
    </xf>
    <xf numFmtId="2" fontId="1" fillId="0" borderId="8" xfId="0" applyNumberFormat="1" applyFont="1" applyFill="1" applyBorder="1" applyAlignment="1" applyProtection="1">
      <alignment horizontal="center" vertical="center" wrapText="1"/>
    </xf>
    <xf numFmtId="2" fontId="1" fillId="0" borderId="11" xfId="0" applyNumberFormat="1" applyFont="1" applyFill="1" applyBorder="1" applyAlignment="1" applyProtection="1">
      <alignment horizontal="center" vertical="center" wrapText="1"/>
    </xf>
    <xf numFmtId="2" fontId="1" fillId="0" borderId="15" xfId="0" applyNumberFormat="1" applyFont="1" applyBorder="1" applyAlignment="1" applyProtection="1">
      <alignment horizontal="center" vertical="center" wrapText="1"/>
    </xf>
    <xf numFmtId="2" fontId="0" fillId="0" borderId="1" xfId="0" applyNumberFormat="1" applyBorder="1" applyAlignment="1" applyProtection="1">
      <alignment horizontal="center" vertical="center" wrapText="1"/>
    </xf>
    <xf numFmtId="2" fontId="0" fillId="0" borderId="9" xfId="0" applyNumberFormat="1" applyBorder="1" applyAlignment="1" applyProtection="1">
      <alignment horizontal="center" vertical="center" wrapText="1"/>
    </xf>
    <xf numFmtId="2" fontId="1" fillId="0" borderId="4" xfId="0" applyNumberFormat="1" applyFont="1" applyBorder="1" applyAlignment="1" applyProtection="1">
      <alignment horizontal="center" vertical="center" wrapText="1"/>
    </xf>
    <xf numFmtId="2" fontId="0" fillId="3" borderId="5" xfId="0" applyNumberFormat="1" applyFill="1" applyBorder="1" applyAlignment="1" applyProtection="1">
      <alignment horizontal="center" vertical="center" wrapText="1"/>
    </xf>
    <xf numFmtId="2" fontId="1" fillId="0" borderId="6" xfId="0" applyNumberFormat="1" applyFont="1" applyBorder="1" applyAlignment="1" applyProtection="1">
      <alignment horizontal="center" vertical="center" wrapText="1"/>
    </xf>
    <xf numFmtId="2" fontId="0" fillId="2" borderId="28" xfId="0" applyNumberFormat="1" applyFill="1" applyBorder="1" applyAlignment="1" applyProtection="1">
      <alignment horizontal="center" vertical="center" wrapText="1"/>
    </xf>
    <xf numFmtId="2" fontId="0" fillId="2" borderId="1" xfId="0" applyNumberFormat="1" applyFill="1" applyBorder="1" applyAlignment="1" applyProtection="1">
      <alignment horizontal="center" vertical="center" wrapText="1"/>
    </xf>
    <xf numFmtId="2" fontId="0" fillId="2" borderId="2" xfId="0" applyNumberFormat="1" applyFill="1" applyBorder="1" applyAlignment="1" applyProtection="1">
      <alignment horizontal="center" vertical="center" wrapText="1"/>
    </xf>
    <xf numFmtId="2" fontId="0" fillId="2" borderId="39" xfId="0" applyNumberFormat="1" applyFill="1" applyBorder="1" applyAlignment="1" applyProtection="1">
      <alignment horizontal="center" vertical="center" wrapText="1"/>
    </xf>
    <xf numFmtId="2" fontId="0" fillId="2" borderId="40" xfId="0" applyNumberFormat="1" applyFill="1" applyBorder="1" applyAlignment="1" applyProtection="1">
      <alignment horizontal="center" vertical="center" wrapText="1"/>
    </xf>
    <xf numFmtId="2" fontId="0" fillId="0" borderId="29" xfId="0" applyNumberFormat="1" applyFill="1" applyBorder="1" applyAlignment="1" applyProtection="1">
      <alignment horizontal="center" vertical="center" wrapText="1"/>
    </xf>
    <xf numFmtId="2" fontId="0" fillId="0" borderId="7" xfId="0" applyNumberFormat="1" applyFill="1" applyBorder="1" applyAlignment="1" applyProtection="1">
      <alignment horizontal="center" vertical="center" wrapText="1"/>
    </xf>
    <xf numFmtId="2" fontId="0" fillId="0" borderId="6" xfId="0" applyNumberFormat="1" applyFill="1" applyBorder="1" applyAlignment="1" applyProtection="1">
      <alignment horizontal="center" vertical="center" wrapText="1"/>
    </xf>
    <xf numFmtId="2" fontId="1" fillId="0" borderId="42" xfId="0" applyNumberFormat="1" applyFont="1" applyBorder="1" applyAlignment="1">
      <alignment horizontal="center" vertical="center" wrapText="1"/>
    </xf>
    <xf numFmtId="2" fontId="1" fillId="0" borderId="31" xfId="0" applyNumberFormat="1" applyFont="1" applyBorder="1" applyAlignment="1">
      <alignment horizontal="center" vertical="center" wrapText="1"/>
    </xf>
    <xf numFmtId="2" fontId="0" fillId="3" borderId="4" xfId="0" applyNumberFormat="1" applyFill="1" applyBorder="1" applyAlignment="1" applyProtection="1">
      <alignment horizontal="center" vertical="center" wrapText="1"/>
      <protection locked="0"/>
    </xf>
    <xf numFmtId="2" fontId="0" fillId="3" borderId="6" xfId="0" applyNumberFormat="1" applyFill="1" applyBorder="1" applyAlignment="1" applyProtection="1">
      <alignment horizontal="center" vertical="center" wrapText="1"/>
      <protection locked="0"/>
    </xf>
    <xf numFmtId="2" fontId="0" fillId="3" borderId="7" xfId="0" applyNumberFormat="1" applyFill="1" applyBorder="1" applyAlignment="1" applyProtection="1">
      <alignment horizontal="center" vertical="center" wrapText="1"/>
      <protection locked="0"/>
    </xf>
    <xf numFmtId="2" fontId="1" fillId="0" borderId="33" xfId="0" applyNumberFormat="1" applyFont="1" applyBorder="1" applyAlignment="1">
      <alignment horizontal="center" vertical="center" wrapText="1"/>
    </xf>
    <xf numFmtId="2" fontId="0" fillId="0" borderId="28" xfId="0" applyNumberFormat="1" applyBorder="1" applyAlignment="1">
      <alignment horizontal="center" vertical="center"/>
    </xf>
    <xf numFmtId="2" fontId="0" fillId="0" borderId="29" xfId="0" applyNumberFormat="1" applyBorder="1" applyAlignment="1">
      <alignment horizontal="center" vertical="center"/>
    </xf>
    <xf numFmtId="2" fontId="0" fillId="0" borderId="6" xfId="0" applyNumberFormat="1" applyBorder="1" applyAlignment="1">
      <alignment horizontal="center" vertical="center"/>
    </xf>
    <xf numFmtId="0" fontId="1" fillId="0" borderId="0" xfId="0" applyFont="1" applyAlignment="1" applyProtection="1">
      <alignment horizontal="center" vertical="center"/>
      <protection locked="0"/>
    </xf>
    <xf numFmtId="2" fontId="0" fillId="0" borderId="28" xfId="0" applyNumberFormat="1" applyBorder="1" applyAlignment="1">
      <alignment horizontal="center" vertical="center"/>
    </xf>
    <xf numFmtId="0" fontId="1" fillId="0" borderId="0" xfId="0" applyFont="1" applyAlignment="1" applyProtection="1">
      <alignment horizontal="center" vertical="center"/>
    </xf>
    <xf numFmtId="14" fontId="0" fillId="0" borderId="0" xfId="0" applyNumberFormat="1" applyAlignment="1">
      <alignment horizontal="center" vertical="center"/>
    </xf>
    <xf numFmtId="0" fontId="0" fillId="0" borderId="0" xfId="0" applyFont="1"/>
    <xf numFmtId="2" fontId="0" fillId="5" borderId="39" xfId="0" applyNumberFormat="1" applyFill="1" applyBorder="1" applyAlignment="1">
      <alignment horizontal="center" vertical="center"/>
    </xf>
    <xf numFmtId="1" fontId="7" fillId="7" borderId="29" xfId="0" applyNumberFormat="1" applyFont="1" applyFill="1" applyBorder="1" applyAlignment="1">
      <alignment horizontal="center" vertical="center" wrapText="1"/>
    </xf>
    <xf numFmtId="2" fontId="1" fillId="7" borderId="29" xfId="0" applyNumberFormat="1" applyFont="1" applyFill="1" applyBorder="1" applyAlignment="1">
      <alignment horizontal="center" vertical="center" wrapText="1"/>
    </xf>
    <xf numFmtId="1" fontId="1" fillId="7" borderId="29" xfId="0" applyNumberFormat="1" applyFont="1" applyFill="1" applyBorder="1" applyAlignment="1">
      <alignment horizontal="center" vertical="center" wrapText="1"/>
    </xf>
    <xf numFmtId="0" fontId="0" fillId="0" borderId="0" xfId="0" applyAlignment="1">
      <alignment vertical="center"/>
    </xf>
    <xf numFmtId="1" fontId="0" fillId="0" borderId="0" xfId="0" applyNumberFormat="1"/>
    <xf numFmtId="0" fontId="0" fillId="0" borderId="0" xfId="0" applyAlignment="1">
      <alignment wrapText="1"/>
    </xf>
    <xf numFmtId="2" fontId="1" fillId="0" borderId="0" xfId="0" applyNumberFormat="1" applyFont="1" applyBorder="1" applyAlignment="1">
      <alignment horizontal="center" vertical="top" wrapText="1"/>
    </xf>
    <xf numFmtId="1" fontId="1" fillId="0" borderId="0" xfId="0" applyNumberFormat="1" applyFont="1" applyBorder="1" applyAlignment="1">
      <alignment horizontal="center" vertical="top" wrapText="1"/>
    </xf>
    <xf numFmtId="0" fontId="8" fillId="0" borderId="0" xfId="0" applyFont="1"/>
    <xf numFmtId="10" fontId="0" fillId="0" borderId="0" xfId="0" applyNumberFormat="1" applyFont="1"/>
    <xf numFmtId="1" fontId="1" fillId="0" borderId="30" xfId="0" applyNumberFormat="1" applyFont="1" applyBorder="1" applyAlignment="1">
      <alignment horizontal="center" wrapText="1"/>
    </xf>
    <xf numFmtId="2" fontId="1" fillId="0" borderId="46" xfId="0" applyNumberFormat="1" applyFont="1" applyBorder="1" applyAlignment="1">
      <alignment horizontal="center" wrapText="1"/>
    </xf>
    <xf numFmtId="2" fontId="1" fillId="0" borderId="14" xfId="0" applyNumberFormat="1" applyFont="1" applyBorder="1" applyAlignment="1">
      <alignment horizontal="center" vertical="center" wrapText="1"/>
    </xf>
    <xf numFmtId="2" fontId="1" fillId="0" borderId="33" xfId="0" applyNumberFormat="1" applyFont="1" applyBorder="1" applyAlignment="1" applyProtection="1">
      <alignment horizontal="center" vertical="center" wrapText="1"/>
    </xf>
    <xf numFmtId="2" fontId="1" fillId="0" borderId="14" xfId="0" applyNumberFormat="1" applyFont="1" applyBorder="1" applyAlignment="1" applyProtection="1">
      <alignment horizontal="center" vertical="center" wrapText="1"/>
    </xf>
    <xf numFmtId="2" fontId="0" fillId="0" borderId="7" xfId="0" applyNumberFormat="1" applyBorder="1" applyAlignment="1" applyProtection="1">
      <alignment horizontal="center" vertical="center" wrapText="1"/>
    </xf>
    <xf numFmtId="2" fontId="1" fillId="0" borderId="1" xfId="0" applyNumberFormat="1" applyFont="1" applyBorder="1" applyAlignment="1" applyProtection="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1" fontId="7" fillId="6" borderId="30" xfId="0" applyNumberFormat="1" applyFont="1" applyFill="1" applyBorder="1" applyAlignment="1" applyProtection="1">
      <alignment vertical="center" wrapText="1"/>
      <protection locked="0"/>
    </xf>
    <xf numFmtId="2" fontId="0" fillId="4" borderId="1" xfId="0" applyNumberFormat="1" applyFill="1" applyBorder="1" applyAlignment="1" applyProtection="1">
      <alignment horizontal="center" vertical="center"/>
      <protection locked="0"/>
    </xf>
    <xf numFmtId="0" fontId="0" fillId="0" borderId="0" xfId="0" applyAlignment="1" applyProtection="1">
      <alignment horizontal="center" vertical="center"/>
    </xf>
    <xf numFmtId="0" fontId="0" fillId="0" borderId="46" xfId="0" applyBorder="1" applyAlignment="1" applyProtection="1">
      <alignment horizontal="center" vertical="center"/>
    </xf>
    <xf numFmtId="0" fontId="1" fillId="0" borderId="0" xfId="0" applyFont="1" applyAlignment="1">
      <alignment vertical="center" wrapText="1"/>
    </xf>
    <xf numFmtId="1" fontId="1" fillId="0" borderId="0" xfId="0" applyNumberFormat="1" applyFont="1" applyAlignment="1" applyProtection="1">
      <alignment vertical="center" wrapText="1"/>
    </xf>
    <xf numFmtId="14" fontId="0" fillId="0" borderId="0" xfId="0" applyNumberFormat="1" applyAlignment="1" applyProtection="1">
      <alignment horizontal="center" vertical="center"/>
    </xf>
    <xf numFmtId="2" fontId="1" fillId="0" borderId="42" xfId="0" applyNumberFormat="1" applyFont="1" applyBorder="1" applyAlignment="1" applyProtection="1">
      <alignment horizontal="center" vertical="center" wrapText="1"/>
    </xf>
    <xf numFmtId="2" fontId="0" fillId="3" borderId="4" xfId="0" applyNumberFormat="1" applyFill="1" applyBorder="1" applyAlignment="1" applyProtection="1">
      <alignment horizontal="center" vertical="center" wrapText="1"/>
    </xf>
    <xf numFmtId="2" fontId="1" fillId="0" borderId="31" xfId="0" applyNumberFormat="1" applyFont="1" applyBorder="1" applyAlignment="1" applyProtection="1">
      <alignment horizontal="center" vertical="center" wrapText="1"/>
    </xf>
    <xf numFmtId="2" fontId="0" fillId="3" borderId="6" xfId="0" applyNumberFormat="1" applyFill="1" applyBorder="1" applyAlignment="1" applyProtection="1">
      <alignment horizontal="center" vertical="center" wrapText="1"/>
    </xf>
    <xf numFmtId="2" fontId="0" fillId="0" borderId="28" xfId="0" applyNumberFormat="1" applyBorder="1" applyAlignment="1" applyProtection="1">
      <alignment horizontal="center" vertical="center"/>
    </xf>
    <xf numFmtId="2" fontId="0" fillId="4" borderId="1" xfId="0" applyNumberFormat="1" applyFill="1" applyBorder="1" applyAlignment="1" applyProtection="1">
      <alignment horizontal="center" vertical="center"/>
    </xf>
    <xf numFmtId="2" fontId="0" fillId="0" borderId="29" xfId="0" applyNumberFormat="1" applyBorder="1" applyAlignment="1" applyProtection="1">
      <alignment horizontal="center" vertical="center"/>
    </xf>
    <xf numFmtId="2" fontId="0" fillId="0" borderId="6" xfId="0" applyNumberFormat="1" applyBorder="1" applyAlignment="1" applyProtection="1">
      <alignment horizontal="center" vertical="center"/>
    </xf>
    <xf numFmtId="2" fontId="0" fillId="5" borderId="39" xfId="0" applyNumberFormat="1" applyFill="1" applyBorder="1" applyAlignment="1" applyProtection="1">
      <alignment horizontal="center" vertical="center"/>
    </xf>
    <xf numFmtId="0" fontId="0" fillId="0" borderId="0" xfId="0" applyAlignment="1" applyProtection="1">
      <alignment vertical="center"/>
    </xf>
    <xf numFmtId="1" fontId="7" fillId="7" borderId="29" xfId="0" applyNumberFormat="1" applyFont="1" applyFill="1" applyBorder="1" applyAlignment="1" applyProtection="1">
      <alignment horizontal="center" vertical="center" wrapText="1"/>
    </xf>
    <xf numFmtId="2" fontId="1" fillId="7" borderId="29" xfId="0" applyNumberFormat="1" applyFont="1" applyFill="1" applyBorder="1" applyAlignment="1" applyProtection="1">
      <alignment horizontal="center" vertical="center" wrapText="1"/>
    </xf>
    <xf numFmtId="1" fontId="1" fillId="7" borderId="29" xfId="0" applyNumberFormat="1" applyFont="1" applyFill="1" applyBorder="1" applyAlignment="1" applyProtection="1">
      <alignment horizontal="center" vertical="center" wrapText="1"/>
    </xf>
    <xf numFmtId="1" fontId="7" fillId="6" borderId="30" xfId="0" applyNumberFormat="1" applyFont="1" applyFill="1" applyBorder="1" applyAlignment="1" applyProtection="1">
      <alignment vertical="center" wrapText="1"/>
    </xf>
    <xf numFmtId="0" fontId="1" fillId="0" borderId="46" xfId="0" applyFont="1" applyBorder="1" applyAlignment="1" applyProtection="1">
      <alignment vertical="center" wrapText="1"/>
      <protection locked="0"/>
    </xf>
    <xf numFmtId="0" fontId="1" fillId="0" borderId="0" xfId="0" applyFont="1" applyAlignment="1" applyProtection="1">
      <alignment vertical="center" wrapText="1"/>
    </xf>
    <xf numFmtId="0" fontId="0" fillId="0" borderId="27" xfId="0" applyBorder="1" applyAlignment="1">
      <alignment horizontal="center" vertical="center"/>
    </xf>
    <xf numFmtId="0" fontId="0" fillId="0" borderId="30" xfId="0" applyBorder="1" applyAlignment="1">
      <alignment horizontal="center" vertical="center"/>
    </xf>
    <xf numFmtId="0" fontId="7" fillId="0" borderId="27" xfId="0" applyFont="1" applyBorder="1" applyAlignment="1">
      <alignment horizontal="center" vertical="center"/>
    </xf>
    <xf numFmtId="0" fontId="7" fillId="0" borderId="41" xfId="0" applyFont="1" applyBorder="1" applyAlignment="1">
      <alignment horizontal="center" vertical="center"/>
    </xf>
    <xf numFmtId="0" fontId="7" fillId="0" borderId="30" xfId="0" applyFont="1" applyBorder="1" applyAlignment="1">
      <alignment horizontal="center" vertical="center"/>
    </xf>
    <xf numFmtId="2" fontId="1" fillId="0" borderId="27" xfId="0" applyNumberFormat="1" applyFont="1" applyBorder="1" applyAlignment="1" applyProtection="1">
      <alignment horizontal="center" vertical="center" wrapText="1"/>
    </xf>
    <xf numFmtId="2" fontId="1" fillId="0" borderId="30" xfId="0" applyNumberFormat="1" applyFont="1" applyBorder="1" applyAlignment="1" applyProtection="1">
      <alignment horizontal="center" vertical="center" wrapText="1"/>
    </xf>
    <xf numFmtId="2" fontId="1" fillId="0" borderId="41" xfId="0" applyNumberFormat="1" applyFont="1" applyBorder="1" applyAlignment="1" applyProtection="1">
      <alignment horizontal="center" vertical="center" wrapText="1"/>
    </xf>
    <xf numFmtId="2" fontId="3" fillId="0" borderId="41" xfId="0" applyNumberFormat="1" applyFont="1" applyBorder="1" applyAlignment="1">
      <alignment horizontal="center" vertical="center"/>
    </xf>
    <xf numFmtId="0" fontId="3" fillId="0" borderId="30" xfId="0" applyFont="1" applyBorder="1" applyAlignment="1">
      <alignment horizontal="center" vertical="center"/>
    </xf>
    <xf numFmtId="0" fontId="3" fillId="0" borderId="45" xfId="0" applyFont="1" applyBorder="1" applyAlignment="1">
      <alignment horizontal="center" vertical="center"/>
    </xf>
    <xf numFmtId="0" fontId="3" fillId="0" borderId="27" xfId="0" applyFont="1" applyBorder="1" applyAlignment="1">
      <alignment horizontal="center" vertical="center"/>
    </xf>
    <xf numFmtId="0" fontId="3" fillId="0" borderId="41" xfId="0" applyFont="1" applyBorder="1" applyAlignment="1">
      <alignment horizontal="center" vertical="center"/>
    </xf>
    <xf numFmtId="2" fontId="1" fillId="0" borderId="26" xfId="0" applyNumberFormat="1" applyFont="1" applyBorder="1" applyAlignment="1" applyProtection="1">
      <alignment horizontal="center" vertical="center" wrapText="1"/>
      <protection locked="0"/>
    </xf>
    <xf numFmtId="2" fontId="1" fillId="0" borderId="18" xfId="0" applyNumberFormat="1" applyFont="1" applyBorder="1" applyAlignment="1" applyProtection="1">
      <alignment horizontal="center" vertical="center" wrapText="1"/>
      <protection locked="0"/>
    </xf>
    <xf numFmtId="2" fontId="3" fillId="0" borderId="27" xfId="0" applyNumberFormat="1" applyFont="1" applyBorder="1" applyAlignment="1" applyProtection="1">
      <alignment horizontal="center" vertical="center" wrapText="1"/>
      <protection locked="0"/>
    </xf>
    <xf numFmtId="2" fontId="3" fillId="0" borderId="41" xfId="0" applyNumberFormat="1" applyFont="1" applyBorder="1" applyAlignment="1" applyProtection="1">
      <alignment horizontal="center" vertical="center" wrapText="1"/>
      <protection locked="0"/>
    </xf>
    <xf numFmtId="2" fontId="3" fillId="0" borderId="30" xfId="0" applyNumberFormat="1" applyFont="1" applyBorder="1" applyAlignment="1" applyProtection="1">
      <alignment horizontal="center" vertical="center" wrapText="1"/>
      <protection locked="0"/>
    </xf>
    <xf numFmtId="2" fontId="1" fillId="0" borderId="26" xfId="0" applyNumberFormat="1" applyFont="1" applyBorder="1" applyAlignment="1" applyProtection="1">
      <alignment horizontal="center" vertical="center" wrapText="1"/>
    </xf>
    <xf numFmtId="2" fontId="1" fillId="0" borderId="18" xfId="0" applyNumberFormat="1" applyFont="1" applyBorder="1" applyAlignment="1" applyProtection="1">
      <alignment horizontal="center" vertical="center" wrapText="1"/>
    </xf>
    <xf numFmtId="2" fontId="3" fillId="0" borderId="27" xfId="0" applyNumberFormat="1" applyFont="1" applyBorder="1" applyAlignment="1">
      <alignment horizontal="center" vertical="center" wrapText="1"/>
    </xf>
    <xf numFmtId="2" fontId="4" fillId="0" borderId="30" xfId="0" applyNumberFormat="1" applyFont="1" applyBorder="1" applyAlignment="1">
      <alignment horizontal="center" vertical="center" wrapText="1"/>
    </xf>
    <xf numFmtId="2" fontId="1" fillId="0" borderId="26" xfId="0" applyNumberFormat="1" applyFont="1" applyBorder="1" applyAlignment="1">
      <alignment horizontal="center" vertical="center" wrapText="1"/>
    </xf>
    <xf numFmtId="2" fontId="0" fillId="0" borderId="18" xfId="0" applyNumberFormat="1" applyBorder="1" applyAlignment="1">
      <alignment horizontal="center" vertical="center" wrapText="1"/>
    </xf>
    <xf numFmtId="2" fontId="0" fillId="0" borderId="24" xfId="0" applyNumberFormat="1" applyFill="1" applyBorder="1" applyAlignment="1">
      <alignment horizontal="center" vertical="center" wrapText="1"/>
    </xf>
    <xf numFmtId="2" fontId="0" fillId="0" borderId="17" xfId="0" applyNumberFormat="1" applyBorder="1" applyAlignment="1">
      <alignment horizontal="center" vertical="center" wrapText="1"/>
    </xf>
    <xf numFmtId="2" fontId="0" fillId="0" borderId="17" xfId="0" applyNumberFormat="1" applyFill="1" applyBorder="1" applyAlignment="1">
      <alignment horizontal="center" vertical="center" wrapText="1"/>
    </xf>
    <xf numFmtId="2" fontId="1" fillId="0" borderId="18" xfId="0" applyNumberFormat="1" applyFont="1" applyBorder="1" applyAlignment="1">
      <alignment horizontal="center" vertical="center" wrapText="1"/>
    </xf>
    <xf numFmtId="1" fontId="0" fillId="0" borderId="25" xfId="0" applyNumberFormat="1" applyBorder="1" applyAlignment="1">
      <alignment horizontal="center" vertical="center" wrapText="1"/>
    </xf>
    <xf numFmtId="1" fontId="0" fillId="0" borderId="16" xfId="0" applyNumberFormat="1" applyBorder="1" applyAlignment="1">
      <alignment horizontal="center" vertical="center" wrapText="1"/>
    </xf>
    <xf numFmtId="2" fontId="0" fillId="2" borderId="24" xfId="0" applyNumberFormat="1" applyFill="1" applyBorder="1" applyAlignment="1" applyProtection="1">
      <alignment horizontal="center" vertical="center" wrapText="1"/>
    </xf>
    <xf numFmtId="2" fontId="0" fillId="2" borderId="17" xfId="0" applyNumberFormat="1" applyFill="1" applyBorder="1" applyAlignment="1" applyProtection="1">
      <alignment horizontal="center" vertical="center" wrapText="1"/>
    </xf>
    <xf numFmtId="49" fontId="0" fillId="2" borderId="24" xfId="0" applyNumberFormat="1" applyFill="1" applyBorder="1" applyAlignment="1" applyProtection="1">
      <alignment horizontal="center" vertical="center" wrapText="1"/>
    </xf>
    <xf numFmtId="49" fontId="0" fillId="2" borderId="17" xfId="0" applyNumberFormat="1" applyFill="1" applyBorder="1" applyAlignment="1" applyProtection="1">
      <alignment horizontal="center" vertical="center" wrapText="1"/>
    </xf>
    <xf numFmtId="2" fontId="3" fillId="0" borderId="36" xfId="0" applyNumberFormat="1" applyFont="1" applyBorder="1" applyAlignment="1">
      <alignment horizontal="center" vertical="center" wrapText="1"/>
    </xf>
    <xf numFmtId="2" fontId="4" fillId="0" borderId="37" xfId="0" applyNumberFormat="1" applyFont="1" applyBorder="1" applyAlignment="1">
      <alignment horizontal="center" vertical="center" wrapText="1"/>
    </xf>
    <xf numFmtId="2" fontId="4" fillId="0" borderId="38" xfId="0" applyNumberFormat="1" applyFont="1" applyBorder="1" applyAlignment="1">
      <alignment horizontal="center" vertical="center" wrapText="1"/>
    </xf>
    <xf numFmtId="0" fontId="1" fillId="0" borderId="49"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51" xfId="0" applyFont="1" applyBorder="1" applyAlignment="1">
      <alignment horizontal="center" vertical="center" wrapText="1"/>
    </xf>
    <xf numFmtId="2" fontId="1" fillId="0" borderId="23" xfId="0" applyNumberFormat="1" applyFont="1" applyBorder="1" applyAlignment="1">
      <alignment horizontal="center" vertical="center" wrapText="1"/>
    </xf>
    <xf numFmtId="2" fontId="0" fillId="0" borderId="35" xfId="0" applyNumberFormat="1" applyBorder="1" applyAlignment="1">
      <alignment horizontal="center" vertical="center" wrapText="1"/>
    </xf>
    <xf numFmtId="2" fontId="0" fillId="0" borderId="19" xfId="0" applyNumberFormat="1" applyBorder="1" applyAlignment="1">
      <alignment horizontal="center" vertical="center" wrapText="1"/>
    </xf>
    <xf numFmtId="2" fontId="0" fillId="0" borderId="22" xfId="0" applyNumberFormat="1" applyBorder="1" applyAlignment="1">
      <alignment horizontal="center" vertical="center" wrapText="1"/>
    </xf>
    <xf numFmtId="2" fontId="0" fillId="0" borderId="6" xfId="0" applyNumberFormat="1" applyBorder="1" applyAlignment="1">
      <alignment horizontal="center" vertical="center" wrapText="1"/>
    </xf>
    <xf numFmtId="2" fontId="0" fillId="0" borderId="7" xfId="0" applyNumberFormat="1" applyBorder="1" applyAlignment="1">
      <alignment horizontal="center" vertical="center" wrapText="1"/>
    </xf>
    <xf numFmtId="2" fontId="0" fillId="0" borderId="12" xfId="0" applyNumberFormat="1" applyBorder="1" applyAlignment="1">
      <alignment horizontal="center" vertical="center" wrapText="1"/>
    </xf>
    <xf numFmtId="2" fontId="1" fillId="0" borderId="1" xfId="0" applyNumberFormat="1" applyFont="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1" fillId="0" borderId="9" xfId="0" applyNumberFormat="1" applyFont="1" applyBorder="1" applyAlignment="1">
      <alignment horizontal="center" vertical="center" wrapText="1"/>
    </xf>
    <xf numFmtId="2" fontId="1" fillId="0" borderId="13" xfId="0" applyNumberFormat="1" applyFont="1" applyBorder="1" applyAlignment="1">
      <alignment horizontal="center" vertical="center" wrapText="1"/>
    </xf>
    <xf numFmtId="1" fontId="1" fillId="0" borderId="26" xfId="0" applyNumberFormat="1" applyFont="1" applyBorder="1" applyAlignment="1">
      <alignment horizontal="center" vertical="center" wrapText="1"/>
    </xf>
    <xf numFmtId="1" fontId="0" fillId="0" borderId="22" xfId="0" applyNumberFormat="1" applyBorder="1" applyAlignment="1">
      <alignment horizontal="center" vertical="center" wrapText="1"/>
    </xf>
    <xf numFmtId="1" fontId="0" fillId="0" borderId="18" xfId="0" applyNumberFormat="1" applyBorder="1" applyAlignment="1">
      <alignment horizontal="center" vertical="center" wrapText="1"/>
    </xf>
    <xf numFmtId="2" fontId="1" fillId="0" borderId="24" xfId="0" applyNumberFormat="1" applyFont="1" applyBorder="1" applyAlignment="1">
      <alignment horizontal="center" vertical="center" wrapText="1"/>
    </xf>
    <xf numFmtId="2" fontId="0" fillId="0" borderId="21" xfId="0" applyNumberFormat="1" applyBorder="1" applyAlignment="1">
      <alignment horizontal="center" vertical="center" wrapText="1"/>
    </xf>
    <xf numFmtId="1" fontId="1" fillId="0" borderId="25" xfId="0" applyNumberFormat="1" applyFont="1" applyBorder="1" applyAlignment="1">
      <alignment horizontal="center" vertical="center" wrapText="1"/>
    </xf>
    <xf numFmtId="1" fontId="0" fillId="0" borderId="20" xfId="0" applyNumberFormat="1" applyBorder="1" applyAlignment="1">
      <alignment horizontal="center" vertical="center" wrapText="1"/>
    </xf>
    <xf numFmtId="2" fontId="0" fillId="0" borderId="31" xfId="0" applyNumberFormat="1" applyBorder="1" applyAlignment="1">
      <alignment horizontal="center" vertical="center" wrapText="1"/>
    </xf>
    <xf numFmtId="2" fontId="0" fillId="0" borderId="32" xfId="0" applyNumberFormat="1" applyBorder="1" applyAlignment="1">
      <alignment horizontal="center" vertical="center" wrapText="1"/>
    </xf>
    <xf numFmtId="2" fontId="1" fillId="0" borderId="33" xfId="0" applyNumberFormat="1" applyFont="1" applyBorder="1" applyAlignment="1">
      <alignment horizontal="center" vertical="center" wrapText="1"/>
    </xf>
    <xf numFmtId="2" fontId="1" fillId="0" borderId="34" xfId="0" applyNumberFormat="1" applyFont="1" applyBorder="1" applyAlignment="1">
      <alignment horizontal="center" vertical="center" wrapText="1"/>
    </xf>
    <xf numFmtId="2" fontId="1" fillId="0" borderId="14" xfId="0" applyNumberFormat="1" applyFont="1" applyBorder="1" applyAlignment="1">
      <alignment horizontal="center" vertical="center" wrapText="1"/>
    </xf>
    <xf numFmtId="0" fontId="1" fillId="0" borderId="49" xfId="0" applyFont="1" applyBorder="1" applyAlignment="1" applyProtection="1">
      <alignment horizontal="center" vertical="top" wrapText="1"/>
      <protection locked="0"/>
    </xf>
    <xf numFmtId="0" fontId="1" fillId="0" borderId="50" xfId="0" applyFont="1" applyBorder="1" applyAlignment="1" applyProtection="1">
      <alignment horizontal="center" vertical="top" wrapText="1"/>
      <protection locked="0"/>
    </xf>
    <xf numFmtId="0" fontId="1" fillId="0" borderId="51" xfId="0" applyFont="1" applyBorder="1" applyAlignment="1" applyProtection="1">
      <alignment horizontal="center" vertical="top" wrapText="1"/>
      <protection locked="0"/>
    </xf>
    <xf numFmtId="0" fontId="2" fillId="0" borderId="49" xfId="0" applyFont="1" applyBorder="1" applyAlignment="1">
      <alignment horizontal="center" vertical="center" wrapText="1"/>
    </xf>
    <xf numFmtId="0" fontId="2" fillId="0" borderId="51" xfId="0" applyFont="1" applyBorder="1" applyAlignment="1">
      <alignment horizontal="center" vertical="center" wrapText="1"/>
    </xf>
    <xf numFmtId="1" fontId="2" fillId="0" borderId="0" xfId="0" applyNumberFormat="1" applyFont="1" applyAlignment="1">
      <alignment horizontal="center" vertical="center" wrapText="1"/>
    </xf>
    <xf numFmtId="0" fontId="2" fillId="0" borderId="49" xfId="0" applyFont="1" applyBorder="1" applyAlignment="1" applyProtection="1">
      <alignment horizontal="center" vertical="center" wrapText="1"/>
      <protection locked="0"/>
    </xf>
    <xf numFmtId="0" fontId="2" fillId="0" borderId="50" xfId="0" applyFont="1" applyBorder="1" applyAlignment="1" applyProtection="1">
      <alignment horizontal="center" vertical="center" wrapText="1"/>
      <protection locked="0"/>
    </xf>
    <xf numFmtId="0" fontId="2" fillId="0" borderId="51" xfId="0" applyFont="1" applyBorder="1" applyAlignment="1" applyProtection="1">
      <alignment horizontal="center" vertical="center" wrapText="1"/>
      <protection locked="0"/>
    </xf>
    <xf numFmtId="0" fontId="2" fillId="0" borderId="10" xfId="0" applyFont="1" applyBorder="1" applyAlignment="1">
      <alignment horizontal="center" vertical="center" wrapText="1"/>
    </xf>
    <xf numFmtId="2" fontId="1" fillId="0" borderId="22" xfId="0" applyNumberFormat="1" applyFont="1" applyBorder="1" applyAlignment="1">
      <alignment horizontal="center" vertical="center" wrapText="1"/>
    </xf>
    <xf numFmtId="0" fontId="1" fillId="7" borderId="33" xfId="0" applyFont="1" applyFill="1" applyBorder="1" applyAlignment="1">
      <alignment horizontal="center" vertical="center" wrapText="1"/>
    </xf>
    <xf numFmtId="0" fontId="1" fillId="7" borderId="34" xfId="0" applyFont="1" applyFill="1" applyBorder="1" applyAlignment="1">
      <alignment horizontal="center" vertical="center" wrapText="1"/>
    </xf>
    <xf numFmtId="0" fontId="1" fillId="7" borderId="14" xfId="0" applyFont="1" applyFill="1" applyBorder="1" applyAlignment="1">
      <alignment horizontal="center" vertical="center" wrapText="1"/>
    </xf>
    <xf numFmtId="2" fontId="0" fillId="0" borderId="18" xfId="0" applyNumberFormat="1" applyBorder="1" applyAlignment="1" applyProtection="1">
      <alignment horizontal="center" vertical="center" wrapText="1"/>
    </xf>
    <xf numFmtId="2" fontId="0" fillId="0" borderId="24" xfId="0" applyNumberFormat="1" applyFill="1" applyBorder="1" applyAlignment="1" applyProtection="1">
      <alignment horizontal="center" vertical="center" wrapText="1"/>
    </xf>
    <xf numFmtId="2" fontId="0" fillId="0" borderId="17" xfId="0" applyNumberFormat="1" applyBorder="1" applyAlignment="1" applyProtection="1">
      <alignment horizontal="center" vertical="center" wrapText="1"/>
    </xf>
    <xf numFmtId="2" fontId="0" fillId="0" borderId="6" xfId="0" applyNumberFormat="1" applyBorder="1" applyAlignment="1" applyProtection="1">
      <alignment horizontal="center" vertical="center" wrapText="1"/>
    </xf>
    <xf numFmtId="2" fontId="0" fillId="0" borderId="7" xfId="0" applyNumberFormat="1" applyBorder="1" applyAlignment="1" applyProtection="1">
      <alignment horizontal="center" vertical="center" wrapText="1"/>
    </xf>
    <xf numFmtId="2" fontId="0" fillId="0" borderId="12" xfId="0" applyNumberFormat="1" applyBorder="1" applyAlignment="1" applyProtection="1">
      <alignment horizontal="center" vertical="center" wrapText="1"/>
    </xf>
    <xf numFmtId="2" fontId="0" fillId="0" borderId="31" xfId="0" applyNumberFormat="1" applyBorder="1" applyAlignment="1" applyProtection="1">
      <alignment horizontal="center" vertical="center" wrapText="1"/>
    </xf>
    <xf numFmtId="2" fontId="0" fillId="0" borderId="32" xfId="0" applyNumberFormat="1" applyBorder="1" applyAlignment="1" applyProtection="1">
      <alignment horizontal="center" vertical="center" wrapText="1"/>
    </xf>
    <xf numFmtId="0" fontId="3" fillId="0" borderId="10" xfId="0" applyFont="1" applyBorder="1" applyAlignment="1" applyProtection="1">
      <alignment horizontal="center" vertical="center" wrapText="1"/>
    </xf>
    <xf numFmtId="2" fontId="1" fillId="0" borderId="9" xfId="0" applyNumberFormat="1" applyFont="1" applyBorder="1" applyAlignment="1" applyProtection="1">
      <alignment horizontal="center" vertical="center" wrapText="1"/>
    </xf>
    <xf numFmtId="2" fontId="1" fillId="0" borderId="2" xfId="0" applyNumberFormat="1" applyFont="1" applyBorder="1" applyAlignment="1" applyProtection="1">
      <alignment horizontal="center" vertical="center" wrapText="1"/>
    </xf>
    <xf numFmtId="2" fontId="1" fillId="0" borderId="3" xfId="0" applyNumberFormat="1" applyFont="1" applyBorder="1" applyAlignment="1" applyProtection="1">
      <alignment horizontal="center" vertical="center" wrapText="1"/>
    </xf>
    <xf numFmtId="2" fontId="1" fillId="0" borderId="13" xfId="0" applyNumberFormat="1" applyFont="1" applyBorder="1" applyAlignment="1" applyProtection="1">
      <alignment horizontal="center" vertical="center" wrapText="1"/>
    </xf>
    <xf numFmtId="2" fontId="1" fillId="0" borderId="1" xfId="0" applyNumberFormat="1" applyFont="1" applyBorder="1" applyAlignment="1" applyProtection="1">
      <alignment horizontal="center" vertical="center" wrapText="1"/>
    </xf>
    <xf numFmtId="2" fontId="1" fillId="0" borderId="33" xfId="0" applyNumberFormat="1" applyFont="1" applyBorder="1" applyAlignment="1" applyProtection="1">
      <alignment horizontal="center" vertical="center" wrapText="1"/>
    </xf>
    <xf numFmtId="2" fontId="1" fillId="0" borderId="34" xfId="0" applyNumberFormat="1" applyFont="1" applyBorder="1" applyAlignment="1" applyProtection="1">
      <alignment horizontal="center" vertical="center" wrapText="1"/>
    </xf>
    <xf numFmtId="2" fontId="1" fillId="0" borderId="14" xfId="0" applyNumberFormat="1" applyFont="1" applyBorder="1" applyAlignment="1" applyProtection="1">
      <alignment horizontal="center" vertical="center" wrapText="1"/>
    </xf>
    <xf numFmtId="2" fontId="0" fillId="0" borderId="17" xfId="0" applyNumberFormat="1" applyFill="1" applyBorder="1" applyAlignment="1" applyProtection="1">
      <alignment horizontal="center" vertical="center" wrapText="1"/>
    </xf>
    <xf numFmtId="14" fontId="1" fillId="0" borderId="10" xfId="0" applyNumberFormat="1" applyFont="1" applyBorder="1" applyAlignment="1" applyProtection="1">
      <alignment horizontal="center" vertical="center" wrapText="1"/>
    </xf>
    <xf numFmtId="1" fontId="2" fillId="0" borderId="0" xfId="0" applyNumberFormat="1" applyFont="1" applyAlignment="1" applyProtection="1">
      <alignment horizontal="center" vertical="center" wrapText="1"/>
    </xf>
    <xf numFmtId="0" fontId="2" fillId="0" borderId="10"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2" fontId="3" fillId="0" borderId="27" xfId="0" applyNumberFormat="1" applyFont="1" applyBorder="1" applyAlignment="1" applyProtection="1">
      <alignment horizontal="center" vertical="center" wrapText="1"/>
    </xf>
    <xf numFmtId="2" fontId="3" fillId="0" borderId="41" xfId="0" applyNumberFormat="1" applyFont="1" applyBorder="1" applyAlignment="1" applyProtection="1">
      <alignment horizontal="center" vertical="center" wrapText="1"/>
    </xf>
    <xf numFmtId="2" fontId="3" fillId="0" borderId="30" xfId="0" applyNumberFormat="1" applyFont="1" applyBorder="1" applyAlignment="1" applyProtection="1">
      <alignment horizontal="center" vertical="center" wrapText="1"/>
    </xf>
    <xf numFmtId="1" fontId="0" fillId="0" borderId="25" xfId="0" applyNumberFormat="1" applyBorder="1" applyAlignment="1" applyProtection="1">
      <alignment horizontal="center" vertical="center" wrapText="1"/>
    </xf>
    <xf numFmtId="1" fontId="0" fillId="0" borderId="16" xfId="0" applyNumberFormat="1" applyBorder="1" applyAlignment="1" applyProtection="1">
      <alignment horizontal="center" vertical="center" wrapText="1"/>
    </xf>
    <xf numFmtId="1" fontId="0" fillId="2" borderId="26" xfId="0" applyNumberFormat="1" applyFill="1" applyBorder="1" applyAlignment="1" applyProtection="1">
      <alignment horizontal="center" vertical="center" wrapText="1"/>
    </xf>
    <xf numFmtId="1" fontId="0" fillId="2" borderId="18" xfId="0" applyNumberFormat="1" applyFill="1" applyBorder="1" applyAlignment="1" applyProtection="1">
      <alignment horizontal="center" vertical="center" wrapText="1"/>
    </xf>
    <xf numFmtId="1" fontId="1" fillId="0" borderId="25" xfId="0" applyNumberFormat="1" applyFont="1" applyBorder="1" applyAlignment="1" applyProtection="1">
      <alignment horizontal="center" vertical="center" wrapText="1"/>
    </xf>
    <xf numFmtId="1" fontId="0" fillId="0" borderId="20" xfId="0" applyNumberFormat="1" applyBorder="1" applyAlignment="1" applyProtection="1">
      <alignment horizontal="center" vertical="center" wrapText="1"/>
    </xf>
    <xf numFmtId="1" fontId="1" fillId="0" borderId="26" xfId="0" applyNumberFormat="1" applyFont="1" applyBorder="1" applyAlignment="1" applyProtection="1">
      <alignment horizontal="center" vertical="center" wrapText="1"/>
    </xf>
    <xf numFmtId="1" fontId="0" fillId="0" borderId="22" xfId="0" applyNumberFormat="1" applyBorder="1" applyAlignment="1" applyProtection="1">
      <alignment horizontal="center" vertical="center" wrapText="1"/>
    </xf>
    <xf numFmtId="1" fontId="0" fillId="0" borderId="18" xfId="0" applyNumberFormat="1" applyBorder="1" applyAlignment="1" applyProtection="1">
      <alignment horizontal="center" vertical="center" wrapText="1"/>
    </xf>
    <xf numFmtId="2" fontId="1" fillId="0" borderId="23" xfId="0" applyNumberFormat="1" applyFont="1" applyBorder="1" applyAlignment="1" applyProtection="1">
      <alignment horizontal="center" vertical="center" wrapText="1"/>
    </xf>
    <xf numFmtId="2" fontId="1" fillId="0" borderId="35" xfId="0" applyNumberFormat="1" applyFont="1" applyBorder="1" applyAlignment="1" applyProtection="1">
      <alignment horizontal="center" vertical="center" wrapText="1"/>
    </xf>
    <xf numFmtId="2" fontId="1" fillId="0" borderId="19" xfId="0" applyNumberFormat="1" applyFont="1" applyBorder="1" applyAlignment="1" applyProtection="1">
      <alignment horizontal="center" vertical="center" wrapText="1"/>
    </xf>
    <xf numFmtId="2" fontId="1" fillId="0" borderId="22" xfId="0" applyNumberFormat="1" applyFont="1" applyBorder="1" applyAlignment="1" applyProtection="1">
      <alignment horizontal="center" vertical="center" wrapText="1"/>
    </xf>
    <xf numFmtId="2" fontId="4" fillId="0" borderId="30" xfId="0" applyNumberFormat="1" applyFont="1" applyBorder="1" applyAlignment="1" applyProtection="1">
      <alignment horizontal="center" vertical="center" wrapText="1"/>
    </xf>
    <xf numFmtId="0" fontId="0" fillId="0" borderId="3" xfId="0" applyBorder="1" applyAlignment="1">
      <alignment horizontal="center" vertical="center"/>
    </xf>
    <xf numFmtId="0" fontId="0" fillId="0" borderId="8" xfId="0" applyBorder="1" applyAlignment="1">
      <alignment horizontal="center" vertical="center"/>
    </xf>
    <xf numFmtId="2" fontId="0" fillId="0" borderId="28" xfId="0" applyNumberFormat="1" applyBorder="1" applyAlignment="1">
      <alignment horizontal="center" vertical="center" wrapText="1"/>
    </xf>
    <xf numFmtId="0" fontId="0" fillId="0" borderId="29" xfId="0" applyBorder="1" applyAlignment="1">
      <alignment horizontal="center" vertical="center" wrapText="1"/>
    </xf>
    <xf numFmtId="1" fontId="0" fillId="0" borderId="28" xfId="0" applyNumberFormat="1" applyBorder="1" applyAlignment="1">
      <alignment horizontal="center" vertical="center"/>
    </xf>
    <xf numFmtId="0" fontId="0" fillId="0" borderId="29" xfId="0" applyBorder="1" applyAlignment="1">
      <alignment horizontal="center" vertical="center"/>
    </xf>
    <xf numFmtId="0" fontId="0" fillId="0" borderId="27" xfId="0" applyBorder="1" applyAlignment="1" applyProtection="1">
      <alignment horizontal="center" vertical="center"/>
    </xf>
    <xf numFmtId="0" fontId="0" fillId="0" borderId="30" xfId="0" applyBorder="1" applyAlignment="1" applyProtection="1">
      <alignment horizontal="center" vertical="center"/>
    </xf>
    <xf numFmtId="0" fontId="0" fillId="0" borderId="41" xfId="0" applyBorder="1" applyAlignment="1" applyProtection="1">
      <alignment horizontal="center" vertical="center"/>
    </xf>
    <xf numFmtId="2" fontId="0" fillId="0" borderId="43" xfId="0" applyNumberFormat="1" applyFill="1" applyBorder="1" applyAlignment="1" applyProtection="1">
      <alignment horizontal="center" vertical="center" wrapText="1"/>
      <protection locked="0"/>
    </xf>
    <xf numFmtId="0" fontId="0" fillId="0" borderId="17" xfId="0" applyFill="1" applyBorder="1" applyAlignment="1">
      <alignment horizontal="center" vertical="center" wrapText="1"/>
    </xf>
    <xf numFmtId="2" fontId="0" fillId="0" borderId="44" xfId="0" applyNumberFormat="1" applyFill="1" applyBorder="1" applyAlignment="1" applyProtection="1">
      <alignment horizontal="center" vertical="center" wrapText="1"/>
      <protection locked="0"/>
    </xf>
    <xf numFmtId="0" fontId="0" fillId="0" borderId="18" xfId="0" applyFill="1" applyBorder="1" applyAlignment="1">
      <alignment horizontal="center" vertical="center" wrapText="1"/>
    </xf>
    <xf numFmtId="2" fontId="1" fillId="0" borderId="33" xfId="0" applyNumberFormat="1" applyFont="1" applyBorder="1" applyAlignment="1" applyProtection="1">
      <alignment horizontal="center" vertical="center" wrapText="1"/>
      <protection locked="0"/>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7" xfId="0" applyFont="1" applyBorder="1" applyAlignment="1">
      <alignment horizontal="center" vertical="center" wrapText="1"/>
    </xf>
    <xf numFmtId="1" fontId="1" fillId="0" borderId="48" xfId="0" applyNumberFormat="1" applyFont="1" applyBorder="1" applyAlignment="1">
      <alignment horizontal="center" vertical="center" wrapText="1"/>
    </xf>
    <xf numFmtId="1" fontId="1" fillId="0" borderId="10" xfId="0" applyNumberFormat="1" applyFont="1" applyBorder="1" applyAlignment="1">
      <alignment horizontal="center" vertical="center" wrapText="1"/>
    </xf>
    <xf numFmtId="0" fontId="0" fillId="0" borderId="10" xfId="0"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3" xfId="0" applyBorder="1" applyAlignment="1" applyProtection="1">
      <alignment horizontal="center" vertical="center"/>
    </xf>
    <xf numFmtId="0" fontId="0" fillId="0" borderId="8" xfId="0" applyBorder="1" applyAlignment="1" applyProtection="1">
      <alignment horizontal="center" vertical="center"/>
    </xf>
    <xf numFmtId="1" fontId="0" fillId="0" borderId="28" xfId="0" applyNumberFormat="1" applyBorder="1" applyAlignment="1" applyProtection="1">
      <alignment horizontal="center" vertical="center"/>
    </xf>
    <xf numFmtId="0" fontId="0" fillId="0" borderId="29" xfId="0" applyBorder="1" applyAlignment="1" applyProtection="1">
      <alignment horizontal="center" vertical="center"/>
    </xf>
    <xf numFmtId="2" fontId="0" fillId="0" borderId="44" xfId="0" applyNumberFormat="1" applyFill="1" applyBorder="1" applyAlignment="1" applyProtection="1">
      <alignment horizontal="center" vertical="center" wrapText="1"/>
    </xf>
    <xf numFmtId="0" fontId="0" fillId="0" borderId="18" xfId="0" applyFill="1" applyBorder="1" applyAlignment="1" applyProtection="1">
      <alignment horizontal="center" vertical="center" wrapText="1"/>
    </xf>
    <xf numFmtId="2" fontId="0" fillId="0" borderId="43" xfId="0" applyNumberFormat="1" applyFill="1" applyBorder="1" applyAlignment="1" applyProtection="1">
      <alignment horizontal="center" vertical="center" wrapText="1"/>
    </xf>
    <xf numFmtId="0" fontId="0" fillId="0" borderId="17" xfId="0" applyFill="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0" xfId="0" applyFont="1" applyAlignment="1" applyProtection="1">
      <alignment horizontal="center" vertical="center" wrapText="1"/>
    </xf>
    <xf numFmtId="0" fontId="1" fillId="7" borderId="33" xfId="0" applyFont="1" applyFill="1" applyBorder="1" applyAlignment="1" applyProtection="1">
      <alignment horizontal="center" vertical="center" wrapText="1"/>
    </xf>
    <xf numFmtId="0" fontId="1" fillId="7" borderId="34" xfId="0" applyFont="1" applyFill="1" applyBorder="1" applyAlignment="1" applyProtection="1">
      <alignment horizontal="center" vertical="center" wrapText="1"/>
    </xf>
    <xf numFmtId="0" fontId="1" fillId="7" borderId="14" xfId="0" applyFont="1" applyFill="1" applyBorder="1" applyAlignment="1" applyProtection="1">
      <alignment horizontal="center" vertical="center" wrapText="1"/>
    </xf>
    <xf numFmtId="0" fontId="1" fillId="0" borderId="47" xfId="0" applyFont="1" applyBorder="1" applyAlignment="1" applyProtection="1">
      <alignment horizontal="center" vertical="center" wrapText="1"/>
    </xf>
    <xf numFmtId="0" fontId="0" fillId="0" borderId="0" xfId="0" applyAlignment="1" applyProtection="1">
      <alignment horizontal="center" vertical="center" wrapText="1"/>
    </xf>
    <xf numFmtId="0" fontId="0" fillId="0" borderId="0" xfId="0" applyAlignment="1" applyProtection="1">
      <alignment horizontal="center" vertical="center"/>
    </xf>
    <xf numFmtId="1" fontId="1" fillId="0" borderId="48" xfId="0" applyNumberFormat="1" applyFont="1" applyBorder="1" applyAlignment="1" applyProtection="1">
      <alignment horizontal="center" vertical="center" wrapText="1"/>
    </xf>
    <xf numFmtId="1" fontId="1" fillId="0" borderId="10" xfId="0" applyNumberFormat="1" applyFont="1" applyBorder="1" applyAlignment="1" applyProtection="1">
      <alignment horizontal="center" vertical="center" wrapText="1"/>
    </xf>
    <xf numFmtId="0" fontId="0" fillId="0" borderId="10" xfId="0" applyBorder="1" applyAlignment="1" applyProtection="1">
      <alignment horizontal="center" vertical="center"/>
    </xf>
    <xf numFmtId="0" fontId="7" fillId="0" borderId="27"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0" xfId="0" applyFont="1" applyBorder="1" applyAlignment="1" applyProtection="1">
      <alignment horizontal="center" vertical="center"/>
    </xf>
    <xf numFmtId="2" fontId="1" fillId="0" borderId="24" xfId="0" applyNumberFormat="1" applyFont="1" applyBorder="1" applyAlignment="1" applyProtection="1">
      <alignment horizontal="center" vertical="center" wrapText="1"/>
    </xf>
    <xf numFmtId="2" fontId="0" fillId="0" borderId="21" xfId="0" applyNumberFormat="1" applyBorder="1" applyAlignment="1" applyProtection="1">
      <alignment horizontal="center" vertical="center" wrapText="1"/>
    </xf>
    <xf numFmtId="2" fontId="0" fillId="0" borderId="28" xfId="0" applyNumberFormat="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0" xfId="0" applyProtection="1">
      <protection locked="0"/>
    </xf>
    <xf numFmtId="0" fontId="0" fillId="0" borderId="0" xfId="0" applyAlignment="1">
      <alignment horizontal="center"/>
    </xf>
    <xf numFmtId="0" fontId="0" fillId="0" borderId="0" xfId="0" applyAlignment="1" applyProtection="1">
      <alignment horizontal="center"/>
      <protection locked="0"/>
    </xf>
  </cellXfs>
  <cellStyles count="1">
    <cellStyle name="Normalno" xfId="0" builtinId="0"/>
  </cellStyles>
  <dxfs count="35">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1"/>
  <sheetViews>
    <sheetView tabSelected="1" zoomScale="115" zoomScaleNormal="115" workbookViewId="0">
      <selection activeCell="D1" sqref="D1"/>
    </sheetView>
  </sheetViews>
  <sheetFormatPr defaultRowHeight="15" x14ac:dyDescent="0.25"/>
  <cols>
    <col min="2" max="3" width="20" style="277" hidden="1" customWidth="1"/>
    <col min="4" max="4" width="20" style="278" customWidth="1"/>
    <col min="5" max="5" width="16.5703125" style="278" customWidth="1"/>
    <col min="6" max="6" width="18.85546875" style="278" customWidth="1"/>
    <col min="7" max="10" width="9.140625" style="278"/>
    <col min="11" max="18" width="9.140625" style="276"/>
  </cols>
  <sheetData>
    <row r="1" spans="1:6" x14ac:dyDescent="0.25">
      <c r="B1" s="277" t="s">
        <v>0</v>
      </c>
      <c r="C1" s="277" t="s">
        <v>1</v>
      </c>
      <c r="D1" s="278" t="s">
        <v>1</v>
      </c>
      <c r="E1" s="278" t="s">
        <v>116</v>
      </c>
      <c r="F1" s="278" t="s">
        <v>117</v>
      </c>
    </row>
    <row r="2" spans="1:6" x14ac:dyDescent="0.25">
      <c r="A2" t="s">
        <v>27</v>
      </c>
      <c r="B2" s="277" t="str">
        <f>_xlfn.CONCAT(F2," ",E2)</f>
        <v xml:space="preserve"> </v>
      </c>
      <c r="C2" s="277">
        <f>D2</f>
        <v>0</v>
      </c>
    </row>
    <row r="3" spans="1:6" x14ac:dyDescent="0.25">
      <c r="A3" t="s">
        <v>28</v>
      </c>
      <c r="B3" s="277" t="str">
        <f t="shared" ref="B3:B51" si="0">_xlfn.CONCAT(F3," ",E3)</f>
        <v xml:space="preserve"> </v>
      </c>
      <c r="C3" s="277">
        <f t="shared" ref="C3:C51" si="1">D3</f>
        <v>0</v>
      </c>
    </row>
    <row r="4" spans="1:6" x14ac:dyDescent="0.25">
      <c r="A4" t="s">
        <v>29</v>
      </c>
      <c r="B4" s="277" t="str">
        <f t="shared" si="0"/>
        <v xml:space="preserve"> </v>
      </c>
      <c r="C4" s="277">
        <f t="shared" si="1"/>
        <v>0</v>
      </c>
    </row>
    <row r="5" spans="1:6" x14ac:dyDescent="0.25">
      <c r="A5" t="s">
        <v>30</v>
      </c>
      <c r="B5" s="277" t="str">
        <f t="shared" si="0"/>
        <v xml:space="preserve"> </v>
      </c>
      <c r="C5" s="277">
        <f t="shared" si="1"/>
        <v>0</v>
      </c>
    </row>
    <row r="6" spans="1:6" x14ac:dyDescent="0.25">
      <c r="A6" t="s">
        <v>31</v>
      </c>
      <c r="B6" s="277" t="str">
        <f t="shared" si="0"/>
        <v xml:space="preserve"> </v>
      </c>
      <c r="C6" s="277">
        <f t="shared" si="1"/>
        <v>0</v>
      </c>
    </row>
    <row r="7" spans="1:6" x14ac:dyDescent="0.25">
      <c r="A7" t="s">
        <v>32</v>
      </c>
      <c r="B7" s="277" t="str">
        <f t="shared" si="0"/>
        <v xml:space="preserve"> </v>
      </c>
      <c r="C7" s="277">
        <f t="shared" si="1"/>
        <v>0</v>
      </c>
    </row>
    <row r="8" spans="1:6" x14ac:dyDescent="0.25">
      <c r="A8" t="s">
        <v>33</v>
      </c>
      <c r="B8" s="277" t="str">
        <f t="shared" si="0"/>
        <v xml:space="preserve"> </v>
      </c>
      <c r="C8" s="277">
        <f t="shared" si="1"/>
        <v>0</v>
      </c>
    </row>
    <row r="9" spans="1:6" x14ac:dyDescent="0.25">
      <c r="A9" t="s">
        <v>34</v>
      </c>
      <c r="B9" s="277" t="str">
        <f t="shared" si="0"/>
        <v xml:space="preserve"> </v>
      </c>
      <c r="C9" s="277">
        <f t="shared" si="1"/>
        <v>0</v>
      </c>
    </row>
    <row r="10" spans="1:6" x14ac:dyDescent="0.25">
      <c r="A10" t="s">
        <v>35</v>
      </c>
      <c r="B10" s="277" t="str">
        <f t="shared" si="0"/>
        <v xml:space="preserve"> </v>
      </c>
      <c r="C10" s="277">
        <f t="shared" si="1"/>
        <v>0</v>
      </c>
    </row>
    <row r="11" spans="1:6" x14ac:dyDescent="0.25">
      <c r="A11" t="s">
        <v>36</v>
      </c>
      <c r="B11" s="277" t="str">
        <f t="shared" si="0"/>
        <v xml:space="preserve"> </v>
      </c>
      <c r="C11" s="277">
        <f t="shared" si="1"/>
        <v>0</v>
      </c>
    </row>
    <row r="12" spans="1:6" x14ac:dyDescent="0.25">
      <c r="A12" t="s">
        <v>37</v>
      </c>
      <c r="B12" s="277" t="str">
        <f t="shared" si="0"/>
        <v xml:space="preserve"> </v>
      </c>
      <c r="C12" s="277">
        <f t="shared" si="1"/>
        <v>0</v>
      </c>
    </row>
    <row r="13" spans="1:6" x14ac:dyDescent="0.25">
      <c r="A13" t="s">
        <v>38</v>
      </c>
      <c r="B13" s="277" t="str">
        <f t="shared" si="0"/>
        <v xml:space="preserve"> </v>
      </c>
      <c r="C13" s="277">
        <f t="shared" si="1"/>
        <v>0</v>
      </c>
    </row>
    <row r="14" spans="1:6" x14ac:dyDescent="0.25">
      <c r="A14" t="s">
        <v>39</v>
      </c>
      <c r="B14" s="277" t="str">
        <f t="shared" si="0"/>
        <v xml:space="preserve"> </v>
      </c>
      <c r="C14" s="277">
        <f t="shared" si="1"/>
        <v>0</v>
      </c>
    </row>
    <row r="15" spans="1:6" x14ac:dyDescent="0.25">
      <c r="A15" t="s">
        <v>40</v>
      </c>
      <c r="B15" s="277" t="str">
        <f t="shared" si="0"/>
        <v xml:space="preserve"> </v>
      </c>
      <c r="C15" s="277">
        <f t="shared" si="1"/>
        <v>0</v>
      </c>
    </row>
    <row r="16" spans="1:6" x14ac:dyDescent="0.25">
      <c r="A16" t="s">
        <v>41</v>
      </c>
      <c r="B16" s="277" t="str">
        <f t="shared" si="0"/>
        <v xml:space="preserve"> </v>
      </c>
      <c r="C16" s="277">
        <f t="shared" si="1"/>
        <v>0</v>
      </c>
    </row>
    <row r="17" spans="1:3" x14ac:dyDescent="0.25">
      <c r="A17" t="s">
        <v>42</v>
      </c>
      <c r="B17" s="277" t="str">
        <f t="shared" si="0"/>
        <v xml:space="preserve"> </v>
      </c>
      <c r="C17" s="277">
        <f t="shared" si="1"/>
        <v>0</v>
      </c>
    </row>
    <row r="18" spans="1:3" x14ac:dyDescent="0.25">
      <c r="A18" t="s">
        <v>43</v>
      </c>
      <c r="B18" s="277" t="str">
        <f t="shared" si="0"/>
        <v xml:space="preserve"> </v>
      </c>
      <c r="C18" s="277">
        <f t="shared" si="1"/>
        <v>0</v>
      </c>
    </row>
    <row r="19" spans="1:3" x14ac:dyDescent="0.25">
      <c r="A19" t="s">
        <v>44</v>
      </c>
      <c r="B19" s="277" t="str">
        <f t="shared" si="0"/>
        <v xml:space="preserve"> </v>
      </c>
      <c r="C19" s="277">
        <f t="shared" si="1"/>
        <v>0</v>
      </c>
    </row>
    <row r="20" spans="1:3" x14ac:dyDescent="0.25">
      <c r="A20" t="s">
        <v>45</v>
      </c>
      <c r="B20" s="277" t="str">
        <f t="shared" si="0"/>
        <v xml:space="preserve"> </v>
      </c>
      <c r="C20" s="277">
        <f t="shared" si="1"/>
        <v>0</v>
      </c>
    </row>
    <row r="21" spans="1:3" x14ac:dyDescent="0.25">
      <c r="A21" t="s">
        <v>46</v>
      </c>
      <c r="B21" s="277" t="str">
        <f t="shared" si="0"/>
        <v xml:space="preserve"> </v>
      </c>
      <c r="C21" s="277">
        <f t="shared" si="1"/>
        <v>0</v>
      </c>
    </row>
    <row r="22" spans="1:3" x14ac:dyDescent="0.25">
      <c r="A22" t="s">
        <v>47</v>
      </c>
      <c r="B22" s="277" t="str">
        <f t="shared" si="0"/>
        <v xml:space="preserve"> </v>
      </c>
      <c r="C22" s="277">
        <f t="shared" si="1"/>
        <v>0</v>
      </c>
    </row>
    <row r="23" spans="1:3" x14ac:dyDescent="0.25">
      <c r="A23" t="s">
        <v>48</v>
      </c>
      <c r="B23" s="277" t="str">
        <f t="shared" si="0"/>
        <v xml:space="preserve"> </v>
      </c>
      <c r="C23" s="277">
        <f t="shared" si="1"/>
        <v>0</v>
      </c>
    </row>
    <row r="24" spans="1:3" x14ac:dyDescent="0.25">
      <c r="A24" t="s">
        <v>49</v>
      </c>
      <c r="B24" s="277" t="str">
        <f t="shared" si="0"/>
        <v xml:space="preserve"> </v>
      </c>
      <c r="C24" s="277">
        <f t="shared" si="1"/>
        <v>0</v>
      </c>
    </row>
    <row r="25" spans="1:3" x14ac:dyDescent="0.25">
      <c r="A25" t="s">
        <v>50</v>
      </c>
      <c r="B25" s="277" t="str">
        <f t="shared" si="0"/>
        <v xml:space="preserve"> </v>
      </c>
      <c r="C25" s="277">
        <f t="shared" si="1"/>
        <v>0</v>
      </c>
    </row>
    <row r="26" spans="1:3" x14ac:dyDescent="0.25">
      <c r="A26" t="s">
        <v>51</v>
      </c>
      <c r="B26" s="277" t="str">
        <f t="shared" si="0"/>
        <v xml:space="preserve"> </v>
      </c>
      <c r="C26" s="277">
        <f t="shared" si="1"/>
        <v>0</v>
      </c>
    </row>
    <row r="27" spans="1:3" x14ac:dyDescent="0.25">
      <c r="A27" t="s">
        <v>52</v>
      </c>
      <c r="B27" s="277" t="str">
        <f t="shared" si="0"/>
        <v xml:space="preserve"> </v>
      </c>
      <c r="C27" s="277">
        <f t="shared" si="1"/>
        <v>0</v>
      </c>
    </row>
    <row r="28" spans="1:3" x14ac:dyDescent="0.25">
      <c r="A28" t="s">
        <v>53</v>
      </c>
      <c r="B28" s="277" t="str">
        <f t="shared" si="0"/>
        <v xml:space="preserve"> </v>
      </c>
      <c r="C28" s="277">
        <f t="shared" si="1"/>
        <v>0</v>
      </c>
    </row>
    <row r="29" spans="1:3" x14ac:dyDescent="0.25">
      <c r="A29" t="s">
        <v>54</v>
      </c>
      <c r="B29" s="277" t="str">
        <f t="shared" si="0"/>
        <v xml:space="preserve"> </v>
      </c>
      <c r="C29" s="277">
        <f t="shared" si="1"/>
        <v>0</v>
      </c>
    </row>
    <row r="30" spans="1:3" x14ac:dyDescent="0.25">
      <c r="A30" t="s">
        <v>55</v>
      </c>
      <c r="B30" s="277" t="str">
        <f t="shared" si="0"/>
        <v xml:space="preserve"> </v>
      </c>
      <c r="C30" s="277">
        <f t="shared" si="1"/>
        <v>0</v>
      </c>
    </row>
    <row r="31" spans="1:3" x14ac:dyDescent="0.25">
      <c r="A31" t="s">
        <v>56</v>
      </c>
      <c r="B31" s="277" t="str">
        <f t="shared" si="0"/>
        <v xml:space="preserve"> </v>
      </c>
      <c r="C31" s="277">
        <f t="shared" si="1"/>
        <v>0</v>
      </c>
    </row>
    <row r="32" spans="1:3" x14ac:dyDescent="0.25">
      <c r="A32" t="s">
        <v>57</v>
      </c>
      <c r="B32" s="277" t="str">
        <f t="shared" si="0"/>
        <v xml:space="preserve"> </v>
      </c>
      <c r="C32" s="277">
        <f t="shared" si="1"/>
        <v>0</v>
      </c>
    </row>
    <row r="33" spans="1:3" x14ac:dyDescent="0.25">
      <c r="A33" t="s">
        <v>58</v>
      </c>
      <c r="B33" s="277" t="str">
        <f t="shared" si="0"/>
        <v xml:space="preserve"> </v>
      </c>
      <c r="C33" s="277">
        <f t="shared" si="1"/>
        <v>0</v>
      </c>
    </row>
    <row r="34" spans="1:3" x14ac:dyDescent="0.25">
      <c r="A34" t="s">
        <v>59</v>
      </c>
      <c r="B34" s="277" t="str">
        <f t="shared" si="0"/>
        <v xml:space="preserve"> </v>
      </c>
      <c r="C34" s="277">
        <f t="shared" si="1"/>
        <v>0</v>
      </c>
    </row>
    <row r="35" spans="1:3" x14ac:dyDescent="0.25">
      <c r="A35" t="s">
        <v>60</v>
      </c>
      <c r="B35" s="277" t="str">
        <f t="shared" si="0"/>
        <v xml:space="preserve"> </v>
      </c>
      <c r="C35" s="277">
        <f t="shared" si="1"/>
        <v>0</v>
      </c>
    </row>
    <row r="36" spans="1:3" x14ac:dyDescent="0.25">
      <c r="A36" t="s">
        <v>61</v>
      </c>
      <c r="B36" s="277" t="str">
        <f t="shared" si="0"/>
        <v xml:space="preserve"> </v>
      </c>
      <c r="C36" s="277">
        <f t="shared" si="1"/>
        <v>0</v>
      </c>
    </row>
    <row r="37" spans="1:3" x14ac:dyDescent="0.25">
      <c r="A37" t="s">
        <v>62</v>
      </c>
      <c r="B37" s="277" t="str">
        <f t="shared" si="0"/>
        <v xml:space="preserve"> </v>
      </c>
      <c r="C37" s="277">
        <f t="shared" si="1"/>
        <v>0</v>
      </c>
    </row>
    <row r="38" spans="1:3" x14ac:dyDescent="0.25">
      <c r="A38" t="s">
        <v>63</v>
      </c>
      <c r="B38" s="277" t="str">
        <f t="shared" si="0"/>
        <v xml:space="preserve"> </v>
      </c>
      <c r="C38" s="277">
        <f t="shared" si="1"/>
        <v>0</v>
      </c>
    </row>
    <row r="39" spans="1:3" x14ac:dyDescent="0.25">
      <c r="A39" t="s">
        <v>64</v>
      </c>
      <c r="B39" s="277" t="str">
        <f t="shared" si="0"/>
        <v xml:space="preserve"> </v>
      </c>
      <c r="C39" s="277">
        <f t="shared" si="1"/>
        <v>0</v>
      </c>
    </row>
    <row r="40" spans="1:3" x14ac:dyDescent="0.25">
      <c r="A40" t="s">
        <v>65</v>
      </c>
      <c r="B40" s="277" t="str">
        <f t="shared" si="0"/>
        <v xml:space="preserve"> </v>
      </c>
      <c r="C40" s="277">
        <f t="shared" si="1"/>
        <v>0</v>
      </c>
    </row>
    <row r="41" spans="1:3" x14ac:dyDescent="0.25">
      <c r="A41" t="s">
        <v>66</v>
      </c>
      <c r="B41" s="277" t="str">
        <f t="shared" si="0"/>
        <v xml:space="preserve"> </v>
      </c>
      <c r="C41" s="277">
        <f t="shared" si="1"/>
        <v>0</v>
      </c>
    </row>
    <row r="42" spans="1:3" x14ac:dyDescent="0.25">
      <c r="A42" t="s">
        <v>67</v>
      </c>
      <c r="B42" s="277" t="str">
        <f t="shared" si="0"/>
        <v xml:space="preserve"> </v>
      </c>
      <c r="C42" s="277">
        <f t="shared" si="1"/>
        <v>0</v>
      </c>
    </row>
    <row r="43" spans="1:3" x14ac:dyDescent="0.25">
      <c r="A43" t="s">
        <v>68</v>
      </c>
      <c r="B43" s="277" t="str">
        <f t="shared" si="0"/>
        <v xml:space="preserve"> </v>
      </c>
      <c r="C43" s="277">
        <f t="shared" si="1"/>
        <v>0</v>
      </c>
    </row>
    <row r="44" spans="1:3" x14ac:dyDescent="0.25">
      <c r="A44" t="s">
        <v>69</v>
      </c>
      <c r="B44" s="277" t="str">
        <f t="shared" si="0"/>
        <v xml:space="preserve"> </v>
      </c>
      <c r="C44" s="277">
        <f t="shared" si="1"/>
        <v>0</v>
      </c>
    </row>
    <row r="45" spans="1:3" x14ac:dyDescent="0.25">
      <c r="A45" t="s">
        <v>70</v>
      </c>
      <c r="B45" s="277" t="str">
        <f t="shared" si="0"/>
        <v xml:space="preserve"> </v>
      </c>
      <c r="C45" s="277">
        <f t="shared" si="1"/>
        <v>0</v>
      </c>
    </row>
    <row r="46" spans="1:3" x14ac:dyDescent="0.25">
      <c r="A46" t="s">
        <v>71</v>
      </c>
      <c r="B46" s="277" t="str">
        <f t="shared" si="0"/>
        <v xml:space="preserve"> </v>
      </c>
      <c r="C46" s="277">
        <f t="shared" si="1"/>
        <v>0</v>
      </c>
    </row>
    <row r="47" spans="1:3" x14ac:dyDescent="0.25">
      <c r="A47" t="s">
        <v>72</v>
      </c>
      <c r="B47" s="277" t="str">
        <f t="shared" si="0"/>
        <v xml:space="preserve"> </v>
      </c>
      <c r="C47" s="277">
        <f t="shared" si="1"/>
        <v>0</v>
      </c>
    </row>
    <row r="48" spans="1:3" x14ac:dyDescent="0.25">
      <c r="A48" t="s">
        <v>73</v>
      </c>
      <c r="B48" s="277" t="str">
        <f t="shared" si="0"/>
        <v xml:space="preserve"> </v>
      </c>
      <c r="C48" s="277">
        <f t="shared" si="1"/>
        <v>0</v>
      </c>
    </row>
    <row r="49" spans="1:3" x14ac:dyDescent="0.25">
      <c r="A49" t="s">
        <v>74</v>
      </c>
      <c r="B49" s="277" t="str">
        <f t="shared" si="0"/>
        <v xml:space="preserve"> </v>
      </c>
      <c r="C49" s="277">
        <f t="shared" si="1"/>
        <v>0</v>
      </c>
    </row>
    <row r="50" spans="1:3" x14ac:dyDescent="0.25">
      <c r="A50" t="s">
        <v>75</v>
      </c>
      <c r="B50" s="277" t="str">
        <f t="shared" si="0"/>
        <v xml:space="preserve"> </v>
      </c>
      <c r="C50" s="277">
        <f t="shared" si="1"/>
        <v>0</v>
      </c>
    </row>
    <row r="51" spans="1:3" x14ac:dyDescent="0.25">
      <c r="A51" t="s">
        <v>76</v>
      </c>
      <c r="B51" s="277" t="str">
        <f t="shared" si="0"/>
        <v xml:space="preserve"> </v>
      </c>
      <c r="C51" s="277">
        <f t="shared" si="1"/>
        <v>0</v>
      </c>
    </row>
  </sheetData>
  <sheetProtection algorithmName="SHA-512" hashValue="ibHjQv3voCEApPKGVza9PYBLCKTk2fgNe21h0klGfkFZigIRVUR27JEUNItzSZv6XEbwHmEAEOX0bF0wAsItag==" saltValue="aoEVk8PMGvIGarfyURm0eA==" spinCount="100000" sheet="1" objects="1" scenarios="1" selectLockedCells="1"/>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AR109"/>
  <sheetViews>
    <sheetView zoomScale="50" zoomScaleNormal="50" workbookViewId="0">
      <pane xSplit="4" ySplit="7" topLeftCell="E8" activePane="bottomRight" state="frozen"/>
      <selection pane="topRight" activeCell="E1" sqref="E1"/>
      <selection pane="bottomLeft" activeCell="A7" sqref="A7"/>
      <selection pane="bottomRight" activeCell="E8" sqref="E8"/>
    </sheetView>
  </sheetViews>
  <sheetFormatPr defaultColWidth="8.85546875" defaultRowHeight="15" x14ac:dyDescent="0.25"/>
  <cols>
    <col min="1" max="1" width="9.140625" style="7" customWidth="1"/>
    <col min="2" max="2" width="25.7109375" style="1" customWidth="1"/>
    <col min="3" max="3" width="17" style="7" customWidth="1"/>
    <col min="4" max="4" width="8" style="1" bestFit="1" customWidth="1"/>
    <col min="5" max="8" width="6.85546875" style="1" customWidth="1"/>
    <col min="9" max="9" width="7.42578125" style="1" customWidth="1"/>
    <col min="10" max="10" width="9.28515625" style="2" customWidth="1"/>
    <col min="11" max="15" width="6.85546875" style="1" customWidth="1"/>
    <col min="16" max="16" width="9.5703125" style="2" customWidth="1"/>
    <col min="17" max="21" width="6.85546875" style="1" customWidth="1"/>
    <col min="22" max="22" width="9.28515625" style="2" customWidth="1"/>
    <col min="23" max="27" width="6.85546875" style="1" customWidth="1"/>
    <col min="28" max="28" width="9.5703125" style="2" customWidth="1"/>
    <col min="29" max="33" width="6.85546875" style="2" customWidth="1"/>
    <col min="34" max="34" width="9.5703125" style="2" customWidth="1"/>
    <col min="35" max="35" width="9" style="2" bestFit="1" customWidth="1"/>
    <col min="36" max="36" width="9" style="64" bestFit="1" customWidth="1"/>
    <col min="37" max="37" width="9" style="64" customWidth="1"/>
    <col min="38" max="38" width="32.85546875" style="62" customWidth="1"/>
    <col min="39" max="44" width="8.85546875" style="85"/>
    <col min="45" max="16384" width="8.85546875" style="1"/>
  </cols>
  <sheetData>
    <row r="1" spans="1:44" s="2" customFormat="1" ht="36" customHeight="1" thickBot="1" x14ac:dyDescent="0.3">
      <c r="A1" s="10"/>
      <c r="B1" s="11">
        <f ca="1">TODAY()</f>
        <v>45595</v>
      </c>
      <c r="C1" s="179" t="s">
        <v>23</v>
      </c>
      <c r="D1" s="179"/>
      <c r="E1" s="179"/>
      <c r="F1" s="180"/>
      <c r="G1" s="181"/>
      <c r="H1" s="181"/>
      <c r="I1" s="181"/>
      <c r="J1" s="182"/>
      <c r="K1" s="10"/>
      <c r="L1" s="10"/>
      <c r="M1" s="177" t="s">
        <v>24</v>
      </c>
      <c r="N1" s="178"/>
      <c r="O1" s="147"/>
      <c r="P1" s="148"/>
      <c r="Q1" s="148"/>
      <c r="R1" s="148"/>
      <c r="S1" s="148"/>
      <c r="T1" s="149"/>
      <c r="U1" s="10"/>
      <c r="V1" s="177" t="s">
        <v>77</v>
      </c>
      <c r="W1" s="178"/>
      <c r="X1" s="174"/>
      <c r="Y1" s="175"/>
      <c r="Z1" s="175"/>
      <c r="AA1" s="175"/>
      <c r="AB1" s="175"/>
      <c r="AC1" s="175"/>
      <c r="AD1" s="176"/>
      <c r="AE1" s="12"/>
      <c r="AF1" s="183" t="s">
        <v>25</v>
      </c>
      <c r="AG1" s="183"/>
      <c r="AH1" s="108"/>
    </row>
    <row r="2" spans="1:44" ht="15.75" thickBot="1" x14ac:dyDescent="0.3">
      <c r="A2" s="185" t="s">
        <v>103</v>
      </c>
      <c r="B2" s="186"/>
      <c r="C2" s="187"/>
    </row>
    <row r="3" spans="1:44" ht="30.75" thickBot="1" x14ac:dyDescent="0.3">
      <c r="A3" s="68" t="s">
        <v>104</v>
      </c>
      <c r="B3" s="69" t="s">
        <v>105</v>
      </c>
      <c r="C3" s="70" t="s">
        <v>91</v>
      </c>
      <c r="D3" s="79" t="s">
        <v>21</v>
      </c>
      <c r="E3" s="157" t="s">
        <v>7</v>
      </c>
      <c r="F3" s="158"/>
      <c r="G3" s="158"/>
      <c r="H3" s="158"/>
      <c r="I3" s="158"/>
      <c r="J3" s="159"/>
      <c r="K3" s="160" t="s">
        <v>8</v>
      </c>
      <c r="L3" s="158"/>
      <c r="M3" s="158"/>
      <c r="N3" s="158"/>
      <c r="O3" s="158"/>
      <c r="P3" s="161"/>
      <c r="Q3" s="157" t="s">
        <v>9</v>
      </c>
      <c r="R3" s="158"/>
      <c r="S3" s="158"/>
      <c r="T3" s="158"/>
      <c r="U3" s="158"/>
      <c r="V3" s="159"/>
      <c r="W3" s="160" t="s">
        <v>10</v>
      </c>
      <c r="X3" s="158"/>
      <c r="Y3" s="158"/>
      <c r="Z3" s="158"/>
      <c r="AA3" s="158"/>
      <c r="AB3" s="161"/>
      <c r="AC3" s="171" t="s">
        <v>12</v>
      </c>
      <c r="AD3" s="172"/>
      <c r="AE3" s="172"/>
      <c r="AF3" s="172"/>
      <c r="AG3" s="172"/>
      <c r="AH3" s="173"/>
      <c r="AI3" s="80" t="s">
        <v>15</v>
      </c>
      <c r="AJ3" s="115" t="s">
        <v>79</v>
      </c>
      <c r="AK3" s="115" t="s">
        <v>89</v>
      </c>
      <c r="AL3" s="125" t="s">
        <v>80</v>
      </c>
      <c r="AM3" s="121" t="s">
        <v>83</v>
      </c>
      <c r="AN3" s="121"/>
      <c r="AO3" s="121"/>
      <c r="AP3" s="121"/>
      <c r="AQ3" s="121"/>
      <c r="AR3" s="112" t="s">
        <v>114</v>
      </c>
    </row>
    <row r="4" spans="1:44" ht="28.15" customHeight="1" thickBot="1" x14ac:dyDescent="0.3">
      <c r="A4" s="87"/>
      <c r="B4" s="87"/>
      <c r="C4" s="87"/>
      <c r="D4" s="78" t="s">
        <v>22</v>
      </c>
      <c r="E4" s="154" t="s">
        <v>14</v>
      </c>
      <c r="F4" s="155"/>
      <c r="G4" s="155"/>
      <c r="H4" s="155"/>
      <c r="I4" s="155"/>
      <c r="J4" s="15">
        <f>I7</f>
        <v>0</v>
      </c>
      <c r="K4" s="156" t="s">
        <v>14</v>
      </c>
      <c r="L4" s="155"/>
      <c r="M4" s="155"/>
      <c r="N4" s="155"/>
      <c r="O4" s="155"/>
      <c r="P4" s="16">
        <f>O7</f>
        <v>0</v>
      </c>
      <c r="Q4" s="154" t="s">
        <v>14</v>
      </c>
      <c r="R4" s="155"/>
      <c r="S4" s="155"/>
      <c r="T4" s="155"/>
      <c r="U4" s="155"/>
      <c r="V4" s="15">
        <f>U7</f>
        <v>0</v>
      </c>
      <c r="W4" s="156" t="s">
        <v>14</v>
      </c>
      <c r="X4" s="155"/>
      <c r="Y4" s="155"/>
      <c r="Z4" s="155"/>
      <c r="AA4" s="155"/>
      <c r="AB4" s="16">
        <f>AA7</f>
        <v>0</v>
      </c>
      <c r="AC4" s="169" t="s">
        <v>14</v>
      </c>
      <c r="AD4" s="170"/>
      <c r="AE4" s="170"/>
      <c r="AF4" s="170"/>
      <c r="AG4" s="156"/>
      <c r="AH4" s="15">
        <f>AG7</f>
        <v>0</v>
      </c>
      <c r="AI4" s="17" t="str">
        <f>IF(AI5=100,"OK","GREŠKA")</f>
        <v>GREŠKA</v>
      </c>
      <c r="AJ4" s="117"/>
      <c r="AK4" s="117"/>
      <c r="AL4" s="126"/>
      <c r="AM4" s="122"/>
      <c r="AN4" s="122"/>
      <c r="AO4" s="122"/>
      <c r="AP4" s="122"/>
      <c r="AQ4" s="122"/>
      <c r="AR4" s="113"/>
    </row>
    <row r="5" spans="1:44" ht="45" x14ac:dyDescent="0.25">
      <c r="A5" s="167" t="s">
        <v>13</v>
      </c>
      <c r="B5" s="165" t="s">
        <v>0</v>
      </c>
      <c r="C5" s="162" t="s">
        <v>1</v>
      </c>
      <c r="D5" s="13" t="s">
        <v>18</v>
      </c>
      <c r="E5" s="19" t="s">
        <v>2</v>
      </c>
      <c r="F5" s="18" t="s">
        <v>3</v>
      </c>
      <c r="G5" s="18" t="s">
        <v>4</v>
      </c>
      <c r="H5" s="18" t="s">
        <v>5</v>
      </c>
      <c r="I5" s="4" t="s">
        <v>11</v>
      </c>
      <c r="J5" s="132" t="s">
        <v>6</v>
      </c>
      <c r="K5" s="20" t="s">
        <v>2</v>
      </c>
      <c r="L5" s="18" t="s">
        <v>3</v>
      </c>
      <c r="M5" s="18" t="s">
        <v>4</v>
      </c>
      <c r="N5" s="18" t="s">
        <v>5</v>
      </c>
      <c r="O5" s="4" t="s">
        <v>11</v>
      </c>
      <c r="P5" s="132" t="s">
        <v>6</v>
      </c>
      <c r="Q5" s="20" t="s">
        <v>2</v>
      </c>
      <c r="R5" s="18" t="s">
        <v>3</v>
      </c>
      <c r="S5" s="18" t="s">
        <v>4</v>
      </c>
      <c r="T5" s="18" t="s">
        <v>5</v>
      </c>
      <c r="U5" s="4" t="s">
        <v>11</v>
      </c>
      <c r="V5" s="150" t="s">
        <v>6</v>
      </c>
      <c r="W5" s="19" t="s">
        <v>2</v>
      </c>
      <c r="X5" s="18" t="s">
        <v>3</v>
      </c>
      <c r="Y5" s="18" t="s">
        <v>4</v>
      </c>
      <c r="Z5" s="18" t="s">
        <v>5</v>
      </c>
      <c r="AA5" s="4" t="s">
        <v>11</v>
      </c>
      <c r="AB5" s="132" t="s">
        <v>6</v>
      </c>
      <c r="AC5" s="19" t="s">
        <v>2</v>
      </c>
      <c r="AD5" s="18" t="s">
        <v>3</v>
      </c>
      <c r="AE5" s="18" t="s">
        <v>4</v>
      </c>
      <c r="AF5" s="18" t="s">
        <v>5</v>
      </c>
      <c r="AG5" s="4" t="s">
        <v>11</v>
      </c>
      <c r="AH5" s="132" t="s">
        <v>6</v>
      </c>
      <c r="AI5" s="144">
        <f>AB4+V4+P4+J4+AH4</f>
        <v>0</v>
      </c>
      <c r="AJ5" s="117"/>
      <c r="AK5" s="117"/>
      <c r="AL5" s="126"/>
      <c r="AM5" s="122"/>
      <c r="AN5" s="122"/>
      <c r="AO5" s="122"/>
      <c r="AP5" s="122"/>
      <c r="AQ5" s="122"/>
      <c r="AR5" s="113"/>
    </row>
    <row r="6" spans="1:44" ht="15" customHeight="1" x14ac:dyDescent="0.25">
      <c r="A6" s="168"/>
      <c r="B6" s="166"/>
      <c r="C6" s="163"/>
      <c r="D6" s="53" t="s">
        <v>16</v>
      </c>
      <c r="E6" s="55">
        <v>0</v>
      </c>
      <c r="F6" s="21">
        <v>0</v>
      </c>
      <c r="G6" s="21">
        <v>0</v>
      </c>
      <c r="H6" s="21">
        <v>0</v>
      </c>
      <c r="I6" s="5">
        <f>SUM(E6:H6)</f>
        <v>0</v>
      </c>
      <c r="J6" s="153"/>
      <c r="K6" s="55">
        <v>0</v>
      </c>
      <c r="L6" s="21">
        <v>0</v>
      </c>
      <c r="M6" s="21">
        <v>0</v>
      </c>
      <c r="N6" s="21">
        <v>0</v>
      </c>
      <c r="O6" s="5">
        <f>SUM(K6:N6)</f>
        <v>0</v>
      </c>
      <c r="P6" s="153"/>
      <c r="Q6" s="55">
        <v>0</v>
      </c>
      <c r="R6" s="21">
        <v>0</v>
      </c>
      <c r="S6" s="21">
        <v>0</v>
      </c>
      <c r="T6" s="21">
        <v>0</v>
      </c>
      <c r="U6" s="5">
        <f>SUM(Q6:T6)</f>
        <v>0</v>
      </c>
      <c r="V6" s="151"/>
      <c r="W6" s="55">
        <v>0</v>
      </c>
      <c r="X6" s="21">
        <v>0</v>
      </c>
      <c r="Y6" s="21">
        <v>0</v>
      </c>
      <c r="Z6" s="21">
        <v>0</v>
      </c>
      <c r="AA6" s="5">
        <f>SUM(W6:Z6)</f>
        <v>0</v>
      </c>
      <c r="AB6" s="153"/>
      <c r="AC6" s="55">
        <v>0</v>
      </c>
      <c r="AD6" s="21">
        <v>0</v>
      </c>
      <c r="AE6" s="21">
        <v>0</v>
      </c>
      <c r="AF6" s="21">
        <v>0</v>
      </c>
      <c r="AG6" s="5">
        <f>SUM(AC6:AF6)</f>
        <v>0</v>
      </c>
      <c r="AH6" s="184"/>
      <c r="AI6" s="145"/>
      <c r="AJ6" s="117"/>
      <c r="AK6" s="117"/>
      <c r="AL6" s="126"/>
      <c r="AM6" s="120" t="s">
        <v>84</v>
      </c>
      <c r="AN6" s="120" t="s">
        <v>85</v>
      </c>
      <c r="AO6" s="120" t="s">
        <v>86</v>
      </c>
      <c r="AP6" s="120" t="s">
        <v>87</v>
      </c>
      <c r="AQ6" s="120" t="s">
        <v>88</v>
      </c>
      <c r="AR6" s="113"/>
    </row>
    <row r="7" spans="1:44" ht="15.75" customHeight="1" thickBot="1" x14ac:dyDescent="0.3">
      <c r="A7" s="139"/>
      <c r="B7" s="135"/>
      <c r="C7" s="164"/>
      <c r="D7" s="54" t="s">
        <v>17</v>
      </c>
      <c r="E7" s="56">
        <v>0</v>
      </c>
      <c r="F7" s="57">
        <v>0</v>
      </c>
      <c r="G7" s="57">
        <v>0</v>
      </c>
      <c r="H7" s="57">
        <v>0</v>
      </c>
      <c r="I7" s="14">
        <f>SUM(E7:H7)</f>
        <v>0</v>
      </c>
      <c r="J7" s="133"/>
      <c r="K7" s="56">
        <v>0</v>
      </c>
      <c r="L7" s="57">
        <v>0</v>
      </c>
      <c r="M7" s="57">
        <v>0</v>
      </c>
      <c r="N7" s="57">
        <v>0</v>
      </c>
      <c r="O7" s="6">
        <f>SUM(K7:N7)</f>
        <v>0</v>
      </c>
      <c r="P7" s="133"/>
      <c r="Q7" s="56">
        <v>0</v>
      </c>
      <c r="R7" s="57">
        <v>0</v>
      </c>
      <c r="S7" s="57">
        <v>0</v>
      </c>
      <c r="T7" s="57">
        <v>0</v>
      </c>
      <c r="U7" s="6">
        <f>SUM(Q7:T7)</f>
        <v>0</v>
      </c>
      <c r="V7" s="152"/>
      <c r="W7" s="56">
        <v>0</v>
      </c>
      <c r="X7" s="57">
        <v>0</v>
      </c>
      <c r="Y7" s="57">
        <v>0</v>
      </c>
      <c r="Z7" s="57">
        <v>0</v>
      </c>
      <c r="AA7" s="6">
        <f>SUM(W7:Z7)</f>
        <v>0</v>
      </c>
      <c r="AB7" s="133"/>
      <c r="AC7" s="56">
        <v>0</v>
      </c>
      <c r="AD7" s="57">
        <v>0</v>
      </c>
      <c r="AE7" s="57">
        <v>0</v>
      </c>
      <c r="AF7" s="57">
        <v>0</v>
      </c>
      <c r="AG7" s="6">
        <f>SUM(AC7:AF7)</f>
        <v>0</v>
      </c>
      <c r="AH7" s="137"/>
      <c r="AI7" s="146"/>
      <c r="AJ7" s="116"/>
      <c r="AK7" s="116"/>
      <c r="AL7" s="127"/>
      <c r="AM7" s="119"/>
      <c r="AN7" s="119"/>
      <c r="AO7" s="119"/>
      <c r="AP7" s="119"/>
      <c r="AQ7" s="119"/>
      <c r="AR7" s="114"/>
    </row>
    <row r="8" spans="1:44" ht="15" customHeight="1" x14ac:dyDescent="0.25">
      <c r="A8" s="138">
        <v>1</v>
      </c>
      <c r="B8" s="140" t="str">
        <f>'Popis studenata'!B2</f>
        <v xml:space="preserve"> </v>
      </c>
      <c r="C8" s="142">
        <f>'Popis studenata'!C2</f>
        <v>0</v>
      </c>
      <c r="D8" s="22" t="s">
        <v>19</v>
      </c>
      <c r="E8" s="23"/>
      <c r="F8" s="24"/>
      <c r="G8" s="24"/>
      <c r="H8" s="24"/>
      <c r="I8" s="134">
        <f>IF((E9+F9+G9+H9)&gt;$J$4,"GREŠKA",E9+F9+G9+H9)</f>
        <v>0</v>
      </c>
      <c r="J8" s="132" t="str">
        <f>IF(I8=0,"NE",(IF(I8&gt;=($J$4/2),"DA","NE")))</f>
        <v>NE</v>
      </c>
      <c r="K8" s="25"/>
      <c r="L8" s="26"/>
      <c r="M8" s="26"/>
      <c r="N8" s="26"/>
      <c r="O8" s="134">
        <f>IF((K9+L9+M9+N9)&gt;$P$4,"GREŠKA",K9+L9+M9+N9)</f>
        <v>0</v>
      </c>
      <c r="P8" s="132" t="str">
        <f>IF(O8=0,"NE",(IF(O8&gt;=($P$4/2),"DA","NE")))</f>
        <v>NE</v>
      </c>
      <c r="Q8" s="23"/>
      <c r="R8" s="24"/>
      <c r="S8" s="24"/>
      <c r="T8" s="24"/>
      <c r="U8" s="134">
        <f>IF((Q9+R9+S9+T9)&gt;$V$4,"GREŠKA",Q9+R9+S9+T9)</f>
        <v>0</v>
      </c>
      <c r="V8" s="132" t="str">
        <f>IF(U8=0,"NE",(IF(U8&gt;=($V$4/2),"DA","NE")))</f>
        <v>NE</v>
      </c>
      <c r="W8" s="23"/>
      <c r="X8" s="24"/>
      <c r="Y8" s="24"/>
      <c r="Z8" s="24"/>
      <c r="AA8" s="134">
        <f>IF((W9+X9+Y9+Z9)&gt;$AB$4,"GREŠKA",W9+X9+Y9+Z9)</f>
        <v>0</v>
      </c>
      <c r="AB8" s="132" t="str">
        <f>IF(AA8=0,"NE",(IF(AA8&gt;=($AB$4/2),"DA","NE")))</f>
        <v>NE</v>
      </c>
      <c r="AC8" s="23"/>
      <c r="AD8" s="24"/>
      <c r="AE8" s="24"/>
      <c r="AF8" s="24"/>
      <c r="AG8" s="134">
        <f>IF((AC9+AD9+AE9+AF9)&gt;$AH$4,"GREŠKA",AC9+AD9+AE9+AF9)</f>
        <v>0</v>
      </c>
      <c r="AH8" s="132" t="str">
        <f>IF(AG8=0,"NE",(IF(AG8&gt;=($AH$4/2),"DA","NE")))</f>
        <v>NE</v>
      </c>
      <c r="AI8" s="130">
        <f>IF(AND(J8="da",P8="da",V8="da",AB8="da",AH8="da"),I8+O8+U8+AA8+AG8,0)</f>
        <v>0</v>
      </c>
      <c r="AJ8" s="128" t="str">
        <f>IF(OR(COUNTIF(J8:AH9,"ne")&gt;2,COUNTIF(J8:AH9,"ne")=0),"NE",COUNTIF(J8:AH9,"ne"))</f>
        <v>NE</v>
      </c>
      <c r="AK8" s="115" t="str">
        <f>IF(SUM(COUNTBLANK(E8:H8),COUNTBLANK(K8:N8),COUNTBLANK(Q8:T8),COUNTBLANK(W8:Z8),COUNTBLANK(AC8:AF8))=20,"NE","DA")</f>
        <v>NE</v>
      </c>
      <c r="AL8" s="123"/>
      <c r="AM8" s="118" t="str">
        <f>J8</f>
        <v>NE</v>
      </c>
      <c r="AN8" s="118" t="str">
        <f>P8</f>
        <v>NE</v>
      </c>
      <c r="AO8" s="118" t="str">
        <f>V8</f>
        <v>NE</v>
      </c>
      <c r="AP8" s="118" t="str">
        <f>AB8</f>
        <v>NE</v>
      </c>
      <c r="AQ8" s="118" t="str">
        <f>AH8</f>
        <v>NE</v>
      </c>
      <c r="AR8" s="110" t="str">
        <f>IF(AI8&lt;50, "NE",IF(AI8&lt;60,2,IF(AI8&lt;75,3,IF(AI8&lt;90,4,5))))</f>
        <v>NE</v>
      </c>
    </row>
    <row r="9" spans="1:44" s="3" customFormat="1" ht="15.75" customHeight="1" thickBot="1" x14ac:dyDescent="0.3">
      <c r="A9" s="139"/>
      <c r="B9" s="141"/>
      <c r="C9" s="143"/>
      <c r="D9" s="27" t="s">
        <v>20</v>
      </c>
      <c r="E9" s="28">
        <f>IF($E$7=0,0,$E$7/$E$6*E8)</f>
        <v>0</v>
      </c>
      <c r="F9" s="28">
        <f>IF($F$7=0,0,$F$7/$F$6*F8)</f>
        <v>0</v>
      </c>
      <c r="G9" s="28">
        <f>IF($G$7=0,0,$G$7/$G$6*G8)</f>
        <v>0</v>
      </c>
      <c r="H9" s="28">
        <f>IF($H$7=0,0,$H$7/$H$6*H8)</f>
        <v>0</v>
      </c>
      <c r="I9" s="135"/>
      <c r="J9" s="133"/>
      <c r="K9" s="29">
        <f>IF($K$7=0,0,$K$7/$K$6*K8)</f>
        <v>0</v>
      </c>
      <c r="L9" s="28">
        <f>IF($L$7=0,0,$L$7/$L$6*L8)</f>
        <v>0</v>
      </c>
      <c r="M9" s="28">
        <f>IF($M$7=0,0,$M$7/$M$6*M8)</f>
        <v>0</v>
      </c>
      <c r="N9" s="28">
        <f>IF($N$7=0,0,$N$7/$N$6*N8)</f>
        <v>0</v>
      </c>
      <c r="O9" s="135"/>
      <c r="P9" s="133"/>
      <c r="Q9" s="29">
        <f>IF($Q$7=0,0,$Q$7/$Q$6*Q8)</f>
        <v>0</v>
      </c>
      <c r="R9" s="28">
        <f>IF($R$7=0,0,$R$7/$R$6*R8)</f>
        <v>0</v>
      </c>
      <c r="S9" s="28">
        <f>IF($S$7=0,0,$S$7/$S$6*S8)</f>
        <v>0</v>
      </c>
      <c r="T9" s="28">
        <f>IF($T$7=0,0,$T$7/$T$6*T8)</f>
        <v>0</v>
      </c>
      <c r="U9" s="135"/>
      <c r="V9" s="133"/>
      <c r="W9" s="29">
        <f>IF($W$7=0,0,$W$7/$W$6*W8)</f>
        <v>0</v>
      </c>
      <c r="X9" s="28">
        <f>IF($X$7=0,0,$X$7/$X$6*X8)</f>
        <v>0</v>
      </c>
      <c r="Y9" s="28">
        <f>IF($Y$7=0,0,$Y$7/$Y$6*Y8)</f>
        <v>0</v>
      </c>
      <c r="Z9" s="28">
        <f>IF($Z$7=0,0,$Z$7/$Z$6*Z8)</f>
        <v>0</v>
      </c>
      <c r="AA9" s="135"/>
      <c r="AB9" s="133"/>
      <c r="AC9" s="29">
        <f>IF($AC$7=0,0,$AC$7/$AC$6*AC8)</f>
        <v>0</v>
      </c>
      <c r="AD9" s="28">
        <f>IF($AD$7=0,0,$AD$7/$AD$6*AD8)</f>
        <v>0</v>
      </c>
      <c r="AE9" s="28">
        <f>IF($AE$7=0,0,$AE$7/$AE$6*AE8)</f>
        <v>0</v>
      </c>
      <c r="AF9" s="28">
        <f>IF($AF$7=0,0,$AF$7/$AF$6*AF8)</f>
        <v>0</v>
      </c>
      <c r="AG9" s="136"/>
      <c r="AH9" s="137"/>
      <c r="AI9" s="131"/>
      <c r="AJ9" s="129"/>
      <c r="AK9" s="116"/>
      <c r="AL9" s="124"/>
      <c r="AM9" s="119"/>
      <c r="AN9" s="119"/>
      <c r="AO9" s="119"/>
      <c r="AP9" s="119"/>
      <c r="AQ9" s="119"/>
      <c r="AR9" s="111"/>
    </row>
    <row r="10" spans="1:44" ht="15" customHeight="1" x14ac:dyDescent="0.25">
      <c r="A10" s="138">
        <v>2</v>
      </c>
      <c r="B10" s="140" t="str">
        <f>'Popis studenata'!B3</f>
        <v xml:space="preserve"> </v>
      </c>
      <c r="C10" s="142">
        <f>'Popis studenata'!C3</f>
        <v>0</v>
      </c>
      <c r="D10" s="22" t="s">
        <v>19</v>
      </c>
      <c r="E10" s="23"/>
      <c r="F10" s="24"/>
      <c r="G10" s="24"/>
      <c r="H10" s="24"/>
      <c r="I10" s="134">
        <f>IF((E11+F11+G11+H11)&gt;$J$4,"GREŠKA",E11+F11+G11+H11)</f>
        <v>0</v>
      </c>
      <c r="J10" s="132" t="str">
        <f>IF(I10=0,"NE",(IF(I10&gt;=($J$4/2),"DA","NE")))</f>
        <v>NE</v>
      </c>
      <c r="K10" s="23"/>
      <c r="L10" s="24"/>
      <c r="M10" s="24"/>
      <c r="N10" s="24"/>
      <c r="O10" s="134">
        <f>IF((K11+L11+M11+N11)&gt;$P$4,"GREŠKA",K11+L11+M11+N11)</f>
        <v>0</v>
      </c>
      <c r="P10" s="132" t="str">
        <f>IF(O10=0,"NE",(IF(O10&gt;=($P$4/2),"DA","NE")))</f>
        <v>NE</v>
      </c>
      <c r="Q10" s="23"/>
      <c r="R10" s="24"/>
      <c r="S10" s="24"/>
      <c r="T10" s="24"/>
      <c r="U10" s="134">
        <f>IF((Q11+R11+S11+T11)&gt;$V$4,"GREŠKA",Q11+R11+S11+T11)</f>
        <v>0</v>
      </c>
      <c r="V10" s="132" t="str">
        <f>IF(U10=0,"NE",(IF(U10&gt;=($V$4/2),"DA","NE")))</f>
        <v>NE</v>
      </c>
      <c r="W10" s="23"/>
      <c r="X10" s="24"/>
      <c r="Y10" s="24"/>
      <c r="Z10" s="24"/>
      <c r="AA10" s="134">
        <f>IF((W11+X11+Y11+Z11)&gt;$AB$4,"GREŠKA",W11+X11+Y11+Z11)</f>
        <v>0</v>
      </c>
      <c r="AB10" s="132" t="str">
        <f>IF(AA10=0,"NE",(IF(AA10&gt;=($AB$4/2),"DA","NE")))</f>
        <v>NE</v>
      </c>
      <c r="AC10" s="23"/>
      <c r="AD10" s="24"/>
      <c r="AE10" s="24"/>
      <c r="AF10" s="24"/>
      <c r="AG10" s="134">
        <f t="shared" ref="AG10" si="0">IF((AC11+AD11+AE11+AF11)&gt;$AH$4,"GREŠKA",AC11+AD11+AE11+AF11)</f>
        <v>0</v>
      </c>
      <c r="AH10" s="132" t="str">
        <f t="shared" ref="AH10" si="1">IF(AG10=0,"NE",(IF(AG10&gt;=($AH$4/2),"DA","NE")))</f>
        <v>NE</v>
      </c>
      <c r="AI10" s="130">
        <f t="shared" ref="AI10" si="2">IF(AND(J10="da",P10="da",V10="da",AB10="da",AH10="da"),I10+O10+U10+AA10+AG10,0)</f>
        <v>0</v>
      </c>
      <c r="AJ10" s="128" t="str">
        <f t="shared" ref="AJ10" si="3">IF(OR(COUNTIF(J10:AH11,"ne")&gt;2,COUNTIF(J10:AH11,"ne")=0),"NE",COUNTIF(J10:AH11,"ne"))</f>
        <v>NE</v>
      </c>
      <c r="AK10" s="115" t="str">
        <f t="shared" ref="AK10" si="4">IF(SUM(COUNTBLANK(E10:H10),COUNTBLANK(K10:N10),COUNTBLANK(Q10:T10),COUNTBLANK(W10:Z10),COUNTBLANK(AC10:AF10))=20,"NE","DA")</f>
        <v>NE</v>
      </c>
      <c r="AL10" s="123"/>
      <c r="AM10" s="118" t="str">
        <f>J10</f>
        <v>NE</v>
      </c>
      <c r="AN10" s="118" t="str">
        <f>P10</f>
        <v>NE</v>
      </c>
      <c r="AO10" s="118" t="str">
        <f>V10</f>
        <v>NE</v>
      </c>
      <c r="AP10" s="118" t="str">
        <f>AB10</f>
        <v>NE</v>
      </c>
      <c r="AQ10" s="118" t="str">
        <f>AH10</f>
        <v>NE</v>
      </c>
      <c r="AR10" s="110" t="str">
        <f t="shared" ref="AR10" si="5">IF(AI10&lt;50, "NE",IF(AI10&lt;60,2,IF(AI10&lt;75,3,IF(AI10&lt;90,4,5))))</f>
        <v>NE</v>
      </c>
    </row>
    <row r="11" spans="1:44" ht="15.75" customHeight="1" thickBot="1" x14ac:dyDescent="0.3">
      <c r="A11" s="139"/>
      <c r="B11" s="141"/>
      <c r="C11" s="143"/>
      <c r="D11" s="27" t="s">
        <v>20</v>
      </c>
      <c r="E11" s="28">
        <f>IF($E$7=0,0,$E$7/$E$6*E10)</f>
        <v>0</v>
      </c>
      <c r="F11" s="28">
        <f>IF($F$7=0,0,$F$7/$F$6*F10)</f>
        <v>0</v>
      </c>
      <c r="G11" s="28">
        <f>IF($G$7=0,0,$G$7/$G$6*G10)</f>
        <v>0</v>
      </c>
      <c r="H11" s="28">
        <f>IF($H$7=0,0,$H$7/$H$6*H10)</f>
        <v>0</v>
      </c>
      <c r="I11" s="135"/>
      <c r="J11" s="133"/>
      <c r="K11" s="29">
        <f>IF($K$7=0,0,$K$7/$K$6*K10)</f>
        <v>0</v>
      </c>
      <c r="L11" s="28">
        <f>IF($L$7=0,0,$L$7/$L$6*L10)</f>
        <v>0</v>
      </c>
      <c r="M11" s="28">
        <f>IF($M$7=0,0,$M$7/$M$6*M10)</f>
        <v>0</v>
      </c>
      <c r="N11" s="28">
        <f>IF($N$7=0,0,$N$7/$N$6*N10)</f>
        <v>0</v>
      </c>
      <c r="O11" s="135"/>
      <c r="P11" s="133"/>
      <c r="Q11" s="29">
        <f>IF($Q$7=0,0,$Q$7/$Q$6*Q10)</f>
        <v>0</v>
      </c>
      <c r="R11" s="28">
        <f>IF($R$7=0,0,$R$7/$R$6*R10)</f>
        <v>0</v>
      </c>
      <c r="S11" s="28">
        <f>IF($S$7=0,0,$S$7/$S$6*S10)</f>
        <v>0</v>
      </c>
      <c r="T11" s="28">
        <f>IF($T$7=0,0,$T$7/$T$6*T10)</f>
        <v>0</v>
      </c>
      <c r="U11" s="135"/>
      <c r="V11" s="133"/>
      <c r="W11" s="29">
        <f>IF($W$7=0,0,$W$7/$W$6*W10)</f>
        <v>0</v>
      </c>
      <c r="X11" s="28">
        <f>IF($X$7=0,0,$X$7/$X$6*X10)</f>
        <v>0</v>
      </c>
      <c r="Y11" s="28">
        <f>IF($Y$7=0,0,$Y$7/$Y$6*Y10)</f>
        <v>0</v>
      </c>
      <c r="Z11" s="28">
        <f>IF($Z$7=0,0,$Z$7/$Z$6*Z10)</f>
        <v>0</v>
      </c>
      <c r="AA11" s="135"/>
      <c r="AB11" s="133"/>
      <c r="AC11" s="29">
        <f t="shared" ref="AC11" si="6">IF($AC$7=0,0,$AC$7/$AC$6*AC10)</f>
        <v>0</v>
      </c>
      <c r="AD11" s="28">
        <f t="shared" ref="AD11" si="7">IF($AD$7=0,0,$AD$7/$AD$6*AD10)</f>
        <v>0</v>
      </c>
      <c r="AE11" s="28">
        <f t="shared" ref="AE11" si="8">IF($AE$7=0,0,$AE$7/$AE$6*AE10)</f>
        <v>0</v>
      </c>
      <c r="AF11" s="28">
        <f t="shared" ref="AF11" si="9">IF($AF$7=0,0,$AF$7/$AF$6*AF10)</f>
        <v>0</v>
      </c>
      <c r="AG11" s="136"/>
      <c r="AH11" s="137"/>
      <c r="AI11" s="131"/>
      <c r="AJ11" s="129"/>
      <c r="AK11" s="116"/>
      <c r="AL11" s="124"/>
      <c r="AM11" s="119"/>
      <c r="AN11" s="119"/>
      <c r="AO11" s="119"/>
      <c r="AP11" s="119"/>
      <c r="AQ11" s="119"/>
      <c r="AR11" s="111"/>
    </row>
    <row r="12" spans="1:44" ht="15" customHeight="1" x14ac:dyDescent="0.25">
      <c r="A12" s="138">
        <v>3</v>
      </c>
      <c r="B12" s="140" t="str">
        <f>'Popis studenata'!B4</f>
        <v xml:space="preserve"> </v>
      </c>
      <c r="C12" s="142">
        <f>'Popis studenata'!C4</f>
        <v>0</v>
      </c>
      <c r="D12" s="22" t="s">
        <v>19</v>
      </c>
      <c r="E12" s="23"/>
      <c r="F12" s="24"/>
      <c r="G12" s="24"/>
      <c r="H12" s="24"/>
      <c r="I12" s="134">
        <f>IF((E13+F13+G13+H13)&gt;$J$4,"GREŠKA",E13+F13+G13+H13)</f>
        <v>0</v>
      </c>
      <c r="J12" s="132" t="str">
        <f>IF(I12=0,"NE",(IF(I12&gt;=($J$4/2),"DA","NE")))</f>
        <v>NE</v>
      </c>
      <c r="K12" s="23"/>
      <c r="L12" s="24"/>
      <c r="M12" s="24"/>
      <c r="N12" s="24"/>
      <c r="O12" s="134">
        <f>IF((K13+L13+M13+N13)&gt;$P$4,"GREŠKA",K13+L13+M13+N13)</f>
        <v>0</v>
      </c>
      <c r="P12" s="132" t="str">
        <f>IF(O12=0,"NE",(IF(O12&gt;=($P$4/2),"DA","NE")))</f>
        <v>NE</v>
      </c>
      <c r="Q12" s="23"/>
      <c r="R12" s="24"/>
      <c r="S12" s="24"/>
      <c r="T12" s="24"/>
      <c r="U12" s="134">
        <f>IF((Q13+R13+S13+T13)&gt;$V$4,"GREŠKA",Q13+R13+S13+T13)</f>
        <v>0</v>
      </c>
      <c r="V12" s="132" t="str">
        <f>IF(U12=0,"NE",(IF(U12&gt;=($V$4/2),"DA","NE")))</f>
        <v>NE</v>
      </c>
      <c r="W12" s="23"/>
      <c r="X12" s="24"/>
      <c r="Y12" s="24"/>
      <c r="Z12" s="24"/>
      <c r="AA12" s="134">
        <f>IF((W13+X13+Y13+Z13)&gt;$AB$4,"GREŠKA",W13+X13+Y13+Z13)</f>
        <v>0</v>
      </c>
      <c r="AB12" s="132" t="str">
        <f>IF(AA12=0,"NE",(IF(AA12&gt;=($AB$4/2),"DA","NE")))</f>
        <v>NE</v>
      </c>
      <c r="AC12" s="23"/>
      <c r="AD12" s="24"/>
      <c r="AE12" s="24"/>
      <c r="AF12" s="24"/>
      <c r="AG12" s="134">
        <f t="shared" ref="AG12" si="10">IF((AC13+AD13+AE13+AF13)&gt;$AH$4,"GREŠKA",AC13+AD13+AE13+AF13)</f>
        <v>0</v>
      </c>
      <c r="AH12" s="132" t="str">
        <f t="shared" ref="AH12" si="11">IF(AG12=0,"NE",(IF(AG12&gt;=($AH$4/2),"DA","NE")))</f>
        <v>NE</v>
      </c>
      <c r="AI12" s="130">
        <f t="shared" ref="AI12" si="12">IF(AND(J12="da",P12="da",V12="da",AB12="da",AH12="da"),I12+O12+U12+AA12+AG12,0)</f>
        <v>0</v>
      </c>
      <c r="AJ12" s="128" t="str">
        <f t="shared" ref="AJ12" si="13">IF(OR(COUNTIF(J12:AH13,"ne")&gt;2,COUNTIF(J12:AH13,"ne")=0),"NE",COUNTIF(J12:AH13,"ne"))</f>
        <v>NE</v>
      </c>
      <c r="AK12" s="115" t="str">
        <f t="shared" ref="AK12" si="14">IF(SUM(COUNTBLANK(E12:H12),COUNTBLANK(K12:N12),COUNTBLANK(Q12:T12),COUNTBLANK(W12:Z12),COUNTBLANK(AC12:AF12))=20,"NE","DA")</f>
        <v>NE</v>
      </c>
      <c r="AL12" s="123"/>
      <c r="AM12" s="118" t="str">
        <f>J12</f>
        <v>NE</v>
      </c>
      <c r="AN12" s="118" t="str">
        <f>P12</f>
        <v>NE</v>
      </c>
      <c r="AO12" s="118" t="str">
        <f>V12</f>
        <v>NE</v>
      </c>
      <c r="AP12" s="118" t="str">
        <f>AB12</f>
        <v>NE</v>
      </c>
      <c r="AQ12" s="118" t="str">
        <f>AH12</f>
        <v>NE</v>
      </c>
      <c r="AR12" s="110" t="str">
        <f t="shared" ref="AR12" si="15">IF(AI12&lt;50, "NE",IF(AI12&lt;60,2,IF(AI12&lt;75,3,IF(AI12&lt;90,4,5))))</f>
        <v>NE</v>
      </c>
    </row>
    <row r="13" spans="1:44" ht="15.75" customHeight="1" thickBot="1" x14ac:dyDescent="0.3">
      <c r="A13" s="139"/>
      <c r="B13" s="141"/>
      <c r="C13" s="143"/>
      <c r="D13" s="27" t="s">
        <v>20</v>
      </c>
      <c r="E13" s="28">
        <f>IF($E$7=0,0,$E$7/$E$6*E12)</f>
        <v>0</v>
      </c>
      <c r="F13" s="28">
        <f>IF($F$7=0,0,$F$7/$F$6*F12)</f>
        <v>0</v>
      </c>
      <c r="G13" s="28">
        <f>IF($G$7=0,0,$G$7/$G$6*G12)</f>
        <v>0</v>
      </c>
      <c r="H13" s="28">
        <f>IF($H$7=0,0,$H$7/$H$6*H12)</f>
        <v>0</v>
      </c>
      <c r="I13" s="135"/>
      <c r="J13" s="133"/>
      <c r="K13" s="29">
        <f>IF($K$7=0,0,$K$7/$K$6*K12)</f>
        <v>0</v>
      </c>
      <c r="L13" s="28">
        <f>IF($L$7=0,0,$L$7/$L$6*L12)</f>
        <v>0</v>
      </c>
      <c r="M13" s="28">
        <f>IF($M$7=0,0,$M$7/$M$6*M12)</f>
        <v>0</v>
      </c>
      <c r="N13" s="28">
        <f>IF($N$7=0,0,$N$7/$N$6*N12)</f>
        <v>0</v>
      </c>
      <c r="O13" s="135"/>
      <c r="P13" s="133"/>
      <c r="Q13" s="29">
        <f>IF($Q$7=0,0,$Q$7/$Q$6*Q12)</f>
        <v>0</v>
      </c>
      <c r="R13" s="28">
        <f>IF($R$7=0,0,$R$7/$R$6*R12)</f>
        <v>0</v>
      </c>
      <c r="S13" s="28">
        <f>IF($S$7=0,0,$S$7/$S$6*S12)</f>
        <v>0</v>
      </c>
      <c r="T13" s="28">
        <f>IF($T$7=0,0,$T$7/$T$6*T12)</f>
        <v>0</v>
      </c>
      <c r="U13" s="135"/>
      <c r="V13" s="133"/>
      <c r="W13" s="29">
        <f>IF($W$7=0,0,$W$7/$W$6*W12)</f>
        <v>0</v>
      </c>
      <c r="X13" s="28">
        <f>IF($X$7=0,0,$X$7/$X$6*X12)</f>
        <v>0</v>
      </c>
      <c r="Y13" s="28">
        <f>IF($Y$7=0,0,$Y$7/$Y$6*Y12)</f>
        <v>0</v>
      </c>
      <c r="Z13" s="28">
        <f>IF($Z$7=0,0,$Z$7/$Z$6*Z12)</f>
        <v>0</v>
      </c>
      <c r="AA13" s="135"/>
      <c r="AB13" s="133"/>
      <c r="AC13" s="29">
        <f t="shared" ref="AC13" si="16">IF($AC$7=0,0,$AC$7/$AC$6*AC12)</f>
        <v>0</v>
      </c>
      <c r="AD13" s="28">
        <f t="shared" ref="AD13" si="17">IF($AD$7=0,0,$AD$7/$AD$6*AD12)</f>
        <v>0</v>
      </c>
      <c r="AE13" s="28">
        <f t="shared" ref="AE13" si="18">IF($AE$7=0,0,$AE$7/$AE$6*AE12)</f>
        <v>0</v>
      </c>
      <c r="AF13" s="28">
        <f t="shared" ref="AF13" si="19">IF($AF$7=0,0,$AF$7/$AF$6*AF12)</f>
        <v>0</v>
      </c>
      <c r="AG13" s="136"/>
      <c r="AH13" s="137"/>
      <c r="AI13" s="131"/>
      <c r="AJ13" s="129"/>
      <c r="AK13" s="116"/>
      <c r="AL13" s="124"/>
      <c r="AM13" s="119"/>
      <c r="AN13" s="119"/>
      <c r="AO13" s="119"/>
      <c r="AP13" s="119"/>
      <c r="AQ13" s="119"/>
      <c r="AR13" s="111"/>
    </row>
    <row r="14" spans="1:44" ht="15" customHeight="1" x14ac:dyDescent="0.25">
      <c r="A14" s="138">
        <v>4</v>
      </c>
      <c r="B14" s="140" t="str">
        <f>'Popis studenata'!B5</f>
        <v xml:space="preserve"> </v>
      </c>
      <c r="C14" s="142">
        <f>'Popis studenata'!C5</f>
        <v>0</v>
      </c>
      <c r="D14" s="22" t="s">
        <v>19</v>
      </c>
      <c r="E14" s="23"/>
      <c r="F14" s="24"/>
      <c r="G14" s="24"/>
      <c r="H14" s="24"/>
      <c r="I14" s="134">
        <f>IF((E15+F15+G15+H15)&gt;$J$4,"GREŠKA",E15+F15+G15+H15)</f>
        <v>0</v>
      </c>
      <c r="J14" s="132" t="str">
        <f>IF(I14=0,"NE",(IF(I14&gt;=($J$4/2),"DA","NE")))</f>
        <v>NE</v>
      </c>
      <c r="K14" s="23"/>
      <c r="L14" s="24"/>
      <c r="M14" s="24"/>
      <c r="N14" s="24"/>
      <c r="O14" s="134">
        <f>IF((K15+L15+M15+N15)&gt;$P$4,"GREŠKA",K15+L15+M15+N15)</f>
        <v>0</v>
      </c>
      <c r="P14" s="132" t="str">
        <f>IF(O14=0,"NE",(IF(O14&gt;=($P$4/2),"DA","NE")))</f>
        <v>NE</v>
      </c>
      <c r="Q14" s="23"/>
      <c r="R14" s="24"/>
      <c r="S14" s="24"/>
      <c r="T14" s="24"/>
      <c r="U14" s="134">
        <f>IF((Q15+R15+S15+T15)&gt;$V$4,"GREŠKA",Q15+R15+S15+T15)</f>
        <v>0</v>
      </c>
      <c r="V14" s="132" t="str">
        <f>IF(U14=0,"NE",(IF(U14&gt;=($V$4/2),"DA","NE")))</f>
        <v>NE</v>
      </c>
      <c r="W14" s="23"/>
      <c r="X14" s="24"/>
      <c r="Y14" s="24"/>
      <c r="Z14" s="24"/>
      <c r="AA14" s="134">
        <f>IF((W15+X15+Y15+Z15)&gt;$AB$4,"GREŠKA",W15+X15+Y15+Z15)</f>
        <v>0</v>
      </c>
      <c r="AB14" s="132" t="str">
        <f>IF(AA14=0,"NE",(IF(AA14&gt;=($AB$4/2),"DA","NE")))</f>
        <v>NE</v>
      </c>
      <c r="AC14" s="23"/>
      <c r="AD14" s="24"/>
      <c r="AE14" s="24"/>
      <c r="AF14" s="24"/>
      <c r="AG14" s="134">
        <f t="shared" ref="AG14" si="20">IF((AC15+AD15+AE15+AF15)&gt;$AH$4,"GREŠKA",AC15+AD15+AE15+AF15)</f>
        <v>0</v>
      </c>
      <c r="AH14" s="132" t="str">
        <f t="shared" ref="AH14" si="21">IF(AG14=0,"NE",(IF(AG14&gt;=($AH$4/2),"DA","NE")))</f>
        <v>NE</v>
      </c>
      <c r="AI14" s="130">
        <f t="shared" ref="AI14" si="22">IF(AND(J14="da",P14="da",V14="da",AB14="da",AH14="da"),I14+O14+U14+AA14+AG14,0)</f>
        <v>0</v>
      </c>
      <c r="AJ14" s="128" t="str">
        <f t="shared" ref="AJ14" si="23">IF(OR(COUNTIF(J14:AH15,"ne")&gt;2,COUNTIF(J14:AH15,"ne")=0),"NE",COUNTIF(J14:AH15,"ne"))</f>
        <v>NE</v>
      </c>
      <c r="AK14" s="115" t="str">
        <f t="shared" ref="AK14" si="24">IF(SUM(COUNTBLANK(E14:H14),COUNTBLANK(K14:N14),COUNTBLANK(Q14:T14),COUNTBLANK(W14:Z14),COUNTBLANK(AC14:AF14))=20,"NE","DA")</f>
        <v>NE</v>
      </c>
      <c r="AL14" s="123"/>
      <c r="AM14" s="118" t="str">
        <f>J14</f>
        <v>NE</v>
      </c>
      <c r="AN14" s="118" t="str">
        <f>P14</f>
        <v>NE</v>
      </c>
      <c r="AO14" s="118" t="str">
        <f>V14</f>
        <v>NE</v>
      </c>
      <c r="AP14" s="118" t="str">
        <f>AB14</f>
        <v>NE</v>
      </c>
      <c r="AQ14" s="118" t="str">
        <f>AH14</f>
        <v>NE</v>
      </c>
      <c r="AR14" s="110" t="str">
        <f t="shared" ref="AR14" si="25">IF(AI14&lt;50, "NE",IF(AI14&lt;60,2,IF(AI14&lt;75,3,IF(AI14&lt;90,4,5))))</f>
        <v>NE</v>
      </c>
    </row>
    <row r="15" spans="1:44" ht="15.75" customHeight="1" thickBot="1" x14ac:dyDescent="0.3">
      <c r="A15" s="139"/>
      <c r="B15" s="141"/>
      <c r="C15" s="143"/>
      <c r="D15" s="27" t="s">
        <v>20</v>
      </c>
      <c r="E15" s="28">
        <f>IF($E$7=0,0,$E$7/$E$6*E14)</f>
        <v>0</v>
      </c>
      <c r="F15" s="28">
        <f>IF($F$7=0,0,$F$7/$F$6*F14)</f>
        <v>0</v>
      </c>
      <c r="G15" s="28">
        <f>IF($G$7=0,0,$G$7/$G$6*G14)</f>
        <v>0</v>
      </c>
      <c r="H15" s="28">
        <f>IF($H$7=0,0,$H$7/$H$6*H14)</f>
        <v>0</v>
      </c>
      <c r="I15" s="135"/>
      <c r="J15" s="133"/>
      <c r="K15" s="29">
        <f>IF($K$7=0,0,$K$7/$K$6*K14)</f>
        <v>0</v>
      </c>
      <c r="L15" s="28">
        <f>IF($L$7=0,0,$L$7/$L$6*L14)</f>
        <v>0</v>
      </c>
      <c r="M15" s="28">
        <f>IF($M$7=0,0,$M$7/$M$6*M14)</f>
        <v>0</v>
      </c>
      <c r="N15" s="28">
        <f>IF($N$7=0,0,$N$7/$N$6*N14)</f>
        <v>0</v>
      </c>
      <c r="O15" s="135"/>
      <c r="P15" s="133"/>
      <c r="Q15" s="29">
        <f>IF($Q$7=0,0,$Q$7/$Q$6*Q14)</f>
        <v>0</v>
      </c>
      <c r="R15" s="28">
        <f>IF($R$7=0,0,$R$7/$R$6*R14)</f>
        <v>0</v>
      </c>
      <c r="S15" s="28">
        <f>IF($S$7=0,0,$S$7/$S$6*S14)</f>
        <v>0</v>
      </c>
      <c r="T15" s="28">
        <f>IF($T$7=0,0,$T$7/$T$6*T14)</f>
        <v>0</v>
      </c>
      <c r="U15" s="135"/>
      <c r="V15" s="133"/>
      <c r="W15" s="29">
        <f>IF($W$7=0,0,$W$7/$W$6*W14)</f>
        <v>0</v>
      </c>
      <c r="X15" s="28">
        <f>IF($X$7=0,0,$X$7/$X$6*X14)</f>
        <v>0</v>
      </c>
      <c r="Y15" s="28">
        <f>IF($Y$7=0,0,$Y$7/$Y$6*Y14)</f>
        <v>0</v>
      </c>
      <c r="Z15" s="28">
        <f>IF($Z$7=0,0,$Z$7/$Z$6*Z14)</f>
        <v>0</v>
      </c>
      <c r="AA15" s="135"/>
      <c r="AB15" s="133"/>
      <c r="AC15" s="29">
        <f t="shared" ref="AC15" si="26">IF($AC$7=0,0,$AC$7/$AC$6*AC14)</f>
        <v>0</v>
      </c>
      <c r="AD15" s="28">
        <f t="shared" ref="AD15" si="27">IF($AD$7=0,0,$AD$7/$AD$6*AD14)</f>
        <v>0</v>
      </c>
      <c r="AE15" s="28">
        <f t="shared" ref="AE15" si="28">IF($AE$7=0,0,$AE$7/$AE$6*AE14)</f>
        <v>0</v>
      </c>
      <c r="AF15" s="28">
        <f t="shared" ref="AF15" si="29">IF($AF$7=0,0,$AF$7/$AF$6*AF14)</f>
        <v>0</v>
      </c>
      <c r="AG15" s="136"/>
      <c r="AH15" s="137"/>
      <c r="AI15" s="131"/>
      <c r="AJ15" s="129"/>
      <c r="AK15" s="116"/>
      <c r="AL15" s="124"/>
      <c r="AM15" s="119"/>
      <c r="AN15" s="119"/>
      <c r="AO15" s="119"/>
      <c r="AP15" s="119"/>
      <c r="AQ15" s="119"/>
      <c r="AR15" s="111"/>
    </row>
    <row r="16" spans="1:44" ht="15" customHeight="1" x14ac:dyDescent="0.25">
      <c r="A16" s="138">
        <v>5</v>
      </c>
      <c r="B16" s="140" t="str">
        <f>'Popis studenata'!B6</f>
        <v xml:space="preserve"> </v>
      </c>
      <c r="C16" s="142">
        <f>'Popis studenata'!C6</f>
        <v>0</v>
      </c>
      <c r="D16" s="22" t="s">
        <v>19</v>
      </c>
      <c r="E16" s="23"/>
      <c r="F16" s="24"/>
      <c r="G16" s="24"/>
      <c r="H16" s="24"/>
      <c r="I16" s="134">
        <f>IF((E17+F17+G17+H17)&gt;$J$4,"GREŠKA",E17+F17+G17+H17)</f>
        <v>0</v>
      </c>
      <c r="J16" s="132" t="str">
        <f>IF(I16=0,"NE",(IF(I16&gt;=($J$4/2),"DA","NE")))</f>
        <v>NE</v>
      </c>
      <c r="K16" s="23"/>
      <c r="L16" s="24"/>
      <c r="M16" s="24"/>
      <c r="N16" s="24"/>
      <c r="O16" s="134">
        <f>IF((K17+L17+M17+N17)&gt;$P$4,"GREŠKA",K17+L17+M17+N17)</f>
        <v>0</v>
      </c>
      <c r="P16" s="132" t="str">
        <f>IF(O16=0,"NE",(IF(O16&gt;=($P$4/2),"DA","NE")))</f>
        <v>NE</v>
      </c>
      <c r="Q16" s="23"/>
      <c r="R16" s="24"/>
      <c r="S16" s="24"/>
      <c r="T16" s="24"/>
      <c r="U16" s="134">
        <f>IF((Q17+R17+S17+T17)&gt;$V$4,"GREŠKA",Q17+R17+S17+T17)</f>
        <v>0</v>
      </c>
      <c r="V16" s="132" t="str">
        <f>IF(U16=0,"NE",(IF(U16&gt;=($V$4/2),"DA","NE")))</f>
        <v>NE</v>
      </c>
      <c r="W16" s="23"/>
      <c r="X16" s="24"/>
      <c r="Y16" s="24"/>
      <c r="Z16" s="24"/>
      <c r="AA16" s="134">
        <f>IF((W17+X17+Y17+Z17)&gt;$AB$4,"GREŠKA",W17+X17+Y17+Z17)</f>
        <v>0</v>
      </c>
      <c r="AB16" s="132" t="str">
        <f>IF(AA16=0,"NE",(IF(AA16&gt;=($AB$4/2),"DA","NE")))</f>
        <v>NE</v>
      </c>
      <c r="AC16" s="23"/>
      <c r="AD16" s="24"/>
      <c r="AE16" s="24"/>
      <c r="AF16" s="24"/>
      <c r="AG16" s="134">
        <f t="shared" ref="AG16" si="30">IF((AC17+AD17+AE17+AF17)&gt;$AH$4,"GREŠKA",AC17+AD17+AE17+AF17)</f>
        <v>0</v>
      </c>
      <c r="AH16" s="132" t="str">
        <f t="shared" ref="AH16" si="31">IF(AG16=0,"NE",(IF(AG16&gt;=($AH$4/2),"DA","NE")))</f>
        <v>NE</v>
      </c>
      <c r="AI16" s="130">
        <f t="shared" ref="AI16" si="32">IF(AND(J16="da",P16="da",V16="da",AB16="da",AH16="da"),I16+O16+U16+AA16+AG16,0)</f>
        <v>0</v>
      </c>
      <c r="AJ16" s="128" t="str">
        <f t="shared" ref="AJ16" si="33">IF(OR(COUNTIF(J16:AH17,"ne")&gt;2,COUNTIF(J16:AH17,"ne")=0),"NE",COUNTIF(J16:AH17,"ne"))</f>
        <v>NE</v>
      </c>
      <c r="AK16" s="115" t="str">
        <f t="shared" ref="AK16" si="34">IF(SUM(COUNTBLANK(E16:H16),COUNTBLANK(K16:N16),COUNTBLANK(Q16:T16),COUNTBLANK(W16:Z16),COUNTBLANK(AC16:AF16))=20,"NE","DA")</f>
        <v>NE</v>
      </c>
      <c r="AL16" s="123"/>
      <c r="AM16" s="118" t="str">
        <f>J16</f>
        <v>NE</v>
      </c>
      <c r="AN16" s="118" t="str">
        <f>P16</f>
        <v>NE</v>
      </c>
      <c r="AO16" s="118" t="str">
        <f>V16</f>
        <v>NE</v>
      </c>
      <c r="AP16" s="118" t="str">
        <f>AB16</f>
        <v>NE</v>
      </c>
      <c r="AQ16" s="118" t="str">
        <f>AH16</f>
        <v>NE</v>
      </c>
      <c r="AR16" s="110" t="str">
        <f t="shared" ref="AR16" si="35">IF(AI16&lt;50, "NE",IF(AI16&lt;60,2,IF(AI16&lt;75,3,IF(AI16&lt;90,4,5))))</f>
        <v>NE</v>
      </c>
    </row>
    <row r="17" spans="1:44" ht="15.75" customHeight="1" thickBot="1" x14ac:dyDescent="0.3">
      <c r="A17" s="139"/>
      <c r="B17" s="141"/>
      <c r="C17" s="143"/>
      <c r="D17" s="27" t="s">
        <v>20</v>
      </c>
      <c r="E17" s="28">
        <f>IF($E$7=0,0,$E$7/$E$6*E16)</f>
        <v>0</v>
      </c>
      <c r="F17" s="28">
        <f>IF($F$7=0,0,$F$7/$F$6*F16)</f>
        <v>0</v>
      </c>
      <c r="G17" s="28">
        <f>IF($G$7=0,0,$G$7/$G$6*G16)</f>
        <v>0</v>
      </c>
      <c r="H17" s="28">
        <f>IF($H$7=0,0,$H$7/$H$6*H16)</f>
        <v>0</v>
      </c>
      <c r="I17" s="135"/>
      <c r="J17" s="133"/>
      <c r="K17" s="29">
        <f>IF($K$7=0,0,$K$7/$K$6*K16)</f>
        <v>0</v>
      </c>
      <c r="L17" s="28">
        <f>IF($L$7=0,0,$L$7/$L$6*L16)</f>
        <v>0</v>
      </c>
      <c r="M17" s="28">
        <f>IF($M$7=0,0,$M$7/$M$6*M16)</f>
        <v>0</v>
      </c>
      <c r="N17" s="28">
        <f>IF($N$7=0,0,$N$7/$N$6*N16)</f>
        <v>0</v>
      </c>
      <c r="O17" s="135"/>
      <c r="P17" s="133"/>
      <c r="Q17" s="29">
        <f>IF($Q$7=0,0,$Q$7/$Q$6*Q16)</f>
        <v>0</v>
      </c>
      <c r="R17" s="28">
        <f>IF($R$7=0,0,$R$7/$R$6*R16)</f>
        <v>0</v>
      </c>
      <c r="S17" s="28">
        <f>IF($S$7=0,0,$S$7/$S$6*S16)</f>
        <v>0</v>
      </c>
      <c r="T17" s="28">
        <f>IF($T$7=0,0,$T$7/$T$6*T16)</f>
        <v>0</v>
      </c>
      <c r="U17" s="135"/>
      <c r="V17" s="133"/>
      <c r="W17" s="29">
        <f>IF($W$7=0,0,$W$7/$W$6*W16)</f>
        <v>0</v>
      </c>
      <c r="X17" s="28">
        <f>IF($X$7=0,0,$X$7/$X$6*X16)</f>
        <v>0</v>
      </c>
      <c r="Y17" s="28">
        <f>IF($Y$7=0,0,$Y$7/$Y$6*Y16)</f>
        <v>0</v>
      </c>
      <c r="Z17" s="28">
        <f>IF($Z$7=0,0,$Z$7/$Z$6*Z16)</f>
        <v>0</v>
      </c>
      <c r="AA17" s="135"/>
      <c r="AB17" s="133"/>
      <c r="AC17" s="29">
        <f t="shared" ref="AC17" si="36">IF($AC$7=0,0,$AC$7/$AC$6*AC16)</f>
        <v>0</v>
      </c>
      <c r="AD17" s="28">
        <f t="shared" ref="AD17" si="37">IF($AD$7=0,0,$AD$7/$AD$6*AD16)</f>
        <v>0</v>
      </c>
      <c r="AE17" s="28">
        <f t="shared" ref="AE17" si="38">IF($AE$7=0,0,$AE$7/$AE$6*AE16)</f>
        <v>0</v>
      </c>
      <c r="AF17" s="28">
        <f t="shared" ref="AF17" si="39">IF($AF$7=0,0,$AF$7/$AF$6*AF16)</f>
        <v>0</v>
      </c>
      <c r="AG17" s="136"/>
      <c r="AH17" s="137"/>
      <c r="AI17" s="131"/>
      <c r="AJ17" s="129"/>
      <c r="AK17" s="116"/>
      <c r="AL17" s="124"/>
      <c r="AM17" s="119"/>
      <c r="AN17" s="119"/>
      <c r="AO17" s="119"/>
      <c r="AP17" s="119"/>
      <c r="AQ17" s="119"/>
      <c r="AR17" s="111"/>
    </row>
    <row r="18" spans="1:44" ht="15" customHeight="1" x14ac:dyDescent="0.25">
      <c r="A18" s="138">
        <v>6</v>
      </c>
      <c r="B18" s="140" t="str">
        <f>'Popis studenata'!B7</f>
        <v xml:space="preserve"> </v>
      </c>
      <c r="C18" s="142">
        <f>'Popis studenata'!C7</f>
        <v>0</v>
      </c>
      <c r="D18" s="22" t="s">
        <v>19</v>
      </c>
      <c r="E18" s="23"/>
      <c r="F18" s="24"/>
      <c r="G18" s="24"/>
      <c r="H18" s="24"/>
      <c r="I18" s="134">
        <f>IF((E19+F19+G19+H19)&gt;$J$4,"GREŠKA",E19+F19+G19+H19)</f>
        <v>0</v>
      </c>
      <c r="J18" s="132" t="str">
        <f>IF(I18=0,"NE",(IF(I18&gt;=($J$4/2),"DA","NE")))</f>
        <v>NE</v>
      </c>
      <c r="K18" s="23"/>
      <c r="L18" s="24"/>
      <c r="M18" s="24"/>
      <c r="N18" s="24"/>
      <c r="O18" s="134">
        <f>IF((K19+L19+M19+N19)&gt;$P$4,"GREŠKA",K19+L19+M19+N19)</f>
        <v>0</v>
      </c>
      <c r="P18" s="132" t="str">
        <f>IF(O18=0,"NE",(IF(O18&gt;=($P$4/2),"DA","NE")))</f>
        <v>NE</v>
      </c>
      <c r="Q18" s="23"/>
      <c r="R18" s="24"/>
      <c r="S18" s="24"/>
      <c r="T18" s="24"/>
      <c r="U18" s="134">
        <f>IF((Q19+R19+S19+T19)&gt;$V$4,"GREŠKA",Q19+R19+S19+T19)</f>
        <v>0</v>
      </c>
      <c r="V18" s="132" t="str">
        <f>IF(U18=0,"NE",(IF(U18&gt;=($V$4/2),"DA","NE")))</f>
        <v>NE</v>
      </c>
      <c r="W18" s="23"/>
      <c r="X18" s="24"/>
      <c r="Y18" s="24"/>
      <c r="Z18" s="24"/>
      <c r="AA18" s="134">
        <f>IF((W19+X19+Y19+Z19)&gt;$AB$4,"GREŠKA",W19+X19+Y19+Z19)</f>
        <v>0</v>
      </c>
      <c r="AB18" s="132" t="str">
        <f>IF(AA18=0,"NE",(IF(AA18&gt;=($AB$4/2),"DA","NE")))</f>
        <v>NE</v>
      </c>
      <c r="AC18" s="23"/>
      <c r="AD18" s="24"/>
      <c r="AE18" s="24"/>
      <c r="AF18" s="24"/>
      <c r="AG18" s="134">
        <f t="shared" ref="AG18" si="40">IF((AC19+AD19+AE19+AF19)&gt;$AH$4,"GREŠKA",AC19+AD19+AE19+AF19)</f>
        <v>0</v>
      </c>
      <c r="AH18" s="132" t="str">
        <f t="shared" ref="AH18" si="41">IF(AG18=0,"NE",(IF(AG18&gt;=($AH$4/2),"DA","NE")))</f>
        <v>NE</v>
      </c>
      <c r="AI18" s="130">
        <f t="shared" ref="AI18" si="42">IF(AND(J18="da",P18="da",V18="da",AB18="da",AH18="da"),I18+O18+U18+AA18+AG18,0)</f>
        <v>0</v>
      </c>
      <c r="AJ18" s="128" t="str">
        <f t="shared" ref="AJ18" si="43">IF(OR(COUNTIF(J18:AH19,"ne")&gt;2,COUNTIF(J18:AH19,"ne")=0),"NE",COUNTIF(J18:AH19,"ne"))</f>
        <v>NE</v>
      </c>
      <c r="AK18" s="115" t="str">
        <f t="shared" ref="AK18" si="44">IF(SUM(COUNTBLANK(E18:H18),COUNTBLANK(K18:N18),COUNTBLANK(Q18:T18),COUNTBLANK(W18:Z18),COUNTBLANK(AC18:AF18))=20,"NE","DA")</f>
        <v>NE</v>
      </c>
      <c r="AL18" s="123"/>
      <c r="AM18" s="118" t="str">
        <f>J18</f>
        <v>NE</v>
      </c>
      <c r="AN18" s="118" t="str">
        <f>P18</f>
        <v>NE</v>
      </c>
      <c r="AO18" s="118" t="str">
        <f>V18</f>
        <v>NE</v>
      </c>
      <c r="AP18" s="118" t="str">
        <f>AB18</f>
        <v>NE</v>
      </c>
      <c r="AQ18" s="118" t="str">
        <f>AH18</f>
        <v>NE</v>
      </c>
      <c r="AR18" s="110" t="str">
        <f t="shared" ref="AR18" si="45">IF(AI18&lt;50, "NE",IF(AI18&lt;60,2,IF(AI18&lt;75,3,IF(AI18&lt;90,4,5))))</f>
        <v>NE</v>
      </c>
    </row>
    <row r="19" spans="1:44" ht="15.75" customHeight="1" thickBot="1" x14ac:dyDescent="0.3">
      <c r="A19" s="139"/>
      <c r="B19" s="141"/>
      <c r="C19" s="143"/>
      <c r="D19" s="27" t="s">
        <v>20</v>
      </c>
      <c r="E19" s="28">
        <f>IF($E$7=0,0,$E$7/$E$6*E18)</f>
        <v>0</v>
      </c>
      <c r="F19" s="28">
        <f>IF($F$7=0,0,$F$7/$F$6*F18)</f>
        <v>0</v>
      </c>
      <c r="G19" s="28">
        <f>IF($G$7=0,0,$G$7/$G$6*G18)</f>
        <v>0</v>
      </c>
      <c r="H19" s="28">
        <f>IF($H$7=0,0,$H$7/$H$6*H18)</f>
        <v>0</v>
      </c>
      <c r="I19" s="135"/>
      <c r="J19" s="133"/>
      <c r="K19" s="29">
        <f>IF($K$7=0,0,$K$7/$K$6*K18)</f>
        <v>0</v>
      </c>
      <c r="L19" s="28">
        <f>IF($L$7=0,0,$L$7/$L$6*L18)</f>
        <v>0</v>
      </c>
      <c r="M19" s="28">
        <f>IF($M$7=0,0,$M$7/$M$6*M18)</f>
        <v>0</v>
      </c>
      <c r="N19" s="28">
        <f>IF($N$7=0,0,$N$7/$N$6*N18)</f>
        <v>0</v>
      </c>
      <c r="O19" s="135"/>
      <c r="P19" s="133"/>
      <c r="Q19" s="29">
        <f>IF($Q$7=0,0,$Q$7/$Q$6*Q18)</f>
        <v>0</v>
      </c>
      <c r="R19" s="28">
        <f>IF($R$7=0,0,$R$7/$R$6*R18)</f>
        <v>0</v>
      </c>
      <c r="S19" s="28">
        <f>IF($S$7=0,0,$S$7/$S$6*S18)</f>
        <v>0</v>
      </c>
      <c r="T19" s="28">
        <f>IF($T$7=0,0,$T$7/$T$6*T18)</f>
        <v>0</v>
      </c>
      <c r="U19" s="135"/>
      <c r="V19" s="133"/>
      <c r="W19" s="29">
        <f>IF($W$7=0,0,$W$7/$W$6*W18)</f>
        <v>0</v>
      </c>
      <c r="X19" s="28">
        <f>IF($X$7=0,0,$X$7/$X$6*X18)</f>
        <v>0</v>
      </c>
      <c r="Y19" s="28">
        <f>IF($Y$7=0,0,$Y$7/$Y$6*Y18)</f>
        <v>0</v>
      </c>
      <c r="Z19" s="28">
        <f>IF($Z$7=0,0,$Z$7/$Z$6*Z18)</f>
        <v>0</v>
      </c>
      <c r="AA19" s="135"/>
      <c r="AB19" s="133"/>
      <c r="AC19" s="29">
        <f t="shared" ref="AC19" si="46">IF($AC$7=0,0,$AC$7/$AC$6*AC18)</f>
        <v>0</v>
      </c>
      <c r="AD19" s="28">
        <f t="shared" ref="AD19" si="47">IF($AD$7=0,0,$AD$7/$AD$6*AD18)</f>
        <v>0</v>
      </c>
      <c r="AE19" s="28">
        <f t="shared" ref="AE19" si="48">IF($AE$7=0,0,$AE$7/$AE$6*AE18)</f>
        <v>0</v>
      </c>
      <c r="AF19" s="28">
        <f t="shared" ref="AF19" si="49">IF($AF$7=0,0,$AF$7/$AF$6*AF18)</f>
        <v>0</v>
      </c>
      <c r="AG19" s="136"/>
      <c r="AH19" s="137"/>
      <c r="AI19" s="131"/>
      <c r="AJ19" s="129"/>
      <c r="AK19" s="116"/>
      <c r="AL19" s="124"/>
      <c r="AM19" s="119"/>
      <c r="AN19" s="119"/>
      <c r="AO19" s="119"/>
      <c r="AP19" s="119"/>
      <c r="AQ19" s="119"/>
      <c r="AR19" s="111"/>
    </row>
    <row r="20" spans="1:44" ht="15" customHeight="1" x14ac:dyDescent="0.25">
      <c r="A20" s="138">
        <v>7</v>
      </c>
      <c r="B20" s="140" t="str">
        <f>'Popis studenata'!B8</f>
        <v xml:space="preserve"> </v>
      </c>
      <c r="C20" s="142">
        <f>'Popis studenata'!C8</f>
        <v>0</v>
      </c>
      <c r="D20" s="22" t="s">
        <v>19</v>
      </c>
      <c r="E20" s="23"/>
      <c r="F20" s="24"/>
      <c r="G20" s="24"/>
      <c r="H20" s="24"/>
      <c r="I20" s="134">
        <f>IF((E21+F21+G21+H21)&gt;$J$4,"GREŠKA",E21+F21+G21+H21)</f>
        <v>0</v>
      </c>
      <c r="J20" s="132" t="str">
        <f>IF(I20=0,"NE",(IF(I20&gt;=($J$4/2),"DA","NE")))</f>
        <v>NE</v>
      </c>
      <c r="K20" s="23"/>
      <c r="L20" s="24"/>
      <c r="M20" s="24"/>
      <c r="N20" s="24"/>
      <c r="O20" s="134">
        <f>IF((K21+L21+M21+N21)&gt;$P$4,"GREŠKA",K21+L21+M21+N21)</f>
        <v>0</v>
      </c>
      <c r="P20" s="132" t="str">
        <f>IF(O20=0,"NE",(IF(O20&gt;=($P$4/2),"DA","NE")))</f>
        <v>NE</v>
      </c>
      <c r="Q20" s="23"/>
      <c r="R20" s="24"/>
      <c r="S20" s="24"/>
      <c r="T20" s="24"/>
      <c r="U20" s="134">
        <f>IF((Q21+R21+S21+T21)&gt;$V$4,"GREŠKA",Q21+R21+S21+T21)</f>
        <v>0</v>
      </c>
      <c r="V20" s="132" t="str">
        <f>IF(U20=0,"NE",(IF(U20&gt;=($V$4/2),"DA","NE")))</f>
        <v>NE</v>
      </c>
      <c r="W20" s="23"/>
      <c r="X20" s="24"/>
      <c r="Y20" s="24"/>
      <c r="Z20" s="24"/>
      <c r="AA20" s="134">
        <f>IF((W21+X21+Y21+Z21)&gt;$AB$4,"GREŠKA",W21+X21+Y21+Z21)</f>
        <v>0</v>
      </c>
      <c r="AB20" s="132" t="str">
        <f>IF(AA20=0,"NE",(IF(AA20&gt;=($AB$4/2),"DA","NE")))</f>
        <v>NE</v>
      </c>
      <c r="AC20" s="23"/>
      <c r="AD20" s="24"/>
      <c r="AE20" s="24"/>
      <c r="AF20" s="24"/>
      <c r="AG20" s="134">
        <f t="shared" ref="AG20" si="50">IF((AC21+AD21+AE21+AF21)&gt;$AH$4,"GREŠKA",AC21+AD21+AE21+AF21)</f>
        <v>0</v>
      </c>
      <c r="AH20" s="132" t="str">
        <f t="shared" ref="AH20" si="51">IF(AG20=0,"NE",(IF(AG20&gt;=($AH$4/2),"DA","NE")))</f>
        <v>NE</v>
      </c>
      <c r="AI20" s="130">
        <f t="shared" ref="AI20" si="52">IF(AND(J20="da",P20="da",V20="da",AB20="da",AH20="da"),I20+O20+U20+AA20+AG20,0)</f>
        <v>0</v>
      </c>
      <c r="AJ20" s="128" t="str">
        <f t="shared" ref="AJ20" si="53">IF(OR(COUNTIF(J20:AH21,"ne")&gt;2,COUNTIF(J20:AH21,"ne")=0),"NE",COUNTIF(J20:AH21,"ne"))</f>
        <v>NE</v>
      </c>
      <c r="AK20" s="115" t="str">
        <f t="shared" ref="AK20" si="54">IF(SUM(COUNTBLANK(E20:H20),COUNTBLANK(K20:N20),COUNTBLANK(Q20:T20),COUNTBLANK(W20:Z20),COUNTBLANK(AC20:AF20))=20,"NE","DA")</f>
        <v>NE</v>
      </c>
      <c r="AL20" s="123"/>
      <c r="AM20" s="118" t="str">
        <f>J20</f>
        <v>NE</v>
      </c>
      <c r="AN20" s="118" t="str">
        <f>P20</f>
        <v>NE</v>
      </c>
      <c r="AO20" s="118" t="str">
        <f>V20</f>
        <v>NE</v>
      </c>
      <c r="AP20" s="118" t="str">
        <f>AB20</f>
        <v>NE</v>
      </c>
      <c r="AQ20" s="118" t="str">
        <f>AH20</f>
        <v>NE</v>
      </c>
      <c r="AR20" s="110" t="str">
        <f t="shared" ref="AR20" si="55">IF(AI20&lt;50, "NE",IF(AI20&lt;60,2,IF(AI20&lt;75,3,IF(AI20&lt;90,4,5))))</f>
        <v>NE</v>
      </c>
    </row>
    <row r="21" spans="1:44" ht="15.75" customHeight="1" thickBot="1" x14ac:dyDescent="0.3">
      <c r="A21" s="139"/>
      <c r="B21" s="141"/>
      <c r="C21" s="143"/>
      <c r="D21" s="27" t="s">
        <v>20</v>
      </c>
      <c r="E21" s="28">
        <f>IF($E$7=0,0,$E$7/$E$6*E20)</f>
        <v>0</v>
      </c>
      <c r="F21" s="28">
        <f>IF($F$7=0,0,$F$7/$F$6*F20)</f>
        <v>0</v>
      </c>
      <c r="G21" s="28">
        <f>IF($G$7=0,0,$G$7/$G$6*G20)</f>
        <v>0</v>
      </c>
      <c r="H21" s="28">
        <f>IF($H$7=0,0,$H$7/$H$6*H20)</f>
        <v>0</v>
      </c>
      <c r="I21" s="135"/>
      <c r="J21" s="133"/>
      <c r="K21" s="29">
        <f>IF($K$7=0,0,$K$7/$K$6*K20)</f>
        <v>0</v>
      </c>
      <c r="L21" s="28">
        <f>IF($L$7=0,0,$L$7/$L$6*L20)</f>
        <v>0</v>
      </c>
      <c r="M21" s="28">
        <f>IF($M$7=0,0,$M$7/$M$6*M20)</f>
        <v>0</v>
      </c>
      <c r="N21" s="28">
        <f>IF($N$7=0,0,$N$7/$N$6*N20)</f>
        <v>0</v>
      </c>
      <c r="O21" s="135"/>
      <c r="P21" s="133"/>
      <c r="Q21" s="29">
        <f>IF($Q$7=0,0,$Q$7/$Q$6*Q20)</f>
        <v>0</v>
      </c>
      <c r="R21" s="28">
        <f>IF($R$7=0,0,$R$7/$R$6*R20)</f>
        <v>0</v>
      </c>
      <c r="S21" s="28">
        <f>IF($S$7=0,0,$S$7/$S$6*S20)</f>
        <v>0</v>
      </c>
      <c r="T21" s="28">
        <f>IF($T$7=0,0,$T$7/$T$6*T20)</f>
        <v>0</v>
      </c>
      <c r="U21" s="135"/>
      <c r="V21" s="133"/>
      <c r="W21" s="29">
        <f>IF($W$7=0,0,$W$7/$W$6*W20)</f>
        <v>0</v>
      </c>
      <c r="X21" s="28">
        <f>IF($X$7=0,0,$X$7/$X$6*X20)</f>
        <v>0</v>
      </c>
      <c r="Y21" s="28">
        <f>IF($Y$7=0,0,$Y$7/$Y$6*Y20)</f>
        <v>0</v>
      </c>
      <c r="Z21" s="28">
        <f>IF($Z$7=0,0,$Z$7/$Z$6*Z20)</f>
        <v>0</v>
      </c>
      <c r="AA21" s="135"/>
      <c r="AB21" s="133"/>
      <c r="AC21" s="29">
        <f t="shared" ref="AC21" si="56">IF($AC$7=0,0,$AC$7/$AC$6*AC20)</f>
        <v>0</v>
      </c>
      <c r="AD21" s="28">
        <f t="shared" ref="AD21" si="57">IF($AD$7=0,0,$AD$7/$AD$6*AD20)</f>
        <v>0</v>
      </c>
      <c r="AE21" s="28">
        <f t="shared" ref="AE21" si="58">IF($AE$7=0,0,$AE$7/$AE$6*AE20)</f>
        <v>0</v>
      </c>
      <c r="AF21" s="28">
        <f t="shared" ref="AF21" si="59">IF($AF$7=0,0,$AF$7/$AF$6*AF20)</f>
        <v>0</v>
      </c>
      <c r="AG21" s="136"/>
      <c r="AH21" s="137"/>
      <c r="AI21" s="131"/>
      <c r="AJ21" s="129"/>
      <c r="AK21" s="116"/>
      <c r="AL21" s="124"/>
      <c r="AM21" s="119"/>
      <c r="AN21" s="119"/>
      <c r="AO21" s="119"/>
      <c r="AP21" s="119"/>
      <c r="AQ21" s="119"/>
      <c r="AR21" s="111"/>
    </row>
    <row r="22" spans="1:44" ht="15" customHeight="1" x14ac:dyDescent="0.25">
      <c r="A22" s="138">
        <v>8</v>
      </c>
      <c r="B22" s="140" t="str">
        <f>'Popis studenata'!B9</f>
        <v xml:space="preserve"> </v>
      </c>
      <c r="C22" s="142">
        <f>'Popis studenata'!C9</f>
        <v>0</v>
      </c>
      <c r="D22" s="22" t="s">
        <v>19</v>
      </c>
      <c r="E22" s="23"/>
      <c r="F22" s="24"/>
      <c r="G22" s="24"/>
      <c r="H22" s="24"/>
      <c r="I22" s="134">
        <f>IF((E23+F23+G23+H23)&gt;$J$4,"GREŠKA",E23+F23+G23+H23)</f>
        <v>0</v>
      </c>
      <c r="J22" s="132" t="str">
        <f>IF(I22=0,"NE",(IF(I22&gt;=($J$4/2),"DA","NE")))</f>
        <v>NE</v>
      </c>
      <c r="K22" s="23"/>
      <c r="L22" s="24"/>
      <c r="M22" s="24"/>
      <c r="N22" s="24"/>
      <c r="O22" s="134">
        <f>IF((K23+L23+M23+N23)&gt;$P$4,"GREŠKA",K23+L23+M23+N23)</f>
        <v>0</v>
      </c>
      <c r="P22" s="132" t="str">
        <f>IF(O22=0,"NE",(IF(O22&gt;=($P$4/2),"DA","NE")))</f>
        <v>NE</v>
      </c>
      <c r="Q22" s="23"/>
      <c r="R22" s="24"/>
      <c r="S22" s="24"/>
      <c r="T22" s="24"/>
      <c r="U22" s="134">
        <f>IF((Q23+R23+S23+T23)&gt;$V$4,"GREŠKA",Q23+R23+S23+T23)</f>
        <v>0</v>
      </c>
      <c r="V22" s="132" t="str">
        <f>IF(U22=0,"NE",(IF(U22&gt;=($V$4/2),"DA","NE")))</f>
        <v>NE</v>
      </c>
      <c r="W22" s="23"/>
      <c r="X22" s="24"/>
      <c r="Y22" s="24"/>
      <c r="Z22" s="24"/>
      <c r="AA22" s="134">
        <f>IF((W23+X23+Y23+Z23)&gt;$AB$4,"GREŠKA",W23+X23+Y23+Z23)</f>
        <v>0</v>
      </c>
      <c r="AB22" s="132" t="str">
        <f>IF(AA22=0,"NE",(IF(AA22&gt;=($AB$4/2),"DA","NE")))</f>
        <v>NE</v>
      </c>
      <c r="AC22" s="23"/>
      <c r="AD22" s="24"/>
      <c r="AE22" s="24"/>
      <c r="AF22" s="24"/>
      <c r="AG22" s="134">
        <f t="shared" ref="AG22" si="60">IF((AC23+AD23+AE23+AF23)&gt;$AH$4,"GREŠKA",AC23+AD23+AE23+AF23)</f>
        <v>0</v>
      </c>
      <c r="AH22" s="132" t="str">
        <f t="shared" ref="AH22" si="61">IF(AG22=0,"NE",(IF(AG22&gt;=($AH$4/2),"DA","NE")))</f>
        <v>NE</v>
      </c>
      <c r="AI22" s="130">
        <f t="shared" ref="AI22" si="62">IF(AND(J22="da",P22="da",V22="da",AB22="da",AH22="da"),I22+O22+U22+AA22+AG22,0)</f>
        <v>0</v>
      </c>
      <c r="AJ22" s="128" t="str">
        <f t="shared" ref="AJ22" si="63">IF(OR(COUNTIF(J22:AH23,"ne")&gt;2,COUNTIF(J22:AH23,"ne")=0),"NE",COUNTIF(J22:AH23,"ne"))</f>
        <v>NE</v>
      </c>
      <c r="AK22" s="115" t="str">
        <f t="shared" ref="AK22" si="64">IF(SUM(COUNTBLANK(E22:H22),COUNTBLANK(K22:N22),COUNTBLANK(Q22:T22),COUNTBLANK(W22:Z22),COUNTBLANK(AC22:AF22))=20,"NE","DA")</f>
        <v>NE</v>
      </c>
      <c r="AL22" s="123"/>
      <c r="AM22" s="118" t="str">
        <f>J22</f>
        <v>NE</v>
      </c>
      <c r="AN22" s="118" t="str">
        <f>P22</f>
        <v>NE</v>
      </c>
      <c r="AO22" s="118" t="str">
        <f>V22</f>
        <v>NE</v>
      </c>
      <c r="AP22" s="118" t="str">
        <f>AB22</f>
        <v>NE</v>
      </c>
      <c r="AQ22" s="118" t="str">
        <f>AH22</f>
        <v>NE</v>
      </c>
      <c r="AR22" s="110" t="str">
        <f t="shared" ref="AR22" si="65">IF(AI22&lt;50, "NE",IF(AI22&lt;60,2,IF(AI22&lt;75,3,IF(AI22&lt;90,4,5))))</f>
        <v>NE</v>
      </c>
    </row>
    <row r="23" spans="1:44" ht="15.75" customHeight="1" thickBot="1" x14ac:dyDescent="0.3">
      <c r="A23" s="139"/>
      <c r="B23" s="141"/>
      <c r="C23" s="143"/>
      <c r="D23" s="27" t="s">
        <v>20</v>
      </c>
      <c r="E23" s="28">
        <f>IF($E$7=0,0,$E$7/$E$6*E22)</f>
        <v>0</v>
      </c>
      <c r="F23" s="28">
        <f>IF($F$7=0,0,$F$7/$F$6*F22)</f>
        <v>0</v>
      </c>
      <c r="G23" s="28">
        <f>IF($G$7=0,0,$G$7/$G$6*G22)</f>
        <v>0</v>
      </c>
      <c r="H23" s="28">
        <f>IF($H$7=0,0,$H$7/$H$6*H22)</f>
        <v>0</v>
      </c>
      <c r="I23" s="135"/>
      <c r="J23" s="133"/>
      <c r="K23" s="29">
        <f>IF($K$7=0,0,$K$7/$K$6*K22)</f>
        <v>0</v>
      </c>
      <c r="L23" s="28">
        <f>IF($L$7=0,0,$L$7/$L$6*L22)</f>
        <v>0</v>
      </c>
      <c r="M23" s="28">
        <f>IF($M$7=0,0,$M$7/$M$6*M22)</f>
        <v>0</v>
      </c>
      <c r="N23" s="28">
        <f>IF($N$7=0,0,$N$7/$N$6*N22)</f>
        <v>0</v>
      </c>
      <c r="O23" s="135"/>
      <c r="P23" s="133"/>
      <c r="Q23" s="29">
        <f>IF($Q$7=0,0,$Q$7/$Q$6*Q22)</f>
        <v>0</v>
      </c>
      <c r="R23" s="28">
        <f>IF($R$7=0,0,$R$7/$R$6*R22)</f>
        <v>0</v>
      </c>
      <c r="S23" s="28">
        <f>IF($S$7=0,0,$S$7/$S$6*S22)</f>
        <v>0</v>
      </c>
      <c r="T23" s="28">
        <f>IF($T$7=0,0,$T$7/$T$6*T22)</f>
        <v>0</v>
      </c>
      <c r="U23" s="135"/>
      <c r="V23" s="133"/>
      <c r="W23" s="29">
        <f>IF($W$7=0,0,$W$7/$W$6*W22)</f>
        <v>0</v>
      </c>
      <c r="X23" s="28">
        <f>IF($X$7=0,0,$X$7/$X$6*X22)</f>
        <v>0</v>
      </c>
      <c r="Y23" s="28">
        <f>IF($Y$7=0,0,$Y$7/$Y$6*Y22)</f>
        <v>0</v>
      </c>
      <c r="Z23" s="28">
        <f>IF($Z$7=0,0,$Z$7/$Z$6*Z22)</f>
        <v>0</v>
      </c>
      <c r="AA23" s="135"/>
      <c r="AB23" s="133"/>
      <c r="AC23" s="29">
        <f t="shared" ref="AC23" si="66">IF($AC$7=0,0,$AC$7/$AC$6*AC22)</f>
        <v>0</v>
      </c>
      <c r="AD23" s="28">
        <f t="shared" ref="AD23" si="67">IF($AD$7=0,0,$AD$7/$AD$6*AD22)</f>
        <v>0</v>
      </c>
      <c r="AE23" s="28">
        <f t="shared" ref="AE23" si="68">IF($AE$7=0,0,$AE$7/$AE$6*AE22)</f>
        <v>0</v>
      </c>
      <c r="AF23" s="28">
        <f t="shared" ref="AF23" si="69">IF($AF$7=0,0,$AF$7/$AF$6*AF22)</f>
        <v>0</v>
      </c>
      <c r="AG23" s="136"/>
      <c r="AH23" s="137"/>
      <c r="AI23" s="131"/>
      <c r="AJ23" s="129"/>
      <c r="AK23" s="116"/>
      <c r="AL23" s="124"/>
      <c r="AM23" s="119"/>
      <c r="AN23" s="119"/>
      <c r="AO23" s="119"/>
      <c r="AP23" s="119"/>
      <c r="AQ23" s="119"/>
      <c r="AR23" s="111"/>
    </row>
    <row r="24" spans="1:44" ht="15" customHeight="1" x14ac:dyDescent="0.25">
      <c r="A24" s="138">
        <v>9</v>
      </c>
      <c r="B24" s="140" t="str">
        <f>'Popis studenata'!B10</f>
        <v xml:space="preserve"> </v>
      </c>
      <c r="C24" s="142">
        <f>'Popis studenata'!C10</f>
        <v>0</v>
      </c>
      <c r="D24" s="22" t="s">
        <v>19</v>
      </c>
      <c r="E24" s="23"/>
      <c r="F24" s="24"/>
      <c r="G24" s="24"/>
      <c r="H24" s="24"/>
      <c r="I24" s="134">
        <f>IF((E25+F25+G25+H25)&gt;$J$4,"GREŠKA",E25+F25+G25+H25)</f>
        <v>0</v>
      </c>
      <c r="J24" s="132" t="str">
        <f>IF(I24=0,"NE",(IF(I24&gt;=($J$4/2),"DA","NE")))</f>
        <v>NE</v>
      </c>
      <c r="K24" s="23"/>
      <c r="L24" s="24"/>
      <c r="M24" s="24"/>
      <c r="N24" s="24"/>
      <c r="O24" s="134">
        <f>IF((K25+L25+M25+N25)&gt;$P$4,"GREŠKA",K25+L25+M25+N25)</f>
        <v>0</v>
      </c>
      <c r="P24" s="132" t="str">
        <f>IF(O24=0,"NE",(IF(O24&gt;=($P$4/2),"DA","NE")))</f>
        <v>NE</v>
      </c>
      <c r="Q24" s="23"/>
      <c r="R24" s="24"/>
      <c r="S24" s="24"/>
      <c r="T24" s="24"/>
      <c r="U24" s="134">
        <f>IF((Q25+R25+S25+T25)&gt;$V$4,"GREŠKA",Q25+R25+S25+T25)</f>
        <v>0</v>
      </c>
      <c r="V24" s="132" t="str">
        <f>IF(U24=0,"NE",(IF(U24&gt;=($V$4/2),"DA","NE")))</f>
        <v>NE</v>
      </c>
      <c r="W24" s="23"/>
      <c r="X24" s="24"/>
      <c r="Y24" s="24"/>
      <c r="Z24" s="24"/>
      <c r="AA24" s="134">
        <f>IF((W25+X25+Y25+Z25)&gt;$AB$4,"GREŠKA",W25+X25+Y25+Z25)</f>
        <v>0</v>
      </c>
      <c r="AB24" s="132" t="str">
        <f>IF(AA24=0,"NE",(IF(AA24&gt;=($AB$4/2),"DA","NE")))</f>
        <v>NE</v>
      </c>
      <c r="AC24" s="23"/>
      <c r="AD24" s="24"/>
      <c r="AE24" s="24"/>
      <c r="AF24" s="24"/>
      <c r="AG24" s="134">
        <f t="shared" ref="AG24" si="70">IF((AC25+AD25+AE25+AF25)&gt;$AH$4,"GREŠKA",AC25+AD25+AE25+AF25)</f>
        <v>0</v>
      </c>
      <c r="AH24" s="132" t="str">
        <f t="shared" ref="AH24" si="71">IF(AG24=0,"NE",(IF(AG24&gt;=($AH$4/2),"DA","NE")))</f>
        <v>NE</v>
      </c>
      <c r="AI24" s="130">
        <f t="shared" ref="AI24" si="72">IF(AND(J24="da",P24="da",V24="da",AB24="da",AH24="da"),I24+O24+U24+AA24+AG24,0)</f>
        <v>0</v>
      </c>
      <c r="AJ24" s="128" t="str">
        <f t="shared" ref="AJ24" si="73">IF(OR(COUNTIF(J24:AH25,"ne")&gt;2,COUNTIF(J24:AH25,"ne")=0),"NE",COUNTIF(J24:AH25,"ne"))</f>
        <v>NE</v>
      </c>
      <c r="AK24" s="115" t="str">
        <f t="shared" ref="AK24" si="74">IF(SUM(COUNTBLANK(E24:H24),COUNTBLANK(K24:N24),COUNTBLANK(Q24:T24),COUNTBLANK(W24:Z24),COUNTBLANK(AC24:AF24))=20,"NE","DA")</f>
        <v>NE</v>
      </c>
      <c r="AL24" s="123"/>
      <c r="AM24" s="118" t="str">
        <f>J24</f>
        <v>NE</v>
      </c>
      <c r="AN24" s="118" t="str">
        <f>P24</f>
        <v>NE</v>
      </c>
      <c r="AO24" s="118" t="str">
        <f>V24</f>
        <v>NE</v>
      </c>
      <c r="AP24" s="118" t="str">
        <f>AB24</f>
        <v>NE</v>
      </c>
      <c r="AQ24" s="118" t="str">
        <f>AH24</f>
        <v>NE</v>
      </c>
      <c r="AR24" s="110" t="str">
        <f t="shared" ref="AR24" si="75">IF(AI24&lt;50, "NE",IF(AI24&lt;60,2,IF(AI24&lt;75,3,IF(AI24&lt;90,4,5))))</f>
        <v>NE</v>
      </c>
    </row>
    <row r="25" spans="1:44" ht="15.75" customHeight="1" thickBot="1" x14ac:dyDescent="0.3">
      <c r="A25" s="139"/>
      <c r="B25" s="141"/>
      <c r="C25" s="143"/>
      <c r="D25" s="27" t="s">
        <v>20</v>
      </c>
      <c r="E25" s="28">
        <f>IF($E$7=0,0,$E$7/$E$6*E24)</f>
        <v>0</v>
      </c>
      <c r="F25" s="28">
        <f>IF($F$7=0,0,$F$7/$F$6*F24)</f>
        <v>0</v>
      </c>
      <c r="G25" s="28">
        <f>IF($G$7=0,0,$G$7/$G$6*G24)</f>
        <v>0</v>
      </c>
      <c r="H25" s="28">
        <f>IF($H$7=0,0,$H$7/$H$6*H24)</f>
        <v>0</v>
      </c>
      <c r="I25" s="135"/>
      <c r="J25" s="133"/>
      <c r="K25" s="29">
        <f>IF($K$7=0,0,$K$7/$K$6*K24)</f>
        <v>0</v>
      </c>
      <c r="L25" s="28">
        <f>IF($L$7=0,0,$L$7/$L$6*L24)</f>
        <v>0</v>
      </c>
      <c r="M25" s="28">
        <f>IF($M$7=0,0,$M$7/$M$6*M24)</f>
        <v>0</v>
      </c>
      <c r="N25" s="28">
        <f>IF($N$7=0,0,$N$7/$N$6*N24)</f>
        <v>0</v>
      </c>
      <c r="O25" s="135"/>
      <c r="P25" s="133"/>
      <c r="Q25" s="29">
        <f>IF($Q$7=0,0,$Q$7/$Q$6*Q24)</f>
        <v>0</v>
      </c>
      <c r="R25" s="28">
        <f>IF($R$7=0,0,$R$7/$R$6*R24)</f>
        <v>0</v>
      </c>
      <c r="S25" s="28">
        <f>IF($S$7=0,0,$S$7/$S$6*S24)</f>
        <v>0</v>
      </c>
      <c r="T25" s="28">
        <f>IF($T$7=0,0,$T$7/$T$6*T24)</f>
        <v>0</v>
      </c>
      <c r="U25" s="135"/>
      <c r="V25" s="133"/>
      <c r="W25" s="29">
        <f>IF($W$7=0,0,$W$7/$W$6*W24)</f>
        <v>0</v>
      </c>
      <c r="X25" s="28">
        <f>IF($X$7=0,0,$X$7/$X$6*X24)</f>
        <v>0</v>
      </c>
      <c r="Y25" s="28">
        <f>IF($Y$7=0,0,$Y$7/$Y$6*Y24)</f>
        <v>0</v>
      </c>
      <c r="Z25" s="28">
        <f>IF($Z$7=0,0,$Z$7/$Z$6*Z24)</f>
        <v>0</v>
      </c>
      <c r="AA25" s="135"/>
      <c r="AB25" s="133"/>
      <c r="AC25" s="29">
        <f t="shared" ref="AC25" si="76">IF($AC$7=0,0,$AC$7/$AC$6*AC24)</f>
        <v>0</v>
      </c>
      <c r="AD25" s="28">
        <f t="shared" ref="AD25" si="77">IF($AD$7=0,0,$AD$7/$AD$6*AD24)</f>
        <v>0</v>
      </c>
      <c r="AE25" s="28">
        <f t="shared" ref="AE25" si="78">IF($AE$7=0,0,$AE$7/$AE$6*AE24)</f>
        <v>0</v>
      </c>
      <c r="AF25" s="28">
        <f t="shared" ref="AF25" si="79">IF($AF$7=0,0,$AF$7/$AF$6*AF24)</f>
        <v>0</v>
      </c>
      <c r="AG25" s="136"/>
      <c r="AH25" s="137"/>
      <c r="AI25" s="131"/>
      <c r="AJ25" s="129"/>
      <c r="AK25" s="116"/>
      <c r="AL25" s="124"/>
      <c r="AM25" s="119"/>
      <c r="AN25" s="119"/>
      <c r="AO25" s="119"/>
      <c r="AP25" s="119"/>
      <c r="AQ25" s="119"/>
      <c r="AR25" s="111"/>
    </row>
    <row r="26" spans="1:44" ht="15" customHeight="1" x14ac:dyDescent="0.25">
      <c r="A26" s="138">
        <v>10</v>
      </c>
      <c r="B26" s="140" t="str">
        <f>'Popis studenata'!B11</f>
        <v xml:space="preserve"> </v>
      </c>
      <c r="C26" s="142">
        <f>'Popis studenata'!C11</f>
        <v>0</v>
      </c>
      <c r="D26" s="22" t="s">
        <v>19</v>
      </c>
      <c r="E26" s="23"/>
      <c r="F26" s="24"/>
      <c r="G26" s="24"/>
      <c r="H26" s="24"/>
      <c r="I26" s="134">
        <f>IF((E27+F27+G27+H27)&gt;$J$4,"GREŠKA",E27+F27+G27+H27)</f>
        <v>0</v>
      </c>
      <c r="J26" s="132" t="str">
        <f>IF(I26=0,"NE",(IF(I26&gt;=($J$4/2),"DA","NE")))</f>
        <v>NE</v>
      </c>
      <c r="K26" s="23"/>
      <c r="L26" s="24"/>
      <c r="M26" s="24"/>
      <c r="N26" s="24"/>
      <c r="O26" s="134">
        <f>IF((K27+L27+M27+N27)&gt;$P$4,"GREŠKA",K27+L27+M27+N27)</f>
        <v>0</v>
      </c>
      <c r="P26" s="132" t="str">
        <f>IF(O26=0,"NE",(IF(O26&gt;=($P$4/2),"DA","NE")))</f>
        <v>NE</v>
      </c>
      <c r="Q26" s="23"/>
      <c r="R26" s="24"/>
      <c r="S26" s="24"/>
      <c r="T26" s="24"/>
      <c r="U26" s="134">
        <f>IF((Q27+R27+S27+T27)&gt;$V$4,"GREŠKA",Q27+R27+S27+T27)</f>
        <v>0</v>
      </c>
      <c r="V26" s="132" t="str">
        <f>IF(U26=0,"NE",(IF(U26&gt;=($V$4/2),"DA","NE")))</f>
        <v>NE</v>
      </c>
      <c r="W26" s="23"/>
      <c r="X26" s="24"/>
      <c r="Y26" s="24"/>
      <c r="Z26" s="24"/>
      <c r="AA26" s="134">
        <f>IF((W27+X27+Y27+Z27)&gt;$AB$4,"GREŠKA",W27+X27+Y27+Z27)</f>
        <v>0</v>
      </c>
      <c r="AB26" s="132" t="str">
        <f>IF(AA26=0,"NE",(IF(AA26&gt;=($AB$4/2),"DA","NE")))</f>
        <v>NE</v>
      </c>
      <c r="AC26" s="23"/>
      <c r="AD26" s="24"/>
      <c r="AE26" s="24"/>
      <c r="AF26" s="24"/>
      <c r="AG26" s="134">
        <f t="shared" ref="AG26" si="80">IF((AC27+AD27+AE27+AF27)&gt;$AH$4,"GREŠKA",AC27+AD27+AE27+AF27)</f>
        <v>0</v>
      </c>
      <c r="AH26" s="132" t="str">
        <f t="shared" ref="AH26" si="81">IF(AG26=0,"NE",(IF(AG26&gt;=($AH$4/2),"DA","NE")))</f>
        <v>NE</v>
      </c>
      <c r="AI26" s="130">
        <f t="shared" ref="AI26" si="82">IF(AND(J26="da",P26="da",V26="da",AB26="da",AH26="da"),I26+O26+U26+AA26+AG26,0)</f>
        <v>0</v>
      </c>
      <c r="AJ26" s="128" t="str">
        <f t="shared" ref="AJ26" si="83">IF(OR(COUNTIF(J26:AH27,"ne")&gt;2,COUNTIF(J26:AH27,"ne")=0),"NE",COUNTIF(J26:AH27,"ne"))</f>
        <v>NE</v>
      </c>
      <c r="AK26" s="115" t="str">
        <f t="shared" ref="AK26" si="84">IF(SUM(COUNTBLANK(E26:H26),COUNTBLANK(K26:N26),COUNTBLANK(Q26:T26),COUNTBLANK(W26:Z26),COUNTBLANK(AC26:AF26))=20,"NE","DA")</f>
        <v>NE</v>
      </c>
      <c r="AL26" s="123"/>
      <c r="AM26" s="118" t="str">
        <f>J26</f>
        <v>NE</v>
      </c>
      <c r="AN26" s="118" t="str">
        <f>P26</f>
        <v>NE</v>
      </c>
      <c r="AO26" s="118" t="str">
        <f>V26</f>
        <v>NE</v>
      </c>
      <c r="AP26" s="118" t="str">
        <f>AB26</f>
        <v>NE</v>
      </c>
      <c r="AQ26" s="118" t="str">
        <f>AH26</f>
        <v>NE</v>
      </c>
      <c r="AR26" s="110" t="str">
        <f t="shared" ref="AR26" si="85">IF(AI26&lt;50, "NE",IF(AI26&lt;60,2,IF(AI26&lt;75,3,IF(AI26&lt;90,4,5))))</f>
        <v>NE</v>
      </c>
    </row>
    <row r="27" spans="1:44" ht="15.75" customHeight="1" thickBot="1" x14ac:dyDescent="0.3">
      <c r="A27" s="139"/>
      <c r="B27" s="141"/>
      <c r="C27" s="143"/>
      <c r="D27" s="27" t="s">
        <v>20</v>
      </c>
      <c r="E27" s="28">
        <f>IF($E$7=0,0,$E$7/$E$6*E26)</f>
        <v>0</v>
      </c>
      <c r="F27" s="28">
        <f>IF($F$7=0,0,$F$7/$F$6*F26)</f>
        <v>0</v>
      </c>
      <c r="G27" s="28">
        <f>IF($G$7=0,0,$G$7/$G$6*G26)</f>
        <v>0</v>
      </c>
      <c r="H27" s="28">
        <f>IF($H$7=0,0,$H$7/$H$6*H26)</f>
        <v>0</v>
      </c>
      <c r="I27" s="135"/>
      <c r="J27" s="133"/>
      <c r="K27" s="29">
        <f>IF($K$7=0,0,$K$7/$K$6*K26)</f>
        <v>0</v>
      </c>
      <c r="L27" s="28">
        <f>IF($L$7=0,0,$L$7/$L$6*L26)</f>
        <v>0</v>
      </c>
      <c r="M27" s="28">
        <f>IF($M$7=0,0,$M$7/$M$6*M26)</f>
        <v>0</v>
      </c>
      <c r="N27" s="28">
        <f>IF($N$7=0,0,$N$7/$N$6*N26)</f>
        <v>0</v>
      </c>
      <c r="O27" s="135"/>
      <c r="P27" s="133"/>
      <c r="Q27" s="29">
        <f>IF($Q$7=0,0,$Q$7/$Q$6*Q26)</f>
        <v>0</v>
      </c>
      <c r="R27" s="28">
        <f>IF($R$7=0,0,$R$7/$R$6*R26)</f>
        <v>0</v>
      </c>
      <c r="S27" s="28">
        <f>IF($S$7=0,0,$S$7/$S$6*S26)</f>
        <v>0</v>
      </c>
      <c r="T27" s="28">
        <f>IF($T$7=0,0,$T$7/$T$6*T26)</f>
        <v>0</v>
      </c>
      <c r="U27" s="135"/>
      <c r="V27" s="133"/>
      <c r="W27" s="29">
        <f>IF($W$7=0,0,$W$7/$W$6*W26)</f>
        <v>0</v>
      </c>
      <c r="X27" s="28">
        <f>IF($X$7=0,0,$X$7/$X$6*X26)</f>
        <v>0</v>
      </c>
      <c r="Y27" s="28">
        <f>IF($Y$7=0,0,$Y$7/$Y$6*Y26)</f>
        <v>0</v>
      </c>
      <c r="Z27" s="28">
        <f>IF($Z$7=0,0,$Z$7/$Z$6*Z26)</f>
        <v>0</v>
      </c>
      <c r="AA27" s="135"/>
      <c r="AB27" s="133"/>
      <c r="AC27" s="29">
        <f t="shared" ref="AC27" si="86">IF($AC$7=0,0,$AC$7/$AC$6*AC26)</f>
        <v>0</v>
      </c>
      <c r="AD27" s="28">
        <f t="shared" ref="AD27" si="87">IF($AD$7=0,0,$AD$7/$AD$6*AD26)</f>
        <v>0</v>
      </c>
      <c r="AE27" s="28">
        <f t="shared" ref="AE27" si="88">IF($AE$7=0,0,$AE$7/$AE$6*AE26)</f>
        <v>0</v>
      </c>
      <c r="AF27" s="28">
        <f t="shared" ref="AF27" si="89">IF($AF$7=0,0,$AF$7/$AF$6*AF26)</f>
        <v>0</v>
      </c>
      <c r="AG27" s="136"/>
      <c r="AH27" s="137"/>
      <c r="AI27" s="131"/>
      <c r="AJ27" s="129"/>
      <c r="AK27" s="116"/>
      <c r="AL27" s="124"/>
      <c r="AM27" s="119"/>
      <c r="AN27" s="119"/>
      <c r="AO27" s="119"/>
      <c r="AP27" s="119"/>
      <c r="AQ27" s="119"/>
      <c r="AR27" s="111"/>
    </row>
    <row r="28" spans="1:44" ht="15" customHeight="1" x14ac:dyDescent="0.25">
      <c r="A28" s="138">
        <v>11</v>
      </c>
      <c r="B28" s="140" t="str">
        <f>'Popis studenata'!B12</f>
        <v xml:space="preserve"> </v>
      </c>
      <c r="C28" s="142">
        <f>'Popis studenata'!C12</f>
        <v>0</v>
      </c>
      <c r="D28" s="22" t="s">
        <v>19</v>
      </c>
      <c r="E28" s="23"/>
      <c r="F28" s="24"/>
      <c r="G28" s="24"/>
      <c r="H28" s="24"/>
      <c r="I28" s="134">
        <f>IF((E29+F29+G29+H29)&gt;$J$4,"GREŠKA",E29+F29+G29+H29)</f>
        <v>0</v>
      </c>
      <c r="J28" s="132" t="str">
        <f>IF(I28=0,"NE",(IF(I28&gt;=($J$4/2),"DA","NE")))</f>
        <v>NE</v>
      </c>
      <c r="K28" s="23"/>
      <c r="L28" s="24"/>
      <c r="M28" s="24"/>
      <c r="N28" s="24"/>
      <c r="O28" s="134">
        <f>IF((K29+L29+M29+N29)&gt;$P$4,"GREŠKA",K29+L29+M29+N29)</f>
        <v>0</v>
      </c>
      <c r="P28" s="132" t="str">
        <f>IF(O28=0,"NE",(IF(O28&gt;=($P$4/2),"DA","NE")))</f>
        <v>NE</v>
      </c>
      <c r="Q28" s="23"/>
      <c r="R28" s="24"/>
      <c r="S28" s="24"/>
      <c r="T28" s="24"/>
      <c r="U28" s="134">
        <f>IF((Q29+R29+S29+T29)&gt;$V$4,"GREŠKA",Q29+R29+S29+T29)</f>
        <v>0</v>
      </c>
      <c r="V28" s="132" t="str">
        <f>IF(U28=0,"NE",(IF(U28&gt;=($V$4/2),"DA","NE")))</f>
        <v>NE</v>
      </c>
      <c r="W28" s="23"/>
      <c r="X28" s="24"/>
      <c r="Y28" s="24"/>
      <c r="Z28" s="24"/>
      <c r="AA28" s="134">
        <f>IF((W29+X29+Y29+Z29)&gt;$AB$4,"GREŠKA",W29+X29+Y29+Z29)</f>
        <v>0</v>
      </c>
      <c r="AB28" s="132" t="str">
        <f>IF(AA28=0,"NE",(IF(AA28&gt;=($AB$4/2),"DA","NE")))</f>
        <v>NE</v>
      </c>
      <c r="AC28" s="23"/>
      <c r="AD28" s="24"/>
      <c r="AE28" s="24"/>
      <c r="AF28" s="24"/>
      <c r="AG28" s="134">
        <f t="shared" ref="AG28" si="90">IF((AC29+AD29+AE29+AF29)&gt;$AH$4,"GREŠKA",AC29+AD29+AE29+AF29)</f>
        <v>0</v>
      </c>
      <c r="AH28" s="132" t="str">
        <f t="shared" ref="AH28" si="91">IF(AG28=0,"NE",(IF(AG28&gt;=($AH$4/2),"DA","NE")))</f>
        <v>NE</v>
      </c>
      <c r="AI28" s="130">
        <f t="shared" ref="AI28" si="92">IF(AND(J28="da",P28="da",V28="da",AB28="da",AH28="da"),I28+O28+U28+AA28+AG28,0)</f>
        <v>0</v>
      </c>
      <c r="AJ28" s="128" t="str">
        <f t="shared" ref="AJ28" si="93">IF(OR(COUNTIF(J28:AH29,"ne")&gt;2,COUNTIF(J28:AH29,"ne")=0),"NE",COUNTIF(J28:AH29,"ne"))</f>
        <v>NE</v>
      </c>
      <c r="AK28" s="115" t="str">
        <f t="shared" ref="AK28" si="94">IF(SUM(COUNTBLANK(E28:H28),COUNTBLANK(K28:N28),COUNTBLANK(Q28:T28),COUNTBLANK(W28:Z28),COUNTBLANK(AC28:AF28))=20,"NE","DA")</f>
        <v>NE</v>
      </c>
      <c r="AL28" s="123"/>
      <c r="AM28" s="118" t="str">
        <f>J28</f>
        <v>NE</v>
      </c>
      <c r="AN28" s="118" t="str">
        <f>P28</f>
        <v>NE</v>
      </c>
      <c r="AO28" s="118" t="str">
        <f>V28</f>
        <v>NE</v>
      </c>
      <c r="AP28" s="118" t="str">
        <f>AB28</f>
        <v>NE</v>
      </c>
      <c r="AQ28" s="118" t="str">
        <f>AH28</f>
        <v>NE</v>
      </c>
      <c r="AR28" s="110" t="str">
        <f t="shared" ref="AR28" si="95">IF(AI28&lt;50, "NE",IF(AI28&lt;60,2,IF(AI28&lt;75,3,IF(AI28&lt;90,4,5))))</f>
        <v>NE</v>
      </c>
    </row>
    <row r="29" spans="1:44" ht="15.75" customHeight="1" thickBot="1" x14ac:dyDescent="0.3">
      <c r="A29" s="139"/>
      <c r="B29" s="141"/>
      <c r="C29" s="143"/>
      <c r="D29" s="27" t="s">
        <v>20</v>
      </c>
      <c r="E29" s="28">
        <f>IF($E$7=0,0,$E$7/$E$6*E28)</f>
        <v>0</v>
      </c>
      <c r="F29" s="28">
        <f>IF($F$7=0,0,$F$7/$F$6*F28)</f>
        <v>0</v>
      </c>
      <c r="G29" s="28">
        <f>IF($G$7=0,0,$G$7/$G$6*G28)</f>
        <v>0</v>
      </c>
      <c r="H29" s="28">
        <f>IF($H$7=0,0,$H$7/$H$6*H28)</f>
        <v>0</v>
      </c>
      <c r="I29" s="135"/>
      <c r="J29" s="133"/>
      <c r="K29" s="29">
        <f>IF($K$7=0,0,$K$7/$K$6*K28)</f>
        <v>0</v>
      </c>
      <c r="L29" s="28">
        <f>IF($L$7=0,0,$L$7/$L$6*L28)</f>
        <v>0</v>
      </c>
      <c r="M29" s="28">
        <f>IF($M$7=0,0,$M$7/$M$6*M28)</f>
        <v>0</v>
      </c>
      <c r="N29" s="28">
        <f>IF($N$7=0,0,$N$7/$N$6*N28)</f>
        <v>0</v>
      </c>
      <c r="O29" s="135"/>
      <c r="P29" s="133"/>
      <c r="Q29" s="29">
        <f>IF($Q$7=0,0,$Q$7/$Q$6*Q28)</f>
        <v>0</v>
      </c>
      <c r="R29" s="28">
        <f>IF($R$7=0,0,$R$7/$R$6*R28)</f>
        <v>0</v>
      </c>
      <c r="S29" s="28">
        <f>IF($S$7=0,0,$S$7/$S$6*S28)</f>
        <v>0</v>
      </c>
      <c r="T29" s="28">
        <f>IF($T$7=0,0,$T$7/$T$6*T28)</f>
        <v>0</v>
      </c>
      <c r="U29" s="135"/>
      <c r="V29" s="133"/>
      <c r="W29" s="29">
        <f>IF($W$7=0,0,$W$7/$W$6*W28)</f>
        <v>0</v>
      </c>
      <c r="X29" s="28">
        <f>IF($X$7=0,0,$X$7/$X$6*X28)</f>
        <v>0</v>
      </c>
      <c r="Y29" s="28">
        <f>IF($Y$7=0,0,$Y$7/$Y$6*Y28)</f>
        <v>0</v>
      </c>
      <c r="Z29" s="28">
        <f>IF($Z$7=0,0,$Z$7/$Z$6*Z28)</f>
        <v>0</v>
      </c>
      <c r="AA29" s="135"/>
      <c r="AB29" s="133"/>
      <c r="AC29" s="29">
        <f t="shared" ref="AC29" si="96">IF($AC$7=0,0,$AC$7/$AC$6*AC28)</f>
        <v>0</v>
      </c>
      <c r="AD29" s="28">
        <f t="shared" ref="AD29" si="97">IF($AD$7=0,0,$AD$7/$AD$6*AD28)</f>
        <v>0</v>
      </c>
      <c r="AE29" s="28">
        <f t="shared" ref="AE29" si="98">IF($AE$7=0,0,$AE$7/$AE$6*AE28)</f>
        <v>0</v>
      </c>
      <c r="AF29" s="28">
        <f t="shared" ref="AF29" si="99">IF($AF$7=0,0,$AF$7/$AF$6*AF28)</f>
        <v>0</v>
      </c>
      <c r="AG29" s="136"/>
      <c r="AH29" s="137"/>
      <c r="AI29" s="131"/>
      <c r="AJ29" s="129"/>
      <c r="AK29" s="116"/>
      <c r="AL29" s="124"/>
      <c r="AM29" s="119"/>
      <c r="AN29" s="119"/>
      <c r="AO29" s="119"/>
      <c r="AP29" s="119"/>
      <c r="AQ29" s="119"/>
      <c r="AR29" s="111"/>
    </row>
    <row r="30" spans="1:44" ht="15" customHeight="1" x14ac:dyDescent="0.25">
      <c r="A30" s="138">
        <v>12</v>
      </c>
      <c r="B30" s="140" t="str">
        <f>'Popis studenata'!B13</f>
        <v xml:space="preserve"> </v>
      </c>
      <c r="C30" s="142">
        <f>'Popis studenata'!C13</f>
        <v>0</v>
      </c>
      <c r="D30" s="22" t="s">
        <v>19</v>
      </c>
      <c r="E30" s="23"/>
      <c r="F30" s="24"/>
      <c r="G30" s="24"/>
      <c r="H30" s="24"/>
      <c r="I30" s="134">
        <f>IF((E31+F31+G31+H31)&gt;$J$4,"GREŠKA",E31+F31+G31+H31)</f>
        <v>0</v>
      </c>
      <c r="J30" s="132" t="str">
        <f>IF(I30=0,"NE",(IF(I30&gt;=($J$4/2),"DA","NE")))</f>
        <v>NE</v>
      </c>
      <c r="K30" s="23"/>
      <c r="L30" s="24"/>
      <c r="M30" s="24"/>
      <c r="N30" s="24"/>
      <c r="O30" s="134">
        <f>IF((K31+L31+M31+N31)&gt;$P$4,"GREŠKA",K31+L31+M31+N31)</f>
        <v>0</v>
      </c>
      <c r="P30" s="132" t="str">
        <f>IF(O30=0,"NE",(IF(O30&gt;=($P$4/2),"DA","NE")))</f>
        <v>NE</v>
      </c>
      <c r="Q30" s="23"/>
      <c r="R30" s="24"/>
      <c r="S30" s="24"/>
      <c r="T30" s="24"/>
      <c r="U30" s="134">
        <f>IF((Q31+R31+S31+T31)&gt;$V$4,"GREŠKA",Q31+R31+S31+T31)</f>
        <v>0</v>
      </c>
      <c r="V30" s="132" t="str">
        <f>IF(U30=0,"NE",(IF(U30&gt;=($V$4/2),"DA","NE")))</f>
        <v>NE</v>
      </c>
      <c r="W30" s="23"/>
      <c r="X30" s="24"/>
      <c r="Y30" s="24"/>
      <c r="Z30" s="24"/>
      <c r="AA30" s="134">
        <f>IF((W31+X31+Y31+Z31)&gt;$AB$4,"GREŠKA",W31+X31+Y31+Z31)</f>
        <v>0</v>
      </c>
      <c r="AB30" s="132" t="str">
        <f>IF(AA30=0,"NE",(IF(AA30&gt;=($AB$4/2),"DA","NE")))</f>
        <v>NE</v>
      </c>
      <c r="AC30" s="23"/>
      <c r="AD30" s="24"/>
      <c r="AE30" s="24"/>
      <c r="AF30" s="24"/>
      <c r="AG30" s="134">
        <f t="shared" ref="AG30" si="100">IF((AC31+AD31+AE31+AF31)&gt;$AH$4,"GREŠKA",AC31+AD31+AE31+AF31)</f>
        <v>0</v>
      </c>
      <c r="AH30" s="132" t="str">
        <f t="shared" ref="AH30" si="101">IF(AG30=0,"NE",(IF(AG30&gt;=($AH$4/2),"DA","NE")))</f>
        <v>NE</v>
      </c>
      <c r="AI30" s="130">
        <f t="shared" ref="AI30" si="102">IF(AND(J30="da",P30="da",V30="da",AB30="da",AH30="da"),I30+O30+U30+AA30+AG30,0)</f>
        <v>0</v>
      </c>
      <c r="AJ30" s="128" t="str">
        <f t="shared" ref="AJ30" si="103">IF(OR(COUNTIF(J30:AH31,"ne")&gt;2,COUNTIF(J30:AH31,"ne")=0),"NE",COUNTIF(J30:AH31,"ne"))</f>
        <v>NE</v>
      </c>
      <c r="AK30" s="115" t="str">
        <f t="shared" ref="AK30" si="104">IF(SUM(COUNTBLANK(E30:H30),COUNTBLANK(K30:N30),COUNTBLANK(Q30:T30),COUNTBLANK(W30:Z30),COUNTBLANK(AC30:AF30))=20,"NE","DA")</f>
        <v>NE</v>
      </c>
      <c r="AL30" s="123"/>
      <c r="AM30" s="118" t="str">
        <f>J30</f>
        <v>NE</v>
      </c>
      <c r="AN30" s="118" t="str">
        <f>P30</f>
        <v>NE</v>
      </c>
      <c r="AO30" s="118" t="str">
        <f>V30</f>
        <v>NE</v>
      </c>
      <c r="AP30" s="118" t="str">
        <f>AB30</f>
        <v>NE</v>
      </c>
      <c r="AQ30" s="118" t="str">
        <f>AH30</f>
        <v>NE</v>
      </c>
      <c r="AR30" s="110" t="str">
        <f t="shared" ref="AR30" si="105">IF(AI30&lt;50, "NE",IF(AI30&lt;60,2,IF(AI30&lt;75,3,IF(AI30&lt;90,4,5))))</f>
        <v>NE</v>
      </c>
    </row>
    <row r="31" spans="1:44" ht="15.75" customHeight="1" thickBot="1" x14ac:dyDescent="0.3">
      <c r="A31" s="139"/>
      <c r="B31" s="141"/>
      <c r="C31" s="143"/>
      <c r="D31" s="27" t="s">
        <v>20</v>
      </c>
      <c r="E31" s="28">
        <f>IF($E$7=0,0,$E$7/$E$6*E30)</f>
        <v>0</v>
      </c>
      <c r="F31" s="28">
        <f>IF($F$7=0,0,$F$7/$F$6*F30)</f>
        <v>0</v>
      </c>
      <c r="G31" s="28">
        <f>IF($G$7=0,0,$G$7/$G$6*G30)</f>
        <v>0</v>
      </c>
      <c r="H31" s="28">
        <f>IF($H$7=0,0,$H$7/$H$6*H30)</f>
        <v>0</v>
      </c>
      <c r="I31" s="135"/>
      <c r="J31" s="133"/>
      <c r="K31" s="29">
        <f>IF($K$7=0,0,$K$7/$K$6*K30)</f>
        <v>0</v>
      </c>
      <c r="L31" s="28">
        <f>IF($L$7=0,0,$L$7/$L$6*L30)</f>
        <v>0</v>
      </c>
      <c r="M31" s="28">
        <f>IF($M$7=0,0,$M$7/$M$6*M30)</f>
        <v>0</v>
      </c>
      <c r="N31" s="28">
        <f>IF($N$7=0,0,$N$7/$N$6*N30)</f>
        <v>0</v>
      </c>
      <c r="O31" s="135"/>
      <c r="P31" s="133"/>
      <c r="Q31" s="29">
        <f>IF($Q$7=0,0,$Q$7/$Q$6*Q30)</f>
        <v>0</v>
      </c>
      <c r="R31" s="28">
        <f>IF($R$7=0,0,$R$7/$R$6*R30)</f>
        <v>0</v>
      </c>
      <c r="S31" s="28">
        <f>IF($S$7=0,0,$S$7/$S$6*S30)</f>
        <v>0</v>
      </c>
      <c r="T31" s="28">
        <f>IF($T$7=0,0,$T$7/$T$6*T30)</f>
        <v>0</v>
      </c>
      <c r="U31" s="135"/>
      <c r="V31" s="133"/>
      <c r="W31" s="29">
        <f>IF($W$7=0,0,$W$7/$W$6*W30)</f>
        <v>0</v>
      </c>
      <c r="X31" s="28">
        <f>IF($X$7=0,0,$X$7/$X$6*X30)</f>
        <v>0</v>
      </c>
      <c r="Y31" s="28">
        <f>IF($Y$7=0,0,$Y$7/$Y$6*Y30)</f>
        <v>0</v>
      </c>
      <c r="Z31" s="28">
        <f>IF($Z$7=0,0,$Z$7/$Z$6*Z30)</f>
        <v>0</v>
      </c>
      <c r="AA31" s="135"/>
      <c r="AB31" s="133"/>
      <c r="AC31" s="29">
        <f t="shared" ref="AC31" si="106">IF($AC$7=0,0,$AC$7/$AC$6*AC30)</f>
        <v>0</v>
      </c>
      <c r="AD31" s="28">
        <f t="shared" ref="AD31" si="107">IF($AD$7=0,0,$AD$7/$AD$6*AD30)</f>
        <v>0</v>
      </c>
      <c r="AE31" s="28">
        <f t="shared" ref="AE31" si="108">IF($AE$7=0,0,$AE$7/$AE$6*AE30)</f>
        <v>0</v>
      </c>
      <c r="AF31" s="28">
        <f t="shared" ref="AF31" si="109">IF($AF$7=0,0,$AF$7/$AF$6*AF30)</f>
        <v>0</v>
      </c>
      <c r="AG31" s="136"/>
      <c r="AH31" s="137"/>
      <c r="AI31" s="131"/>
      <c r="AJ31" s="129"/>
      <c r="AK31" s="116"/>
      <c r="AL31" s="124"/>
      <c r="AM31" s="119"/>
      <c r="AN31" s="119"/>
      <c r="AO31" s="119"/>
      <c r="AP31" s="119"/>
      <c r="AQ31" s="119"/>
      <c r="AR31" s="111"/>
    </row>
    <row r="32" spans="1:44" ht="15" customHeight="1" x14ac:dyDescent="0.25">
      <c r="A32" s="138">
        <v>13</v>
      </c>
      <c r="B32" s="140" t="str">
        <f>'Popis studenata'!B14</f>
        <v xml:space="preserve"> </v>
      </c>
      <c r="C32" s="142">
        <f>'Popis studenata'!C14</f>
        <v>0</v>
      </c>
      <c r="D32" s="22" t="s">
        <v>19</v>
      </c>
      <c r="E32" s="23"/>
      <c r="F32" s="24"/>
      <c r="G32" s="24"/>
      <c r="H32" s="24"/>
      <c r="I32" s="134">
        <f>IF((E33+F33+G33+H33)&gt;$J$4,"GREŠKA",E33+F33+G33+H33)</f>
        <v>0</v>
      </c>
      <c r="J32" s="132" t="str">
        <f>IF(I32=0,"NE",(IF(I32&gt;=($J$4/2),"DA","NE")))</f>
        <v>NE</v>
      </c>
      <c r="K32" s="23"/>
      <c r="L32" s="24"/>
      <c r="M32" s="24"/>
      <c r="N32" s="24"/>
      <c r="O32" s="134">
        <f>IF((K33+L33+M33+N33)&gt;$P$4,"GREŠKA",K33+L33+M33+N33)</f>
        <v>0</v>
      </c>
      <c r="P32" s="132" t="str">
        <f>IF(O32=0,"NE",(IF(O32&gt;=($P$4/2),"DA","NE")))</f>
        <v>NE</v>
      </c>
      <c r="Q32" s="23"/>
      <c r="R32" s="24"/>
      <c r="S32" s="24"/>
      <c r="T32" s="24"/>
      <c r="U32" s="134">
        <f>IF((Q33+R33+S33+T33)&gt;$V$4,"GREŠKA",Q33+R33+S33+T33)</f>
        <v>0</v>
      </c>
      <c r="V32" s="132" t="str">
        <f>IF(U32=0,"NE",(IF(U32&gt;=($V$4/2),"DA","NE")))</f>
        <v>NE</v>
      </c>
      <c r="W32" s="23"/>
      <c r="X32" s="24"/>
      <c r="Y32" s="24"/>
      <c r="Z32" s="24"/>
      <c r="AA32" s="134">
        <f>IF((W33+X33+Y33+Z33)&gt;$AB$4,"GREŠKA",W33+X33+Y33+Z33)</f>
        <v>0</v>
      </c>
      <c r="AB32" s="132" t="str">
        <f>IF(AA32=0,"NE",(IF(AA32&gt;=($AB$4/2),"DA","NE")))</f>
        <v>NE</v>
      </c>
      <c r="AC32" s="23"/>
      <c r="AD32" s="24"/>
      <c r="AE32" s="24"/>
      <c r="AF32" s="24"/>
      <c r="AG32" s="134">
        <f t="shared" ref="AG32" si="110">IF((AC33+AD33+AE33+AF33)&gt;$AH$4,"GREŠKA",AC33+AD33+AE33+AF33)</f>
        <v>0</v>
      </c>
      <c r="AH32" s="132" t="str">
        <f t="shared" ref="AH32" si="111">IF(AG32=0,"NE",(IF(AG32&gt;=($AH$4/2),"DA","NE")))</f>
        <v>NE</v>
      </c>
      <c r="AI32" s="130">
        <f t="shared" ref="AI32" si="112">IF(AND(J32="da",P32="da",V32="da",AB32="da",AH32="da"),I32+O32+U32+AA32+AG32,0)</f>
        <v>0</v>
      </c>
      <c r="AJ32" s="128" t="str">
        <f t="shared" ref="AJ32" si="113">IF(OR(COUNTIF(J32:AH33,"ne")&gt;2,COUNTIF(J32:AH33,"ne")=0),"NE",COUNTIF(J32:AH33,"ne"))</f>
        <v>NE</v>
      </c>
      <c r="AK32" s="115" t="str">
        <f t="shared" ref="AK32" si="114">IF(SUM(COUNTBLANK(E32:H32),COUNTBLANK(K32:N32),COUNTBLANK(Q32:T32),COUNTBLANK(W32:Z32),COUNTBLANK(AC32:AF32))=20,"NE","DA")</f>
        <v>NE</v>
      </c>
      <c r="AL32" s="123"/>
      <c r="AM32" s="118" t="str">
        <f>J32</f>
        <v>NE</v>
      </c>
      <c r="AN32" s="118" t="str">
        <f>P32</f>
        <v>NE</v>
      </c>
      <c r="AO32" s="118" t="str">
        <f>V32</f>
        <v>NE</v>
      </c>
      <c r="AP32" s="118" t="str">
        <f>AB32</f>
        <v>NE</v>
      </c>
      <c r="AQ32" s="118" t="str">
        <f>AH32</f>
        <v>NE</v>
      </c>
      <c r="AR32" s="110" t="str">
        <f t="shared" ref="AR32" si="115">IF(AI32&lt;50, "NE",IF(AI32&lt;60,2,IF(AI32&lt;75,3,IF(AI32&lt;90,4,5))))</f>
        <v>NE</v>
      </c>
    </row>
    <row r="33" spans="1:44" ht="15.75" customHeight="1" thickBot="1" x14ac:dyDescent="0.3">
      <c r="A33" s="139"/>
      <c r="B33" s="141"/>
      <c r="C33" s="143"/>
      <c r="D33" s="27" t="s">
        <v>20</v>
      </c>
      <c r="E33" s="28">
        <f>IF($E$7=0,0,$E$7/$E$6*E32)</f>
        <v>0</v>
      </c>
      <c r="F33" s="28">
        <f>IF($F$7=0,0,$F$7/$F$6*F32)</f>
        <v>0</v>
      </c>
      <c r="G33" s="28">
        <f>IF($G$7=0,0,$G$7/$G$6*G32)</f>
        <v>0</v>
      </c>
      <c r="H33" s="28">
        <f>IF($H$7=0,0,$H$7/$H$6*H32)</f>
        <v>0</v>
      </c>
      <c r="I33" s="135"/>
      <c r="J33" s="133"/>
      <c r="K33" s="29">
        <f>IF($K$7=0,0,$K$7/$K$6*K32)</f>
        <v>0</v>
      </c>
      <c r="L33" s="28">
        <f>IF($L$7=0,0,$L$7/$L$6*L32)</f>
        <v>0</v>
      </c>
      <c r="M33" s="28">
        <f>IF($M$7=0,0,$M$7/$M$6*M32)</f>
        <v>0</v>
      </c>
      <c r="N33" s="28">
        <f>IF($N$7=0,0,$N$7/$N$6*N32)</f>
        <v>0</v>
      </c>
      <c r="O33" s="135"/>
      <c r="P33" s="133"/>
      <c r="Q33" s="29">
        <f>IF($Q$7=0,0,$Q$7/$Q$6*Q32)</f>
        <v>0</v>
      </c>
      <c r="R33" s="28">
        <f>IF($R$7=0,0,$R$7/$R$6*R32)</f>
        <v>0</v>
      </c>
      <c r="S33" s="28">
        <f>IF($S$7=0,0,$S$7/$S$6*S32)</f>
        <v>0</v>
      </c>
      <c r="T33" s="28">
        <f>IF($T$7=0,0,$T$7/$T$6*T32)</f>
        <v>0</v>
      </c>
      <c r="U33" s="135"/>
      <c r="V33" s="133"/>
      <c r="W33" s="29">
        <f>IF($W$7=0,0,$W$7/$W$6*W32)</f>
        <v>0</v>
      </c>
      <c r="X33" s="28">
        <f>IF($X$7=0,0,$X$7/$X$6*X32)</f>
        <v>0</v>
      </c>
      <c r="Y33" s="28">
        <f>IF($Y$7=0,0,$Y$7/$Y$6*Y32)</f>
        <v>0</v>
      </c>
      <c r="Z33" s="28">
        <f>IF($Z$7=0,0,$Z$7/$Z$6*Z32)</f>
        <v>0</v>
      </c>
      <c r="AA33" s="135"/>
      <c r="AB33" s="133"/>
      <c r="AC33" s="29">
        <f t="shared" ref="AC33" si="116">IF($AC$7=0,0,$AC$7/$AC$6*AC32)</f>
        <v>0</v>
      </c>
      <c r="AD33" s="28">
        <f t="shared" ref="AD33" si="117">IF($AD$7=0,0,$AD$7/$AD$6*AD32)</f>
        <v>0</v>
      </c>
      <c r="AE33" s="28">
        <f t="shared" ref="AE33" si="118">IF($AE$7=0,0,$AE$7/$AE$6*AE32)</f>
        <v>0</v>
      </c>
      <c r="AF33" s="28">
        <f t="shared" ref="AF33" si="119">IF($AF$7=0,0,$AF$7/$AF$6*AF32)</f>
        <v>0</v>
      </c>
      <c r="AG33" s="136"/>
      <c r="AH33" s="137"/>
      <c r="AI33" s="131"/>
      <c r="AJ33" s="129"/>
      <c r="AK33" s="116"/>
      <c r="AL33" s="124"/>
      <c r="AM33" s="119"/>
      <c r="AN33" s="119"/>
      <c r="AO33" s="119"/>
      <c r="AP33" s="119"/>
      <c r="AQ33" s="119"/>
      <c r="AR33" s="111"/>
    </row>
    <row r="34" spans="1:44" ht="15" customHeight="1" x14ac:dyDescent="0.25">
      <c r="A34" s="138">
        <v>14</v>
      </c>
      <c r="B34" s="140" t="str">
        <f>'Popis studenata'!B15</f>
        <v xml:space="preserve"> </v>
      </c>
      <c r="C34" s="142">
        <f>'Popis studenata'!C15</f>
        <v>0</v>
      </c>
      <c r="D34" s="22" t="s">
        <v>19</v>
      </c>
      <c r="E34" s="23"/>
      <c r="F34" s="24"/>
      <c r="G34" s="24"/>
      <c r="H34" s="24"/>
      <c r="I34" s="134">
        <f>IF((E35+F35+G35+H35)&gt;$J$4,"GREŠKA",E35+F35+G35+H35)</f>
        <v>0</v>
      </c>
      <c r="J34" s="132" t="str">
        <f>IF(I34=0,"NE",(IF(I34&gt;=($J$4/2),"DA","NE")))</f>
        <v>NE</v>
      </c>
      <c r="K34" s="23"/>
      <c r="L34" s="24"/>
      <c r="M34" s="24"/>
      <c r="N34" s="24"/>
      <c r="O34" s="134">
        <f>IF((K35+L35+M35+N35)&gt;$P$4,"GREŠKA",K35+L35+M35+N35)</f>
        <v>0</v>
      </c>
      <c r="P34" s="132" t="str">
        <f>IF(O34=0,"NE",(IF(O34&gt;=($P$4/2),"DA","NE")))</f>
        <v>NE</v>
      </c>
      <c r="Q34" s="23"/>
      <c r="R34" s="24"/>
      <c r="S34" s="24"/>
      <c r="T34" s="24"/>
      <c r="U34" s="134">
        <f>IF((Q35+R35+S35+T35)&gt;$V$4,"GREŠKA",Q35+R35+S35+T35)</f>
        <v>0</v>
      </c>
      <c r="V34" s="132" t="str">
        <f>IF(U34=0,"NE",(IF(U34&gt;=($V$4/2),"DA","NE")))</f>
        <v>NE</v>
      </c>
      <c r="W34" s="23"/>
      <c r="X34" s="24"/>
      <c r="Y34" s="24"/>
      <c r="Z34" s="24"/>
      <c r="AA34" s="134">
        <f>IF((W35+X35+Y35+Z35)&gt;$AB$4,"GREŠKA",W35+X35+Y35+Z35)</f>
        <v>0</v>
      </c>
      <c r="AB34" s="132" t="str">
        <f>IF(AA34=0,"NE",(IF(AA34&gt;=($AB$4/2),"DA","NE")))</f>
        <v>NE</v>
      </c>
      <c r="AC34" s="23"/>
      <c r="AD34" s="24"/>
      <c r="AE34" s="24"/>
      <c r="AF34" s="24"/>
      <c r="AG34" s="134">
        <f t="shared" ref="AG34" si="120">IF((AC35+AD35+AE35+AF35)&gt;$AH$4,"GREŠKA",AC35+AD35+AE35+AF35)</f>
        <v>0</v>
      </c>
      <c r="AH34" s="132" t="str">
        <f t="shared" ref="AH34" si="121">IF(AG34=0,"NE",(IF(AG34&gt;=($AH$4/2),"DA","NE")))</f>
        <v>NE</v>
      </c>
      <c r="AI34" s="130">
        <f t="shared" ref="AI34" si="122">IF(AND(J34="da",P34="da",V34="da",AB34="da",AH34="da"),I34+O34+U34+AA34+AG34,0)</f>
        <v>0</v>
      </c>
      <c r="AJ34" s="128" t="str">
        <f t="shared" ref="AJ34" si="123">IF(OR(COUNTIF(J34:AH35,"ne")&gt;2,COUNTIF(J34:AH35,"ne")=0),"NE",COUNTIF(J34:AH35,"ne"))</f>
        <v>NE</v>
      </c>
      <c r="AK34" s="115" t="str">
        <f t="shared" ref="AK34" si="124">IF(SUM(COUNTBLANK(E34:H34),COUNTBLANK(K34:N34),COUNTBLANK(Q34:T34),COUNTBLANK(W34:Z34),COUNTBLANK(AC34:AF34))=20,"NE","DA")</f>
        <v>NE</v>
      </c>
      <c r="AL34" s="123"/>
      <c r="AM34" s="118" t="str">
        <f>J34</f>
        <v>NE</v>
      </c>
      <c r="AN34" s="118" t="str">
        <f>P34</f>
        <v>NE</v>
      </c>
      <c r="AO34" s="118" t="str">
        <f>V34</f>
        <v>NE</v>
      </c>
      <c r="AP34" s="118" t="str">
        <f>AB34</f>
        <v>NE</v>
      </c>
      <c r="AQ34" s="118" t="str">
        <f>AH34</f>
        <v>NE</v>
      </c>
      <c r="AR34" s="110" t="str">
        <f t="shared" ref="AR34" si="125">IF(AI34&lt;50, "NE",IF(AI34&lt;60,2,IF(AI34&lt;75,3,IF(AI34&lt;90,4,5))))</f>
        <v>NE</v>
      </c>
    </row>
    <row r="35" spans="1:44" ht="15.75" customHeight="1" thickBot="1" x14ac:dyDescent="0.3">
      <c r="A35" s="139"/>
      <c r="B35" s="141"/>
      <c r="C35" s="143"/>
      <c r="D35" s="27" t="s">
        <v>20</v>
      </c>
      <c r="E35" s="28">
        <f>IF($E$7=0,0,$E$7/$E$6*E34)</f>
        <v>0</v>
      </c>
      <c r="F35" s="28">
        <f>IF($F$7=0,0,$F$7/$F$6*F34)</f>
        <v>0</v>
      </c>
      <c r="G35" s="28">
        <f>IF($G$7=0,0,$G$7/$G$6*G34)</f>
        <v>0</v>
      </c>
      <c r="H35" s="28">
        <f>IF($H$7=0,0,$H$7/$H$6*H34)</f>
        <v>0</v>
      </c>
      <c r="I35" s="135"/>
      <c r="J35" s="133"/>
      <c r="K35" s="29">
        <f>IF($K$7=0,0,$K$7/$K$6*K34)</f>
        <v>0</v>
      </c>
      <c r="L35" s="28">
        <f>IF($L$7=0,0,$L$7/$L$6*L34)</f>
        <v>0</v>
      </c>
      <c r="M35" s="28">
        <f>IF($M$7=0,0,$M$7/$M$6*M34)</f>
        <v>0</v>
      </c>
      <c r="N35" s="28">
        <f>IF($N$7=0,0,$N$7/$N$6*N34)</f>
        <v>0</v>
      </c>
      <c r="O35" s="135"/>
      <c r="P35" s="133"/>
      <c r="Q35" s="29">
        <f>IF($Q$7=0,0,$Q$7/$Q$6*Q34)</f>
        <v>0</v>
      </c>
      <c r="R35" s="28">
        <f>IF($R$7=0,0,$R$7/$R$6*R34)</f>
        <v>0</v>
      </c>
      <c r="S35" s="28">
        <f>IF($S$7=0,0,$S$7/$S$6*S34)</f>
        <v>0</v>
      </c>
      <c r="T35" s="28">
        <f>IF($T$7=0,0,$T$7/$T$6*T34)</f>
        <v>0</v>
      </c>
      <c r="U35" s="135"/>
      <c r="V35" s="133"/>
      <c r="W35" s="29">
        <f>IF($W$7=0,0,$W$7/$W$6*W34)</f>
        <v>0</v>
      </c>
      <c r="X35" s="28">
        <f>IF($X$7=0,0,$X$7/$X$6*X34)</f>
        <v>0</v>
      </c>
      <c r="Y35" s="28">
        <f>IF($Y$7=0,0,$Y$7/$Y$6*Y34)</f>
        <v>0</v>
      </c>
      <c r="Z35" s="28">
        <f>IF($Z$7=0,0,$Z$7/$Z$6*Z34)</f>
        <v>0</v>
      </c>
      <c r="AA35" s="135"/>
      <c r="AB35" s="133"/>
      <c r="AC35" s="29">
        <f t="shared" ref="AC35" si="126">IF($AC$7=0,0,$AC$7/$AC$6*AC34)</f>
        <v>0</v>
      </c>
      <c r="AD35" s="28">
        <f t="shared" ref="AD35" si="127">IF($AD$7=0,0,$AD$7/$AD$6*AD34)</f>
        <v>0</v>
      </c>
      <c r="AE35" s="28">
        <f t="shared" ref="AE35" si="128">IF($AE$7=0,0,$AE$7/$AE$6*AE34)</f>
        <v>0</v>
      </c>
      <c r="AF35" s="28">
        <f t="shared" ref="AF35" si="129">IF($AF$7=0,0,$AF$7/$AF$6*AF34)</f>
        <v>0</v>
      </c>
      <c r="AG35" s="136"/>
      <c r="AH35" s="137"/>
      <c r="AI35" s="131"/>
      <c r="AJ35" s="129"/>
      <c r="AK35" s="116"/>
      <c r="AL35" s="124"/>
      <c r="AM35" s="119"/>
      <c r="AN35" s="119"/>
      <c r="AO35" s="119"/>
      <c r="AP35" s="119"/>
      <c r="AQ35" s="119"/>
      <c r="AR35" s="111"/>
    </row>
    <row r="36" spans="1:44" ht="15" customHeight="1" x14ac:dyDescent="0.25">
      <c r="A36" s="138">
        <v>15</v>
      </c>
      <c r="B36" s="140" t="str">
        <f>'Popis studenata'!B16</f>
        <v xml:space="preserve"> </v>
      </c>
      <c r="C36" s="142">
        <f>'Popis studenata'!C16</f>
        <v>0</v>
      </c>
      <c r="D36" s="22" t="s">
        <v>19</v>
      </c>
      <c r="E36" s="23"/>
      <c r="F36" s="24"/>
      <c r="G36" s="24"/>
      <c r="H36" s="24"/>
      <c r="I36" s="134">
        <f>IF((E37+F37+G37+H37)&gt;$J$4,"GREŠKA",E37+F37+G37+H37)</f>
        <v>0</v>
      </c>
      <c r="J36" s="132" t="str">
        <f>IF(I36=0,"NE",(IF(I36&gt;=($J$4/2),"DA","NE")))</f>
        <v>NE</v>
      </c>
      <c r="K36" s="23"/>
      <c r="L36" s="24"/>
      <c r="M36" s="24"/>
      <c r="N36" s="24"/>
      <c r="O36" s="134">
        <f>IF((K37+L37+M37+N37)&gt;$P$4,"GREŠKA",K37+L37+M37+N37)</f>
        <v>0</v>
      </c>
      <c r="P36" s="132" t="str">
        <f>IF(O36=0,"NE",(IF(O36&gt;=($P$4/2),"DA","NE")))</f>
        <v>NE</v>
      </c>
      <c r="Q36" s="23"/>
      <c r="R36" s="24"/>
      <c r="S36" s="24"/>
      <c r="T36" s="24"/>
      <c r="U36" s="134">
        <f>IF((Q37+R37+S37+T37)&gt;$V$4,"GREŠKA",Q37+R37+S37+T37)</f>
        <v>0</v>
      </c>
      <c r="V36" s="132" t="str">
        <f>IF(U36=0,"NE",(IF(U36&gt;=($V$4/2),"DA","NE")))</f>
        <v>NE</v>
      </c>
      <c r="W36" s="23"/>
      <c r="X36" s="24"/>
      <c r="Y36" s="24"/>
      <c r="Z36" s="24"/>
      <c r="AA36" s="134">
        <f>IF((W37+X37+Y37+Z37)&gt;$AB$4,"GREŠKA",W37+X37+Y37+Z37)</f>
        <v>0</v>
      </c>
      <c r="AB36" s="132" t="str">
        <f>IF(AA36=0,"NE",(IF(AA36&gt;=($AB$4/2),"DA","NE")))</f>
        <v>NE</v>
      </c>
      <c r="AC36" s="23"/>
      <c r="AD36" s="24"/>
      <c r="AE36" s="24"/>
      <c r="AF36" s="24"/>
      <c r="AG36" s="134">
        <f t="shared" ref="AG36" si="130">IF((AC37+AD37+AE37+AF37)&gt;$AH$4,"GREŠKA",AC37+AD37+AE37+AF37)</f>
        <v>0</v>
      </c>
      <c r="AH36" s="132" t="str">
        <f t="shared" ref="AH36" si="131">IF(AG36=0,"NE",(IF(AG36&gt;=($AH$4/2),"DA","NE")))</f>
        <v>NE</v>
      </c>
      <c r="AI36" s="130">
        <f t="shared" ref="AI36" si="132">IF(AND(J36="da",P36="da",V36="da",AB36="da",AH36="da"),I36+O36+U36+AA36+AG36,0)</f>
        <v>0</v>
      </c>
      <c r="AJ36" s="128" t="str">
        <f t="shared" ref="AJ36" si="133">IF(OR(COUNTIF(J36:AH37,"ne")&gt;2,COUNTIF(J36:AH37,"ne")=0),"NE",COUNTIF(J36:AH37,"ne"))</f>
        <v>NE</v>
      </c>
      <c r="AK36" s="115" t="str">
        <f t="shared" ref="AK36" si="134">IF(SUM(COUNTBLANK(E36:H36),COUNTBLANK(K36:N36),COUNTBLANK(Q36:T36),COUNTBLANK(W36:Z36),COUNTBLANK(AC36:AF36))=20,"NE","DA")</f>
        <v>NE</v>
      </c>
      <c r="AL36" s="123"/>
      <c r="AM36" s="118" t="str">
        <f>J36</f>
        <v>NE</v>
      </c>
      <c r="AN36" s="118" t="str">
        <f>P36</f>
        <v>NE</v>
      </c>
      <c r="AO36" s="118" t="str">
        <f>V36</f>
        <v>NE</v>
      </c>
      <c r="AP36" s="118" t="str">
        <f>AB36</f>
        <v>NE</v>
      </c>
      <c r="AQ36" s="118" t="str">
        <f>AH36</f>
        <v>NE</v>
      </c>
      <c r="AR36" s="110" t="str">
        <f t="shared" ref="AR36" si="135">IF(AI36&lt;50, "NE",IF(AI36&lt;60,2,IF(AI36&lt;75,3,IF(AI36&lt;90,4,5))))</f>
        <v>NE</v>
      </c>
    </row>
    <row r="37" spans="1:44" ht="15.75" customHeight="1" thickBot="1" x14ac:dyDescent="0.3">
      <c r="A37" s="139"/>
      <c r="B37" s="141"/>
      <c r="C37" s="143"/>
      <c r="D37" s="27" t="s">
        <v>20</v>
      </c>
      <c r="E37" s="28">
        <f>IF($E$7=0,0,$E$7/$E$6*E36)</f>
        <v>0</v>
      </c>
      <c r="F37" s="28">
        <f>IF($F$7=0,0,$F$7/$F$6*F36)</f>
        <v>0</v>
      </c>
      <c r="G37" s="28">
        <f>IF($G$7=0,0,$G$7/$G$6*G36)</f>
        <v>0</v>
      </c>
      <c r="H37" s="28">
        <f>IF($H$7=0,0,$H$7/$H$6*H36)</f>
        <v>0</v>
      </c>
      <c r="I37" s="135"/>
      <c r="J37" s="133"/>
      <c r="K37" s="29">
        <f>IF($K$7=0,0,$K$7/$K$6*K36)</f>
        <v>0</v>
      </c>
      <c r="L37" s="28">
        <f>IF($L$7=0,0,$L$7/$L$6*L36)</f>
        <v>0</v>
      </c>
      <c r="M37" s="28">
        <f>IF($M$7=0,0,$M$7/$M$6*M36)</f>
        <v>0</v>
      </c>
      <c r="N37" s="28">
        <f>IF($N$7=0,0,$N$7/$N$6*N36)</f>
        <v>0</v>
      </c>
      <c r="O37" s="135"/>
      <c r="P37" s="133"/>
      <c r="Q37" s="29">
        <f>IF($Q$7=0,0,$Q$7/$Q$6*Q36)</f>
        <v>0</v>
      </c>
      <c r="R37" s="28">
        <f>IF($R$7=0,0,$R$7/$R$6*R36)</f>
        <v>0</v>
      </c>
      <c r="S37" s="28">
        <f>IF($S$7=0,0,$S$7/$S$6*S36)</f>
        <v>0</v>
      </c>
      <c r="T37" s="28">
        <f>IF($T$7=0,0,$T$7/$T$6*T36)</f>
        <v>0</v>
      </c>
      <c r="U37" s="135"/>
      <c r="V37" s="133"/>
      <c r="W37" s="29">
        <f>IF($W$7=0,0,$W$7/$W$6*W36)</f>
        <v>0</v>
      </c>
      <c r="X37" s="28">
        <f>IF($X$7=0,0,$X$7/$X$6*X36)</f>
        <v>0</v>
      </c>
      <c r="Y37" s="28">
        <f>IF($Y$7=0,0,$Y$7/$Y$6*Y36)</f>
        <v>0</v>
      </c>
      <c r="Z37" s="28">
        <f>IF($Z$7=0,0,$Z$7/$Z$6*Z36)</f>
        <v>0</v>
      </c>
      <c r="AA37" s="135"/>
      <c r="AB37" s="133"/>
      <c r="AC37" s="29">
        <f t="shared" ref="AC37" si="136">IF($AC$7=0,0,$AC$7/$AC$6*AC36)</f>
        <v>0</v>
      </c>
      <c r="AD37" s="28">
        <f t="shared" ref="AD37" si="137">IF($AD$7=0,0,$AD$7/$AD$6*AD36)</f>
        <v>0</v>
      </c>
      <c r="AE37" s="28">
        <f t="shared" ref="AE37" si="138">IF($AE$7=0,0,$AE$7/$AE$6*AE36)</f>
        <v>0</v>
      </c>
      <c r="AF37" s="28">
        <f t="shared" ref="AF37" si="139">IF($AF$7=0,0,$AF$7/$AF$6*AF36)</f>
        <v>0</v>
      </c>
      <c r="AG37" s="136"/>
      <c r="AH37" s="137"/>
      <c r="AI37" s="131"/>
      <c r="AJ37" s="129"/>
      <c r="AK37" s="116"/>
      <c r="AL37" s="124"/>
      <c r="AM37" s="119"/>
      <c r="AN37" s="119"/>
      <c r="AO37" s="119"/>
      <c r="AP37" s="119"/>
      <c r="AQ37" s="119"/>
      <c r="AR37" s="111"/>
    </row>
    <row r="38" spans="1:44" ht="15" customHeight="1" x14ac:dyDescent="0.25">
      <c r="A38" s="138">
        <v>16</v>
      </c>
      <c r="B38" s="140" t="str">
        <f>'Popis studenata'!B17</f>
        <v xml:space="preserve"> </v>
      </c>
      <c r="C38" s="142">
        <f>'Popis studenata'!C17</f>
        <v>0</v>
      </c>
      <c r="D38" s="22" t="s">
        <v>19</v>
      </c>
      <c r="E38" s="23"/>
      <c r="F38" s="24"/>
      <c r="G38" s="24"/>
      <c r="H38" s="24"/>
      <c r="I38" s="134">
        <f>IF((E39+F39+G39+H39)&gt;$J$4,"GREŠKA",E39+F39+G39+H39)</f>
        <v>0</v>
      </c>
      <c r="J38" s="132" t="str">
        <f>IF(I38=0,"NE",(IF(I38&gt;=($J$4/2),"DA","NE")))</f>
        <v>NE</v>
      </c>
      <c r="K38" s="23"/>
      <c r="L38" s="24"/>
      <c r="M38" s="24"/>
      <c r="N38" s="24"/>
      <c r="O38" s="134">
        <f>IF((K39+L39+M39+N39)&gt;$P$4,"GREŠKA",K39+L39+M39+N39)</f>
        <v>0</v>
      </c>
      <c r="P38" s="132" t="str">
        <f>IF(O38=0,"NE",(IF(O38&gt;=($P$4/2),"DA","NE")))</f>
        <v>NE</v>
      </c>
      <c r="Q38" s="23"/>
      <c r="R38" s="24"/>
      <c r="S38" s="24"/>
      <c r="T38" s="24"/>
      <c r="U38" s="134">
        <f>IF((Q39+R39+S39+T39)&gt;$V$4,"GREŠKA",Q39+R39+S39+T39)</f>
        <v>0</v>
      </c>
      <c r="V38" s="132" t="str">
        <f>IF(U38=0,"NE",(IF(U38&gt;=($V$4/2),"DA","NE")))</f>
        <v>NE</v>
      </c>
      <c r="W38" s="23"/>
      <c r="X38" s="24"/>
      <c r="Y38" s="24"/>
      <c r="Z38" s="24"/>
      <c r="AA38" s="134">
        <f>IF((W39+X39+Y39+Z39)&gt;$AB$4,"GREŠKA",W39+X39+Y39+Z39)</f>
        <v>0</v>
      </c>
      <c r="AB38" s="132" t="str">
        <f>IF(AA38=0,"NE",(IF(AA38&gt;=($AB$4/2),"DA","NE")))</f>
        <v>NE</v>
      </c>
      <c r="AC38" s="23"/>
      <c r="AD38" s="24"/>
      <c r="AE38" s="24"/>
      <c r="AF38" s="24"/>
      <c r="AG38" s="134">
        <f t="shared" ref="AG38" si="140">IF((AC39+AD39+AE39+AF39)&gt;$AH$4,"GREŠKA",AC39+AD39+AE39+AF39)</f>
        <v>0</v>
      </c>
      <c r="AH38" s="132" t="str">
        <f t="shared" ref="AH38" si="141">IF(AG38=0,"NE",(IF(AG38&gt;=($AH$4/2),"DA","NE")))</f>
        <v>NE</v>
      </c>
      <c r="AI38" s="130">
        <f t="shared" ref="AI38" si="142">IF(AND(J38="da",P38="da",V38="da",AB38="da",AH38="da"),I38+O38+U38+AA38+AG38,0)</f>
        <v>0</v>
      </c>
      <c r="AJ38" s="128" t="str">
        <f t="shared" ref="AJ38" si="143">IF(OR(COUNTIF(J38:AH39,"ne")&gt;2,COUNTIF(J38:AH39,"ne")=0),"NE",COUNTIF(J38:AH39,"ne"))</f>
        <v>NE</v>
      </c>
      <c r="AK38" s="115" t="str">
        <f t="shared" ref="AK38" si="144">IF(SUM(COUNTBLANK(E38:H38),COUNTBLANK(K38:N38),COUNTBLANK(Q38:T38),COUNTBLANK(W38:Z38),COUNTBLANK(AC38:AF38))=20,"NE","DA")</f>
        <v>NE</v>
      </c>
      <c r="AL38" s="123"/>
      <c r="AM38" s="118" t="str">
        <f>J38</f>
        <v>NE</v>
      </c>
      <c r="AN38" s="118" t="str">
        <f>P38</f>
        <v>NE</v>
      </c>
      <c r="AO38" s="118" t="str">
        <f>V38</f>
        <v>NE</v>
      </c>
      <c r="AP38" s="118" t="str">
        <f>AB38</f>
        <v>NE</v>
      </c>
      <c r="AQ38" s="118" t="str">
        <f>AH38</f>
        <v>NE</v>
      </c>
      <c r="AR38" s="110" t="str">
        <f t="shared" ref="AR38" si="145">IF(AI38&lt;50, "NE",IF(AI38&lt;60,2,IF(AI38&lt;75,3,IF(AI38&lt;90,4,5))))</f>
        <v>NE</v>
      </c>
    </row>
    <row r="39" spans="1:44" ht="15.75" customHeight="1" thickBot="1" x14ac:dyDescent="0.3">
      <c r="A39" s="139"/>
      <c r="B39" s="141"/>
      <c r="C39" s="143"/>
      <c r="D39" s="27" t="s">
        <v>20</v>
      </c>
      <c r="E39" s="28">
        <f>IF($E$7=0,0,$E$7/$E$6*E38)</f>
        <v>0</v>
      </c>
      <c r="F39" s="28">
        <f>IF($F$7=0,0,$F$7/$F$6*F38)</f>
        <v>0</v>
      </c>
      <c r="G39" s="28">
        <f>IF($G$7=0,0,$G$7/$G$6*G38)</f>
        <v>0</v>
      </c>
      <c r="H39" s="28">
        <f>IF($H$7=0,0,$H$7/$H$6*H38)</f>
        <v>0</v>
      </c>
      <c r="I39" s="135"/>
      <c r="J39" s="133"/>
      <c r="K39" s="29">
        <f>IF($K$7=0,0,$K$7/$K$6*K38)</f>
        <v>0</v>
      </c>
      <c r="L39" s="28">
        <f>IF($L$7=0,0,$L$7/$L$6*L38)</f>
        <v>0</v>
      </c>
      <c r="M39" s="28">
        <f>IF($M$7=0,0,$M$7/$M$6*M38)</f>
        <v>0</v>
      </c>
      <c r="N39" s="28">
        <f>IF($N$7=0,0,$N$7/$N$6*N38)</f>
        <v>0</v>
      </c>
      <c r="O39" s="135"/>
      <c r="P39" s="133"/>
      <c r="Q39" s="29">
        <f>IF($Q$7=0,0,$Q$7/$Q$6*Q38)</f>
        <v>0</v>
      </c>
      <c r="R39" s="28">
        <f>IF($R$7=0,0,$R$7/$R$6*R38)</f>
        <v>0</v>
      </c>
      <c r="S39" s="28">
        <f>IF($S$7=0,0,$S$7/$S$6*S38)</f>
        <v>0</v>
      </c>
      <c r="T39" s="28">
        <f>IF($T$7=0,0,$T$7/$T$6*T38)</f>
        <v>0</v>
      </c>
      <c r="U39" s="135"/>
      <c r="V39" s="133"/>
      <c r="W39" s="29">
        <f>IF($W$7=0,0,$W$7/$W$6*W38)</f>
        <v>0</v>
      </c>
      <c r="X39" s="28">
        <f>IF($X$7=0,0,$X$7/$X$6*X38)</f>
        <v>0</v>
      </c>
      <c r="Y39" s="28">
        <f>IF($Y$7=0,0,$Y$7/$Y$6*Y38)</f>
        <v>0</v>
      </c>
      <c r="Z39" s="28">
        <f>IF($Z$7=0,0,$Z$7/$Z$6*Z38)</f>
        <v>0</v>
      </c>
      <c r="AA39" s="135"/>
      <c r="AB39" s="133"/>
      <c r="AC39" s="29">
        <f t="shared" ref="AC39" si="146">IF($AC$7=0,0,$AC$7/$AC$6*AC38)</f>
        <v>0</v>
      </c>
      <c r="AD39" s="28">
        <f t="shared" ref="AD39" si="147">IF($AD$7=0,0,$AD$7/$AD$6*AD38)</f>
        <v>0</v>
      </c>
      <c r="AE39" s="28">
        <f t="shared" ref="AE39" si="148">IF($AE$7=0,0,$AE$7/$AE$6*AE38)</f>
        <v>0</v>
      </c>
      <c r="AF39" s="28">
        <f t="shared" ref="AF39" si="149">IF($AF$7=0,0,$AF$7/$AF$6*AF38)</f>
        <v>0</v>
      </c>
      <c r="AG39" s="136"/>
      <c r="AH39" s="137"/>
      <c r="AI39" s="131"/>
      <c r="AJ39" s="129"/>
      <c r="AK39" s="116"/>
      <c r="AL39" s="124"/>
      <c r="AM39" s="119"/>
      <c r="AN39" s="119"/>
      <c r="AO39" s="119"/>
      <c r="AP39" s="119"/>
      <c r="AQ39" s="119"/>
      <c r="AR39" s="111"/>
    </row>
    <row r="40" spans="1:44" ht="15" customHeight="1" x14ac:dyDescent="0.25">
      <c r="A40" s="138">
        <v>17</v>
      </c>
      <c r="B40" s="140" t="str">
        <f>'Popis studenata'!B18</f>
        <v xml:space="preserve"> </v>
      </c>
      <c r="C40" s="142">
        <f>'Popis studenata'!C18</f>
        <v>0</v>
      </c>
      <c r="D40" s="22" t="s">
        <v>19</v>
      </c>
      <c r="E40" s="23"/>
      <c r="F40" s="24"/>
      <c r="G40" s="24"/>
      <c r="H40" s="24"/>
      <c r="I40" s="134">
        <f>IF((E41+F41+G41+H41)&gt;$J$4,"GREŠKA",E41+F41+G41+H41)</f>
        <v>0</v>
      </c>
      <c r="J40" s="132" t="str">
        <f>IF(I40=0,"NE",(IF(I40&gt;=($J$4/2),"DA","NE")))</f>
        <v>NE</v>
      </c>
      <c r="K40" s="23"/>
      <c r="L40" s="24"/>
      <c r="M40" s="24"/>
      <c r="N40" s="24"/>
      <c r="O40" s="134">
        <f>IF((K41+L41+M41+N41)&gt;$P$4,"GREŠKA",K41+L41+M41+N41)</f>
        <v>0</v>
      </c>
      <c r="P40" s="132" t="str">
        <f>IF(O40=0,"NE",(IF(O40&gt;=($P$4/2),"DA","NE")))</f>
        <v>NE</v>
      </c>
      <c r="Q40" s="23"/>
      <c r="R40" s="24"/>
      <c r="S40" s="24"/>
      <c r="T40" s="24"/>
      <c r="U40" s="134">
        <f>IF((Q41+R41+S41+T41)&gt;$V$4,"GREŠKA",Q41+R41+S41+T41)</f>
        <v>0</v>
      </c>
      <c r="V40" s="132" t="str">
        <f>IF(U40=0,"NE",(IF(U40&gt;=($V$4/2),"DA","NE")))</f>
        <v>NE</v>
      </c>
      <c r="W40" s="23"/>
      <c r="X40" s="24"/>
      <c r="Y40" s="24"/>
      <c r="Z40" s="24"/>
      <c r="AA40" s="134">
        <f>IF((W41+X41+Y41+Z41)&gt;$AB$4,"GREŠKA",W41+X41+Y41+Z41)</f>
        <v>0</v>
      </c>
      <c r="AB40" s="132" t="str">
        <f>IF(AA40=0,"NE",(IF(AA40&gt;=($AB$4/2),"DA","NE")))</f>
        <v>NE</v>
      </c>
      <c r="AC40" s="23"/>
      <c r="AD40" s="24"/>
      <c r="AE40" s="24"/>
      <c r="AF40" s="24"/>
      <c r="AG40" s="134">
        <f t="shared" ref="AG40" si="150">IF((AC41+AD41+AE41+AF41)&gt;$AH$4,"GREŠKA",AC41+AD41+AE41+AF41)</f>
        <v>0</v>
      </c>
      <c r="AH40" s="132" t="str">
        <f t="shared" ref="AH40" si="151">IF(AG40=0,"NE",(IF(AG40&gt;=($AH$4/2),"DA","NE")))</f>
        <v>NE</v>
      </c>
      <c r="AI40" s="130">
        <f t="shared" ref="AI40" si="152">IF(AND(J40="da",P40="da",V40="da",AB40="da",AH40="da"),I40+O40+U40+AA40+AG40,0)</f>
        <v>0</v>
      </c>
      <c r="AJ40" s="128" t="str">
        <f t="shared" ref="AJ40" si="153">IF(OR(COUNTIF(J40:AH41,"ne")&gt;2,COUNTIF(J40:AH41,"ne")=0),"NE",COUNTIF(J40:AH41,"ne"))</f>
        <v>NE</v>
      </c>
      <c r="AK40" s="115" t="str">
        <f t="shared" ref="AK40" si="154">IF(SUM(COUNTBLANK(E40:H40),COUNTBLANK(K40:N40),COUNTBLANK(Q40:T40),COUNTBLANK(W40:Z40),COUNTBLANK(AC40:AF40))=20,"NE","DA")</f>
        <v>NE</v>
      </c>
      <c r="AL40" s="123"/>
      <c r="AM40" s="118" t="str">
        <f>J40</f>
        <v>NE</v>
      </c>
      <c r="AN40" s="118" t="str">
        <f>P40</f>
        <v>NE</v>
      </c>
      <c r="AO40" s="118" t="str">
        <f>V40</f>
        <v>NE</v>
      </c>
      <c r="AP40" s="118" t="str">
        <f>AB40</f>
        <v>NE</v>
      </c>
      <c r="AQ40" s="118" t="str">
        <f>AH40</f>
        <v>NE</v>
      </c>
      <c r="AR40" s="110" t="str">
        <f t="shared" ref="AR40" si="155">IF(AI40&lt;50, "NE",IF(AI40&lt;60,2,IF(AI40&lt;75,3,IF(AI40&lt;90,4,5))))</f>
        <v>NE</v>
      </c>
    </row>
    <row r="41" spans="1:44" ht="15.75" customHeight="1" thickBot="1" x14ac:dyDescent="0.3">
      <c r="A41" s="139"/>
      <c r="B41" s="141"/>
      <c r="C41" s="143"/>
      <c r="D41" s="27" t="s">
        <v>20</v>
      </c>
      <c r="E41" s="28">
        <f>IF($E$7=0,0,$E$7/$E$6*E40)</f>
        <v>0</v>
      </c>
      <c r="F41" s="28">
        <f>IF($F$7=0,0,$F$7/$F$6*F40)</f>
        <v>0</v>
      </c>
      <c r="G41" s="28">
        <f>IF($G$7=0,0,$G$7/$G$6*G40)</f>
        <v>0</v>
      </c>
      <c r="H41" s="28">
        <f>IF($H$7=0,0,$H$7/$H$6*H40)</f>
        <v>0</v>
      </c>
      <c r="I41" s="135"/>
      <c r="J41" s="133"/>
      <c r="K41" s="29">
        <f>IF($K$7=0,0,$K$7/$K$6*K40)</f>
        <v>0</v>
      </c>
      <c r="L41" s="28">
        <f>IF($L$7=0,0,$L$7/$L$6*L40)</f>
        <v>0</v>
      </c>
      <c r="M41" s="28">
        <f>IF($M$7=0,0,$M$7/$M$6*M40)</f>
        <v>0</v>
      </c>
      <c r="N41" s="28">
        <f>IF($N$7=0,0,$N$7/$N$6*N40)</f>
        <v>0</v>
      </c>
      <c r="O41" s="135"/>
      <c r="P41" s="133"/>
      <c r="Q41" s="29">
        <f>IF($Q$7=0,0,$Q$7/$Q$6*Q40)</f>
        <v>0</v>
      </c>
      <c r="R41" s="28">
        <f>IF($R$7=0,0,$R$7/$R$6*R40)</f>
        <v>0</v>
      </c>
      <c r="S41" s="28">
        <f>IF($S$7=0,0,$S$7/$S$6*S40)</f>
        <v>0</v>
      </c>
      <c r="T41" s="28">
        <f>IF($T$7=0,0,$T$7/$T$6*T40)</f>
        <v>0</v>
      </c>
      <c r="U41" s="135"/>
      <c r="V41" s="133"/>
      <c r="W41" s="29">
        <f>IF($W$7=0,0,$W$7/$W$6*W40)</f>
        <v>0</v>
      </c>
      <c r="X41" s="28">
        <f>IF($X$7=0,0,$X$7/$X$6*X40)</f>
        <v>0</v>
      </c>
      <c r="Y41" s="28">
        <f>IF($Y$7=0,0,$Y$7/$Y$6*Y40)</f>
        <v>0</v>
      </c>
      <c r="Z41" s="28">
        <f>IF($Z$7=0,0,$Z$7/$Z$6*Z40)</f>
        <v>0</v>
      </c>
      <c r="AA41" s="135"/>
      <c r="AB41" s="133"/>
      <c r="AC41" s="29">
        <f t="shared" ref="AC41" si="156">IF($AC$7=0,0,$AC$7/$AC$6*AC40)</f>
        <v>0</v>
      </c>
      <c r="AD41" s="28">
        <f t="shared" ref="AD41" si="157">IF($AD$7=0,0,$AD$7/$AD$6*AD40)</f>
        <v>0</v>
      </c>
      <c r="AE41" s="28">
        <f t="shared" ref="AE41" si="158">IF($AE$7=0,0,$AE$7/$AE$6*AE40)</f>
        <v>0</v>
      </c>
      <c r="AF41" s="28">
        <f t="shared" ref="AF41" si="159">IF($AF$7=0,0,$AF$7/$AF$6*AF40)</f>
        <v>0</v>
      </c>
      <c r="AG41" s="136"/>
      <c r="AH41" s="137"/>
      <c r="AI41" s="131"/>
      <c r="AJ41" s="129"/>
      <c r="AK41" s="116"/>
      <c r="AL41" s="124"/>
      <c r="AM41" s="119"/>
      <c r="AN41" s="119"/>
      <c r="AO41" s="119"/>
      <c r="AP41" s="119"/>
      <c r="AQ41" s="119"/>
      <c r="AR41" s="111"/>
    </row>
    <row r="42" spans="1:44" ht="15" customHeight="1" x14ac:dyDescent="0.25">
      <c r="A42" s="138">
        <v>18</v>
      </c>
      <c r="B42" s="140" t="str">
        <f>'Popis studenata'!B19</f>
        <v xml:space="preserve"> </v>
      </c>
      <c r="C42" s="142">
        <f>'Popis studenata'!C19</f>
        <v>0</v>
      </c>
      <c r="D42" s="22" t="s">
        <v>19</v>
      </c>
      <c r="E42" s="23"/>
      <c r="F42" s="24"/>
      <c r="G42" s="24"/>
      <c r="H42" s="24"/>
      <c r="I42" s="134">
        <f>IF((E43+F43+G43+H43)&gt;$J$4,"GREŠKA",E43+F43+G43+H43)</f>
        <v>0</v>
      </c>
      <c r="J42" s="132" t="str">
        <f>IF(I42=0,"NE",(IF(I42&gt;=($J$4/2),"DA","NE")))</f>
        <v>NE</v>
      </c>
      <c r="K42" s="23"/>
      <c r="L42" s="24"/>
      <c r="M42" s="24"/>
      <c r="N42" s="24"/>
      <c r="O42" s="134">
        <f>IF((K43+L43+M43+N43)&gt;$P$4,"GREŠKA",K43+L43+M43+N43)</f>
        <v>0</v>
      </c>
      <c r="P42" s="132" t="str">
        <f>IF(O42=0,"NE",(IF(O42&gt;=($P$4/2),"DA","NE")))</f>
        <v>NE</v>
      </c>
      <c r="Q42" s="23"/>
      <c r="R42" s="24"/>
      <c r="S42" s="24"/>
      <c r="T42" s="24"/>
      <c r="U42" s="134">
        <f>IF((Q43+R43+S43+T43)&gt;$V$4,"GREŠKA",Q43+R43+S43+T43)</f>
        <v>0</v>
      </c>
      <c r="V42" s="132" t="str">
        <f>IF(U42=0,"NE",(IF(U42&gt;=($V$4/2),"DA","NE")))</f>
        <v>NE</v>
      </c>
      <c r="W42" s="23"/>
      <c r="X42" s="24"/>
      <c r="Y42" s="24"/>
      <c r="Z42" s="24"/>
      <c r="AA42" s="134">
        <f>IF((W43+X43+Y43+Z43)&gt;$AB$4,"GREŠKA",W43+X43+Y43+Z43)</f>
        <v>0</v>
      </c>
      <c r="AB42" s="132" t="str">
        <f>IF(AA42=0,"NE",(IF(AA42&gt;=($AB$4/2),"DA","NE")))</f>
        <v>NE</v>
      </c>
      <c r="AC42" s="23"/>
      <c r="AD42" s="24"/>
      <c r="AE42" s="24"/>
      <c r="AF42" s="24"/>
      <c r="AG42" s="134">
        <f t="shared" ref="AG42" si="160">IF((AC43+AD43+AE43+AF43)&gt;$AH$4,"GREŠKA",AC43+AD43+AE43+AF43)</f>
        <v>0</v>
      </c>
      <c r="AH42" s="132" t="str">
        <f t="shared" ref="AH42" si="161">IF(AG42=0,"NE",(IF(AG42&gt;=($AH$4/2),"DA","NE")))</f>
        <v>NE</v>
      </c>
      <c r="AI42" s="130">
        <f t="shared" ref="AI42" si="162">IF(AND(J42="da",P42="da",V42="da",AB42="da",AH42="da"),I42+O42+U42+AA42+AG42,0)</f>
        <v>0</v>
      </c>
      <c r="AJ42" s="128" t="str">
        <f t="shared" ref="AJ42" si="163">IF(OR(COUNTIF(J42:AH43,"ne")&gt;2,COUNTIF(J42:AH43,"ne")=0),"NE",COUNTIF(J42:AH43,"ne"))</f>
        <v>NE</v>
      </c>
      <c r="AK42" s="115" t="str">
        <f t="shared" ref="AK42" si="164">IF(SUM(COUNTBLANK(E42:H42),COUNTBLANK(K42:N42),COUNTBLANK(Q42:T42),COUNTBLANK(W42:Z42),COUNTBLANK(AC42:AF42))=20,"NE","DA")</f>
        <v>NE</v>
      </c>
      <c r="AL42" s="123"/>
      <c r="AM42" s="118" t="str">
        <f>J42</f>
        <v>NE</v>
      </c>
      <c r="AN42" s="118" t="str">
        <f>P42</f>
        <v>NE</v>
      </c>
      <c r="AO42" s="118" t="str">
        <f>V42</f>
        <v>NE</v>
      </c>
      <c r="AP42" s="118" t="str">
        <f>AB42</f>
        <v>NE</v>
      </c>
      <c r="AQ42" s="118" t="str">
        <f>AH42</f>
        <v>NE</v>
      </c>
      <c r="AR42" s="110" t="str">
        <f t="shared" ref="AR42" si="165">IF(AI42&lt;50, "NE",IF(AI42&lt;60,2,IF(AI42&lt;75,3,IF(AI42&lt;90,4,5))))</f>
        <v>NE</v>
      </c>
    </row>
    <row r="43" spans="1:44" ht="15.75" customHeight="1" thickBot="1" x14ac:dyDescent="0.3">
      <c r="A43" s="139"/>
      <c r="B43" s="141"/>
      <c r="C43" s="143"/>
      <c r="D43" s="27" t="s">
        <v>20</v>
      </c>
      <c r="E43" s="28">
        <f>IF($E$7=0,0,$E$7/$E$6*E42)</f>
        <v>0</v>
      </c>
      <c r="F43" s="28">
        <f>IF($F$7=0,0,$F$7/$F$6*F42)</f>
        <v>0</v>
      </c>
      <c r="G43" s="28">
        <f>IF($G$7=0,0,$G$7/$G$6*G42)</f>
        <v>0</v>
      </c>
      <c r="H43" s="28">
        <f>IF($H$7=0,0,$H$7/$H$6*H42)</f>
        <v>0</v>
      </c>
      <c r="I43" s="135"/>
      <c r="J43" s="133"/>
      <c r="K43" s="29">
        <f>IF($K$7=0,0,$K$7/$K$6*K42)</f>
        <v>0</v>
      </c>
      <c r="L43" s="28">
        <f>IF($L$7=0,0,$L$7/$L$6*L42)</f>
        <v>0</v>
      </c>
      <c r="M43" s="28">
        <f>IF($M$7=0,0,$M$7/$M$6*M42)</f>
        <v>0</v>
      </c>
      <c r="N43" s="28">
        <f>IF($N$7=0,0,$N$7/$N$6*N42)</f>
        <v>0</v>
      </c>
      <c r="O43" s="135"/>
      <c r="P43" s="133"/>
      <c r="Q43" s="29">
        <f>IF($Q$7=0,0,$Q$7/$Q$6*Q42)</f>
        <v>0</v>
      </c>
      <c r="R43" s="28">
        <f>IF($R$7=0,0,$R$7/$R$6*R42)</f>
        <v>0</v>
      </c>
      <c r="S43" s="28">
        <f>IF($S$7=0,0,$S$7/$S$6*S42)</f>
        <v>0</v>
      </c>
      <c r="T43" s="28">
        <f>IF($T$7=0,0,$T$7/$T$6*T42)</f>
        <v>0</v>
      </c>
      <c r="U43" s="135"/>
      <c r="V43" s="133"/>
      <c r="W43" s="29">
        <f>IF($W$7=0,0,$W$7/$W$6*W42)</f>
        <v>0</v>
      </c>
      <c r="X43" s="28">
        <f>IF($X$7=0,0,$X$7/$X$6*X42)</f>
        <v>0</v>
      </c>
      <c r="Y43" s="28">
        <f>IF($Y$7=0,0,$Y$7/$Y$6*Y42)</f>
        <v>0</v>
      </c>
      <c r="Z43" s="28">
        <f>IF($Z$7=0,0,$Z$7/$Z$6*Z42)</f>
        <v>0</v>
      </c>
      <c r="AA43" s="135"/>
      <c r="AB43" s="133"/>
      <c r="AC43" s="29">
        <f t="shared" ref="AC43" si="166">IF($AC$7=0,0,$AC$7/$AC$6*AC42)</f>
        <v>0</v>
      </c>
      <c r="AD43" s="28">
        <f t="shared" ref="AD43" si="167">IF($AD$7=0,0,$AD$7/$AD$6*AD42)</f>
        <v>0</v>
      </c>
      <c r="AE43" s="28">
        <f t="shared" ref="AE43" si="168">IF($AE$7=0,0,$AE$7/$AE$6*AE42)</f>
        <v>0</v>
      </c>
      <c r="AF43" s="28">
        <f t="shared" ref="AF43" si="169">IF($AF$7=0,0,$AF$7/$AF$6*AF42)</f>
        <v>0</v>
      </c>
      <c r="AG43" s="136"/>
      <c r="AH43" s="137"/>
      <c r="AI43" s="131"/>
      <c r="AJ43" s="129"/>
      <c r="AK43" s="116"/>
      <c r="AL43" s="124"/>
      <c r="AM43" s="119"/>
      <c r="AN43" s="119"/>
      <c r="AO43" s="119"/>
      <c r="AP43" s="119"/>
      <c r="AQ43" s="119"/>
      <c r="AR43" s="111"/>
    </row>
    <row r="44" spans="1:44" ht="15" customHeight="1" x14ac:dyDescent="0.25">
      <c r="A44" s="138">
        <v>19</v>
      </c>
      <c r="B44" s="140" t="str">
        <f>'Popis studenata'!B20</f>
        <v xml:space="preserve"> </v>
      </c>
      <c r="C44" s="142">
        <f>'Popis studenata'!C20</f>
        <v>0</v>
      </c>
      <c r="D44" s="22" t="s">
        <v>19</v>
      </c>
      <c r="E44" s="23"/>
      <c r="F44" s="24"/>
      <c r="G44" s="24"/>
      <c r="H44" s="24"/>
      <c r="I44" s="134">
        <f>IF((E45+F45+G45+H45)&gt;$J$4,"GREŠKA",E45+F45+G45+H45)</f>
        <v>0</v>
      </c>
      <c r="J44" s="132" t="str">
        <f>IF(I44=0,"NE",(IF(I44&gt;=($J$4/2),"DA","NE")))</f>
        <v>NE</v>
      </c>
      <c r="K44" s="23"/>
      <c r="L44" s="24"/>
      <c r="M44" s="24"/>
      <c r="N44" s="24"/>
      <c r="O44" s="134">
        <f>IF((K45+L45+M45+N45)&gt;$P$4,"GREŠKA",K45+L45+M45+N45)</f>
        <v>0</v>
      </c>
      <c r="P44" s="132" t="str">
        <f>IF(O44=0,"NE",(IF(O44&gt;=($P$4/2),"DA","NE")))</f>
        <v>NE</v>
      </c>
      <c r="Q44" s="23"/>
      <c r="R44" s="24"/>
      <c r="S44" s="24"/>
      <c r="T44" s="24"/>
      <c r="U44" s="134">
        <f>IF((Q45+R45+S45+T45)&gt;$V$4,"GREŠKA",Q45+R45+S45+T45)</f>
        <v>0</v>
      </c>
      <c r="V44" s="132" t="str">
        <f>IF(U44=0,"NE",(IF(U44&gt;=($V$4/2),"DA","NE")))</f>
        <v>NE</v>
      </c>
      <c r="W44" s="23"/>
      <c r="X44" s="24"/>
      <c r="Y44" s="24"/>
      <c r="Z44" s="24"/>
      <c r="AA44" s="134">
        <f>IF((W45+X45+Y45+Z45)&gt;$AB$4,"GREŠKA",W45+X45+Y45+Z45)</f>
        <v>0</v>
      </c>
      <c r="AB44" s="132" t="str">
        <f>IF(AA44=0,"NE",(IF(AA44&gt;=($AB$4/2),"DA","NE")))</f>
        <v>NE</v>
      </c>
      <c r="AC44" s="23"/>
      <c r="AD44" s="24"/>
      <c r="AE44" s="24"/>
      <c r="AF44" s="24"/>
      <c r="AG44" s="134">
        <f t="shared" ref="AG44" si="170">IF((AC45+AD45+AE45+AF45)&gt;$AH$4,"GREŠKA",AC45+AD45+AE45+AF45)</f>
        <v>0</v>
      </c>
      <c r="AH44" s="132" t="str">
        <f t="shared" ref="AH44" si="171">IF(AG44=0,"NE",(IF(AG44&gt;=($AH$4/2),"DA","NE")))</f>
        <v>NE</v>
      </c>
      <c r="AI44" s="130">
        <f t="shared" ref="AI44" si="172">IF(AND(J44="da",P44="da",V44="da",AB44="da",AH44="da"),I44+O44+U44+AA44+AG44,0)</f>
        <v>0</v>
      </c>
      <c r="AJ44" s="128" t="str">
        <f t="shared" ref="AJ44" si="173">IF(OR(COUNTIF(J44:AH45,"ne")&gt;2,COUNTIF(J44:AH45,"ne")=0),"NE",COUNTIF(J44:AH45,"ne"))</f>
        <v>NE</v>
      </c>
      <c r="AK44" s="115" t="str">
        <f t="shared" ref="AK44" si="174">IF(SUM(COUNTBLANK(E44:H44),COUNTBLANK(K44:N44),COUNTBLANK(Q44:T44),COUNTBLANK(W44:Z44),COUNTBLANK(AC44:AF44))=20,"NE","DA")</f>
        <v>NE</v>
      </c>
      <c r="AL44" s="123"/>
      <c r="AM44" s="118" t="str">
        <f>J44</f>
        <v>NE</v>
      </c>
      <c r="AN44" s="118" t="str">
        <f>P44</f>
        <v>NE</v>
      </c>
      <c r="AO44" s="118" t="str">
        <f>V44</f>
        <v>NE</v>
      </c>
      <c r="AP44" s="118" t="str">
        <f>AB44</f>
        <v>NE</v>
      </c>
      <c r="AQ44" s="118" t="str">
        <f>AH44</f>
        <v>NE</v>
      </c>
      <c r="AR44" s="110" t="str">
        <f t="shared" ref="AR44" si="175">IF(AI44&lt;50, "NE",IF(AI44&lt;60,2,IF(AI44&lt;75,3,IF(AI44&lt;90,4,5))))</f>
        <v>NE</v>
      </c>
    </row>
    <row r="45" spans="1:44" ht="15.75" customHeight="1" thickBot="1" x14ac:dyDescent="0.3">
      <c r="A45" s="139"/>
      <c r="B45" s="141"/>
      <c r="C45" s="143"/>
      <c r="D45" s="27" t="s">
        <v>20</v>
      </c>
      <c r="E45" s="28">
        <f>IF($E$7=0,0,$E$7/$E$6*E44)</f>
        <v>0</v>
      </c>
      <c r="F45" s="28">
        <f>IF($F$7=0,0,$F$7/$F$6*F44)</f>
        <v>0</v>
      </c>
      <c r="G45" s="28">
        <f>IF($G$7=0,0,$G$7/$G$6*G44)</f>
        <v>0</v>
      </c>
      <c r="H45" s="28">
        <f>IF($H$7=0,0,$H$7/$H$6*H44)</f>
        <v>0</v>
      </c>
      <c r="I45" s="135"/>
      <c r="J45" s="133"/>
      <c r="K45" s="29">
        <f>IF($K$7=0,0,$K$7/$K$6*K44)</f>
        <v>0</v>
      </c>
      <c r="L45" s="28">
        <f>IF($L$7=0,0,$L$7/$L$6*L44)</f>
        <v>0</v>
      </c>
      <c r="M45" s="28">
        <f>IF($M$7=0,0,$M$7/$M$6*M44)</f>
        <v>0</v>
      </c>
      <c r="N45" s="28">
        <f>IF($N$7=0,0,$N$7/$N$6*N44)</f>
        <v>0</v>
      </c>
      <c r="O45" s="135"/>
      <c r="P45" s="133"/>
      <c r="Q45" s="29">
        <f>IF($Q$7=0,0,$Q$7/$Q$6*Q44)</f>
        <v>0</v>
      </c>
      <c r="R45" s="28">
        <f>IF($R$7=0,0,$R$7/$R$6*R44)</f>
        <v>0</v>
      </c>
      <c r="S45" s="28">
        <f>IF($S$7=0,0,$S$7/$S$6*S44)</f>
        <v>0</v>
      </c>
      <c r="T45" s="28">
        <f>IF($T$7=0,0,$T$7/$T$6*T44)</f>
        <v>0</v>
      </c>
      <c r="U45" s="135"/>
      <c r="V45" s="133"/>
      <c r="W45" s="29">
        <f>IF($W$7=0,0,$W$7/$W$6*W44)</f>
        <v>0</v>
      </c>
      <c r="X45" s="28">
        <f>IF($X$7=0,0,$X$7/$X$6*X44)</f>
        <v>0</v>
      </c>
      <c r="Y45" s="28">
        <f>IF($Y$7=0,0,$Y$7/$Y$6*Y44)</f>
        <v>0</v>
      </c>
      <c r="Z45" s="28">
        <f>IF($Z$7=0,0,$Z$7/$Z$6*Z44)</f>
        <v>0</v>
      </c>
      <c r="AA45" s="135"/>
      <c r="AB45" s="133"/>
      <c r="AC45" s="29">
        <f t="shared" ref="AC45:AC107" si="176">IF($AC$7=0,0,$AC$7/$AC$6*AC44)</f>
        <v>0</v>
      </c>
      <c r="AD45" s="28">
        <f t="shared" ref="AD45:AD107" si="177">IF($AD$7=0,0,$AD$7/$AD$6*AD44)</f>
        <v>0</v>
      </c>
      <c r="AE45" s="28">
        <f t="shared" ref="AE45:AE107" si="178">IF($AE$7=0,0,$AE$7/$AE$6*AE44)</f>
        <v>0</v>
      </c>
      <c r="AF45" s="28">
        <f t="shared" ref="AF45:AF107" si="179">IF($AF$7=0,0,$AF$7/$AF$6*AF44)</f>
        <v>0</v>
      </c>
      <c r="AG45" s="136"/>
      <c r="AH45" s="137"/>
      <c r="AI45" s="131"/>
      <c r="AJ45" s="129"/>
      <c r="AK45" s="116"/>
      <c r="AL45" s="124"/>
      <c r="AM45" s="119"/>
      <c r="AN45" s="119"/>
      <c r="AO45" s="119"/>
      <c r="AP45" s="119"/>
      <c r="AQ45" s="119"/>
      <c r="AR45" s="111"/>
    </row>
    <row r="46" spans="1:44" ht="15" customHeight="1" x14ac:dyDescent="0.25">
      <c r="A46" s="138">
        <v>20</v>
      </c>
      <c r="B46" s="140" t="str">
        <f>'Popis studenata'!B21</f>
        <v xml:space="preserve"> </v>
      </c>
      <c r="C46" s="142">
        <f>'Popis studenata'!C21</f>
        <v>0</v>
      </c>
      <c r="D46" s="22" t="s">
        <v>19</v>
      </c>
      <c r="E46" s="23"/>
      <c r="F46" s="24"/>
      <c r="G46" s="24"/>
      <c r="H46" s="24"/>
      <c r="I46" s="134">
        <f t="shared" ref="I46" si="180">IF((E47+F47+G47+H47)&gt;$J$4,"GREŠKA",E47+F47+G47+H47)</f>
        <v>0</v>
      </c>
      <c r="J46" s="132" t="str">
        <f t="shared" ref="J46" si="181">IF(I46=0,"NE",(IF(I46&gt;=($J$4/2),"DA","NE")))</f>
        <v>NE</v>
      </c>
      <c r="K46" s="23"/>
      <c r="L46" s="24"/>
      <c r="M46" s="24"/>
      <c r="N46" s="24"/>
      <c r="O46" s="134">
        <f t="shared" ref="O46" si="182">IF((K47+L47+M47+N47)&gt;$P$4,"GREŠKA",K47+L47+M47+N47)</f>
        <v>0</v>
      </c>
      <c r="P46" s="132" t="str">
        <f t="shared" ref="P46" si="183">IF(O46=0,"NE",(IF(O46&gt;=($P$4/2),"DA","NE")))</f>
        <v>NE</v>
      </c>
      <c r="Q46" s="23"/>
      <c r="R46" s="24"/>
      <c r="S46" s="24"/>
      <c r="T46" s="24"/>
      <c r="U46" s="134">
        <f t="shared" ref="U46" si="184">IF((Q47+R47+S47+T47)&gt;$V$4,"GREŠKA",Q47+R47+S47+T47)</f>
        <v>0</v>
      </c>
      <c r="V46" s="132" t="str">
        <f t="shared" ref="V46" si="185">IF(U46=0,"NE",(IF(U46&gt;=($V$4/2),"DA","NE")))</f>
        <v>NE</v>
      </c>
      <c r="W46" s="23"/>
      <c r="X46" s="24"/>
      <c r="Y46" s="24"/>
      <c r="Z46" s="24"/>
      <c r="AA46" s="134">
        <f t="shared" ref="AA46" si="186">IF((W47+X47+Y47+Z47)&gt;$AB$4,"GREŠKA",W47+X47+Y47+Z47)</f>
        <v>0</v>
      </c>
      <c r="AB46" s="132" t="str">
        <f t="shared" ref="AB46" si="187">IF(AA46=0,"NE",(IF(AA46&gt;=($AB$4/2),"DA","NE")))</f>
        <v>NE</v>
      </c>
      <c r="AC46" s="23"/>
      <c r="AD46" s="24"/>
      <c r="AE46" s="24"/>
      <c r="AF46" s="24"/>
      <c r="AG46" s="134">
        <f t="shared" ref="AG46" si="188">IF((AC47+AD47+AE47+AF47)&gt;$AH$4,"GREŠKA",AC47+AD47+AE47+AF47)</f>
        <v>0</v>
      </c>
      <c r="AH46" s="132" t="str">
        <f t="shared" ref="AH46" si="189">IF(AG46=0,"NE",(IF(AG46&gt;=($AH$4/2),"DA","NE")))</f>
        <v>NE</v>
      </c>
      <c r="AI46" s="130">
        <f t="shared" ref="AI46" si="190">IF(AND(J46="da",P46="da",V46="da",AB46="da",AH46="da"),I46+O46+U46+AA46+AG46,0)</f>
        <v>0</v>
      </c>
      <c r="AJ46" s="128" t="str">
        <f t="shared" ref="AJ46" si="191">IF(OR(COUNTIF(J46:AH47,"ne")&gt;2,COUNTIF(J46:AH47,"ne")=0),"NE",COUNTIF(J46:AH47,"ne"))</f>
        <v>NE</v>
      </c>
      <c r="AK46" s="115" t="str">
        <f t="shared" ref="AK46" si="192">IF(SUM(COUNTBLANK(E46:H46),COUNTBLANK(K46:N46),COUNTBLANK(Q46:T46),COUNTBLANK(W46:Z46),COUNTBLANK(AC46:AF46))=20,"NE","DA")</f>
        <v>NE</v>
      </c>
      <c r="AL46" s="123"/>
      <c r="AM46" s="118" t="str">
        <f>J46</f>
        <v>NE</v>
      </c>
      <c r="AN46" s="118" t="str">
        <f>P46</f>
        <v>NE</v>
      </c>
      <c r="AO46" s="118" t="str">
        <f>V46</f>
        <v>NE</v>
      </c>
      <c r="AP46" s="118" t="str">
        <f>AB46</f>
        <v>NE</v>
      </c>
      <c r="AQ46" s="118" t="str">
        <f>AH46</f>
        <v>NE</v>
      </c>
      <c r="AR46" s="110" t="str">
        <f t="shared" ref="AR46" si="193">IF(AI46&lt;50, "NE",IF(AI46&lt;60,2,IF(AI46&lt;75,3,IF(AI46&lt;90,4,5))))</f>
        <v>NE</v>
      </c>
    </row>
    <row r="47" spans="1:44" ht="15.75" customHeight="1" thickBot="1" x14ac:dyDescent="0.3">
      <c r="A47" s="139"/>
      <c r="B47" s="141"/>
      <c r="C47" s="143"/>
      <c r="D47" s="27" t="s">
        <v>20</v>
      </c>
      <c r="E47" s="28">
        <f t="shared" ref="E47" si="194">IF($E$7=0,0,$E$7/$E$6*E46)</f>
        <v>0</v>
      </c>
      <c r="F47" s="28">
        <f t="shared" ref="F47" si="195">IF($F$7=0,0,$F$7/$F$6*F46)</f>
        <v>0</v>
      </c>
      <c r="G47" s="28">
        <f t="shared" ref="G47" si="196">IF($G$7=0,0,$G$7/$G$6*G46)</f>
        <v>0</v>
      </c>
      <c r="H47" s="28">
        <f t="shared" ref="H47" si="197">IF($H$7=0,0,$H$7/$H$6*H46)</f>
        <v>0</v>
      </c>
      <c r="I47" s="135"/>
      <c r="J47" s="133"/>
      <c r="K47" s="29">
        <f t="shared" ref="K47" si="198">IF($K$7=0,0,$K$7/$K$6*K46)</f>
        <v>0</v>
      </c>
      <c r="L47" s="28">
        <f t="shared" ref="L47" si="199">IF($L$7=0,0,$L$7/$L$6*L46)</f>
        <v>0</v>
      </c>
      <c r="M47" s="28">
        <f t="shared" ref="M47" si="200">IF($M$7=0,0,$M$7/$M$6*M46)</f>
        <v>0</v>
      </c>
      <c r="N47" s="28">
        <f t="shared" ref="N47" si="201">IF($N$7=0,0,$N$7/$N$6*N46)</f>
        <v>0</v>
      </c>
      <c r="O47" s="135"/>
      <c r="P47" s="133"/>
      <c r="Q47" s="29">
        <f t="shared" ref="Q47" si="202">IF($Q$7=0,0,$Q$7/$Q$6*Q46)</f>
        <v>0</v>
      </c>
      <c r="R47" s="28">
        <f t="shared" ref="R47" si="203">IF($R$7=0,0,$R$7/$R$6*R46)</f>
        <v>0</v>
      </c>
      <c r="S47" s="28">
        <f t="shared" ref="S47" si="204">IF($S$7=0,0,$S$7/$S$6*S46)</f>
        <v>0</v>
      </c>
      <c r="T47" s="28">
        <f t="shared" ref="T47" si="205">IF($T$7=0,0,$T$7/$T$6*T46)</f>
        <v>0</v>
      </c>
      <c r="U47" s="135"/>
      <c r="V47" s="133"/>
      <c r="W47" s="29">
        <f t="shared" ref="W47" si="206">IF($W$7=0,0,$W$7/$W$6*W46)</f>
        <v>0</v>
      </c>
      <c r="X47" s="28">
        <f t="shared" ref="X47" si="207">IF($X$7=0,0,$X$7/$X$6*X46)</f>
        <v>0</v>
      </c>
      <c r="Y47" s="28">
        <f t="shared" ref="Y47" si="208">IF($Y$7=0,0,$Y$7/$Y$6*Y46)</f>
        <v>0</v>
      </c>
      <c r="Z47" s="28">
        <f t="shared" ref="Z47" si="209">IF($Z$7=0,0,$Z$7/$Z$6*Z46)</f>
        <v>0</v>
      </c>
      <c r="AA47" s="135"/>
      <c r="AB47" s="133"/>
      <c r="AC47" s="29">
        <f t="shared" si="176"/>
        <v>0</v>
      </c>
      <c r="AD47" s="28">
        <f t="shared" si="177"/>
        <v>0</v>
      </c>
      <c r="AE47" s="28">
        <f t="shared" si="178"/>
        <v>0</v>
      </c>
      <c r="AF47" s="28">
        <f t="shared" si="179"/>
        <v>0</v>
      </c>
      <c r="AG47" s="136"/>
      <c r="AH47" s="137"/>
      <c r="AI47" s="131"/>
      <c r="AJ47" s="129"/>
      <c r="AK47" s="116"/>
      <c r="AL47" s="124"/>
      <c r="AM47" s="119"/>
      <c r="AN47" s="119"/>
      <c r="AO47" s="119"/>
      <c r="AP47" s="119"/>
      <c r="AQ47" s="119"/>
      <c r="AR47" s="111"/>
    </row>
    <row r="48" spans="1:44" ht="15" customHeight="1" x14ac:dyDescent="0.25">
      <c r="A48" s="138">
        <v>21</v>
      </c>
      <c r="B48" s="140" t="str">
        <f>'Popis studenata'!B22</f>
        <v xml:space="preserve"> </v>
      </c>
      <c r="C48" s="142">
        <f>'Popis studenata'!C22</f>
        <v>0</v>
      </c>
      <c r="D48" s="22" t="s">
        <v>19</v>
      </c>
      <c r="E48" s="23"/>
      <c r="F48" s="24"/>
      <c r="G48" s="24"/>
      <c r="H48" s="24"/>
      <c r="I48" s="134">
        <f t="shared" ref="I48" si="210">IF((E49+F49+G49+H49)&gt;$J$4,"GREŠKA",E49+F49+G49+H49)</f>
        <v>0</v>
      </c>
      <c r="J48" s="132" t="str">
        <f t="shared" ref="J48" si="211">IF(I48=0,"NE",(IF(I48&gt;=($J$4/2),"DA","NE")))</f>
        <v>NE</v>
      </c>
      <c r="K48" s="23"/>
      <c r="L48" s="24"/>
      <c r="M48" s="24"/>
      <c r="N48" s="24"/>
      <c r="O48" s="134">
        <f t="shared" ref="O48" si="212">IF((K49+L49+M49+N49)&gt;$P$4,"GREŠKA",K49+L49+M49+N49)</f>
        <v>0</v>
      </c>
      <c r="P48" s="132" t="str">
        <f t="shared" ref="P48" si="213">IF(O48=0,"NE",(IF(O48&gt;=($P$4/2),"DA","NE")))</f>
        <v>NE</v>
      </c>
      <c r="Q48" s="23"/>
      <c r="R48" s="24"/>
      <c r="S48" s="24"/>
      <c r="T48" s="24"/>
      <c r="U48" s="134">
        <f t="shared" ref="U48" si="214">IF((Q49+R49+S49+T49)&gt;$V$4,"GREŠKA",Q49+R49+S49+T49)</f>
        <v>0</v>
      </c>
      <c r="V48" s="132" t="str">
        <f t="shared" ref="V48" si="215">IF(U48=0,"NE",(IF(U48&gt;=($V$4/2),"DA","NE")))</f>
        <v>NE</v>
      </c>
      <c r="W48" s="23"/>
      <c r="X48" s="24"/>
      <c r="Y48" s="24"/>
      <c r="Z48" s="24"/>
      <c r="AA48" s="134">
        <f t="shared" ref="AA48" si="216">IF((W49+X49+Y49+Z49)&gt;$AB$4,"GREŠKA",W49+X49+Y49+Z49)</f>
        <v>0</v>
      </c>
      <c r="AB48" s="132" t="str">
        <f t="shared" ref="AB48" si="217">IF(AA48=0,"NE",(IF(AA48&gt;=($AB$4/2),"DA","NE")))</f>
        <v>NE</v>
      </c>
      <c r="AC48" s="23"/>
      <c r="AD48" s="24"/>
      <c r="AE48" s="24"/>
      <c r="AF48" s="24"/>
      <c r="AG48" s="134">
        <f t="shared" ref="AG48" si="218">IF((AC49+AD49+AE49+AF49)&gt;$AH$4,"GREŠKA",AC49+AD49+AE49+AF49)</f>
        <v>0</v>
      </c>
      <c r="AH48" s="132" t="str">
        <f t="shared" ref="AH48" si="219">IF(AG48=0,"NE",(IF(AG48&gt;=($AH$4/2),"DA","NE")))</f>
        <v>NE</v>
      </c>
      <c r="AI48" s="130">
        <f t="shared" ref="AI48" si="220">IF(AND(J48="da",P48="da",V48="da",AB48="da",AH48="da"),I48+O48+U48+AA48+AG48,0)</f>
        <v>0</v>
      </c>
      <c r="AJ48" s="128" t="str">
        <f t="shared" ref="AJ48" si="221">IF(OR(COUNTIF(J48:AH49,"ne")&gt;2,COUNTIF(J48:AH49,"ne")=0),"NE",COUNTIF(J48:AH49,"ne"))</f>
        <v>NE</v>
      </c>
      <c r="AK48" s="115" t="str">
        <f t="shared" ref="AK48" si="222">IF(SUM(COUNTBLANK(E48:H48),COUNTBLANK(K48:N48),COUNTBLANK(Q48:T48),COUNTBLANK(W48:Z48),COUNTBLANK(AC48:AF48))=20,"NE","DA")</f>
        <v>NE</v>
      </c>
      <c r="AL48" s="123"/>
      <c r="AM48" s="118" t="str">
        <f>J48</f>
        <v>NE</v>
      </c>
      <c r="AN48" s="118" t="str">
        <f>P48</f>
        <v>NE</v>
      </c>
      <c r="AO48" s="118" t="str">
        <f>V48</f>
        <v>NE</v>
      </c>
      <c r="AP48" s="118" t="str">
        <f>AB48</f>
        <v>NE</v>
      </c>
      <c r="AQ48" s="118" t="str">
        <f>AH48</f>
        <v>NE</v>
      </c>
      <c r="AR48" s="110" t="str">
        <f t="shared" ref="AR48" si="223">IF(AI48&lt;50, "NE",IF(AI48&lt;60,2,IF(AI48&lt;75,3,IF(AI48&lt;90,4,5))))</f>
        <v>NE</v>
      </c>
    </row>
    <row r="49" spans="1:44" ht="15.75" customHeight="1" thickBot="1" x14ac:dyDescent="0.3">
      <c r="A49" s="139"/>
      <c r="B49" s="141"/>
      <c r="C49" s="143"/>
      <c r="D49" s="27" t="s">
        <v>20</v>
      </c>
      <c r="E49" s="28">
        <f t="shared" ref="E49" si="224">IF($E$7=0,0,$E$7/$E$6*E48)</f>
        <v>0</v>
      </c>
      <c r="F49" s="28">
        <f t="shared" ref="F49" si="225">IF($F$7=0,0,$F$7/$F$6*F48)</f>
        <v>0</v>
      </c>
      <c r="G49" s="28">
        <f t="shared" ref="G49" si="226">IF($G$7=0,0,$G$7/$G$6*G48)</f>
        <v>0</v>
      </c>
      <c r="H49" s="28">
        <f t="shared" ref="H49" si="227">IF($H$7=0,0,$H$7/$H$6*H48)</f>
        <v>0</v>
      </c>
      <c r="I49" s="135"/>
      <c r="J49" s="133"/>
      <c r="K49" s="29">
        <f t="shared" ref="K49" si="228">IF($K$7=0,0,$K$7/$K$6*K48)</f>
        <v>0</v>
      </c>
      <c r="L49" s="28">
        <f t="shared" ref="L49" si="229">IF($L$7=0,0,$L$7/$L$6*L48)</f>
        <v>0</v>
      </c>
      <c r="M49" s="28">
        <f t="shared" ref="M49" si="230">IF($M$7=0,0,$M$7/$M$6*M48)</f>
        <v>0</v>
      </c>
      <c r="N49" s="28">
        <f t="shared" ref="N49" si="231">IF($N$7=0,0,$N$7/$N$6*N48)</f>
        <v>0</v>
      </c>
      <c r="O49" s="135"/>
      <c r="P49" s="133"/>
      <c r="Q49" s="29">
        <f t="shared" ref="Q49" si="232">IF($Q$7=0,0,$Q$7/$Q$6*Q48)</f>
        <v>0</v>
      </c>
      <c r="R49" s="28">
        <f t="shared" ref="R49" si="233">IF($R$7=0,0,$R$7/$R$6*R48)</f>
        <v>0</v>
      </c>
      <c r="S49" s="28">
        <f t="shared" ref="S49" si="234">IF($S$7=0,0,$S$7/$S$6*S48)</f>
        <v>0</v>
      </c>
      <c r="T49" s="28">
        <f t="shared" ref="T49" si="235">IF($T$7=0,0,$T$7/$T$6*T48)</f>
        <v>0</v>
      </c>
      <c r="U49" s="135"/>
      <c r="V49" s="133"/>
      <c r="W49" s="29">
        <f t="shared" ref="W49" si="236">IF($W$7=0,0,$W$7/$W$6*W48)</f>
        <v>0</v>
      </c>
      <c r="X49" s="28">
        <f t="shared" ref="X49" si="237">IF($X$7=0,0,$X$7/$X$6*X48)</f>
        <v>0</v>
      </c>
      <c r="Y49" s="28">
        <f t="shared" ref="Y49" si="238">IF($Y$7=0,0,$Y$7/$Y$6*Y48)</f>
        <v>0</v>
      </c>
      <c r="Z49" s="28">
        <f t="shared" ref="Z49" si="239">IF($Z$7=0,0,$Z$7/$Z$6*Z48)</f>
        <v>0</v>
      </c>
      <c r="AA49" s="135"/>
      <c r="AB49" s="133"/>
      <c r="AC49" s="29">
        <f t="shared" si="176"/>
        <v>0</v>
      </c>
      <c r="AD49" s="28">
        <f t="shared" si="177"/>
        <v>0</v>
      </c>
      <c r="AE49" s="28">
        <f t="shared" si="178"/>
        <v>0</v>
      </c>
      <c r="AF49" s="28">
        <f t="shared" si="179"/>
        <v>0</v>
      </c>
      <c r="AG49" s="136"/>
      <c r="AH49" s="137"/>
      <c r="AI49" s="131"/>
      <c r="AJ49" s="129"/>
      <c r="AK49" s="116"/>
      <c r="AL49" s="124"/>
      <c r="AM49" s="119"/>
      <c r="AN49" s="119"/>
      <c r="AO49" s="119"/>
      <c r="AP49" s="119"/>
      <c r="AQ49" s="119"/>
      <c r="AR49" s="111"/>
    </row>
    <row r="50" spans="1:44" ht="15" customHeight="1" x14ac:dyDescent="0.25">
      <c r="A50" s="138">
        <v>22</v>
      </c>
      <c r="B50" s="140" t="str">
        <f>'Popis studenata'!B23</f>
        <v xml:space="preserve"> </v>
      </c>
      <c r="C50" s="142">
        <f>'Popis studenata'!C23</f>
        <v>0</v>
      </c>
      <c r="D50" s="22" t="s">
        <v>19</v>
      </c>
      <c r="E50" s="23"/>
      <c r="F50" s="24"/>
      <c r="G50" s="24"/>
      <c r="H50" s="24"/>
      <c r="I50" s="134">
        <f t="shared" ref="I50" si="240">IF((E51+F51+G51+H51)&gt;$J$4,"GREŠKA",E51+F51+G51+H51)</f>
        <v>0</v>
      </c>
      <c r="J50" s="132" t="str">
        <f t="shared" ref="J50" si="241">IF(I50=0,"NE",(IF(I50&gt;=($J$4/2),"DA","NE")))</f>
        <v>NE</v>
      </c>
      <c r="K50" s="23"/>
      <c r="L50" s="24"/>
      <c r="M50" s="24"/>
      <c r="N50" s="24"/>
      <c r="O50" s="134">
        <f t="shared" ref="O50" si="242">IF((K51+L51+M51+N51)&gt;$P$4,"GREŠKA",K51+L51+M51+N51)</f>
        <v>0</v>
      </c>
      <c r="P50" s="132" t="str">
        <f t="shared" ref="P50" si="243">IF(O50=0,"NE",(IF(O50&gt;=($P$4/2),"DA","NE")))</f>
        <v>NE</v>
      </c>
      <c r="Q50" s="23"/>
      <c r="R50" s="24"/>
      <c r="S50" s="24"/>
      <c r="T50" s="24"/>
      <c r="U50" s="134">
        <f t="shared" ref="U50" si="244">IF((Q51+R51+S51+T51)&gt;$V$4,"GREŠKA",Q51+R51+S51+T51)</f>
        <v>0</v>
      </c>
      <c r="V50" s="132" t="str">
        <f t="shared" ref="V50" si="245">IF(U50=0,"NE",(IF(U50&gt;=($V$4/2),"DA","NE")))</f>
        <v>NE</v>
      </c>
      <c r="W50" s="23"/>
      <c r="X50" s="24"/>
      <c r="Y50" s="24"/>
      <c r="Z50" s="24"/>
      <c r="AA50" s="134">
        <f t="shared" ref="AA50" si="246">IF((W51+X51+Y51+Z51)&gt;$AB$4,"GREŠKA",W51+X51+Y51+Z51)</f>
        <v>0</v>
      </c>
      <c r="AB50" s="132" t="str">
        <f t="shared" ref="AB50" si="247">IF(AA50=0,"NE",(IF(AA50&gt;=($AB$4/2),"DA","NE")))</f>
        <v>NE</v>
      </c>
      <c r="AC50" s="23"/>
      <c r="AD50" s="24"/>
      <c r="AE50" s="24"/>
      <c r="AF50" s="24"/>
      <c r="AG50" s="134">
        <f t="shared" ref="AG50" si="248">IF((AC51+AD51+AE51+AF51)&gt;$AH$4,"GREŠKA",AC51+AD51+AE51+AF51)</f>
        <v>0</v>
      </c>
      <c r="AH50" s="132" t="str">
        <f t="shared" ref="AH50" si="249">IF(AG50=0,"NE",(IF(AG50&gt;=($AH$4/2),"DA","NE")))</f>
        <v>NE</v>
      </c>
      <c r="AI50" s="130">
        <f t="shared" ref="AI50" si="250">IF(AND(J50="da",P50="da",V50="da",AB50="da",AH50="da"),I50+O50+U50+AA50+AG50,0)</f>
        <v>0</v>
      </c>
      <c r="AJ50" s="128" t="str">
        <f t="shared" ref="AJ50" si="251">IF(OR(COUNTIF(J50:AH51,"ne")&gt;2,COUNTIF(J50:AH51,"ne")=0),"NE",COUNTIF(J50:AH51,"ne"))</f>
        <v>NE</v>
      </c>
      <c r="AK50" s="115" t="str">
        <f t="shared" ref="AK50" si="252">IF(SUM(COUNTBLANK(E50:H50),COUNTBLANK(K50:N50),COUNTBLANK(Q50:T50),COUNTBLANK(W50:Z50),COUNTBLANK(AC50:AF50))=20,"NE","DA")</f>
        <v>NE</v>
      </c>
      <c r="AL50" s="123"/>
      <c r="AM50" s="118" t="str">
        <f>J50</f>
        <v>NE</v>
      </c>
      <c r="AN50" s="118" t="str">
        <f>P50</f>
        <v>NE</v>
      </c>
      <c r="AO50" s="118" t="str">
        <f>V50</f>
        <v>NE</v>
      </c>
      <c r="AP50" s="118" t="str">
        <f>AB50</f>
        <v>NE</v>
      </c>
      <c r="AQ50" s="118" t="str">
        <f>AH50</f>
        <v>NE</v>
      </c>
      <c r="AR50" s="110" t="str">
        <f t="shared" ref="AR50" si="253">IF(AI50&lt;50, "NE",IF(AI50&lt;60,2,IF(AI50&lt;75,3,IF(AI50&lt;90,4,5))))</f>
        <v>NE</v>
      </c>
    </row>
    <row r="51" spans="1:44" ht="15.75" customHeight="1" thickBot="1" x14ac:dyDescent="0.3">
      <c r="A51" s="139"/>
      <c r="B51" s="141"/>
      <c r="C51" s="143"/>
      <c r="D51" s="27" t="s">
        <v>20</v>
      </c>
      <c r="E51" s="28">
        <f t="shared" ref="E51" si="254">IF($E$7=0,0,$E$7/$E$6*E50)</f>
        <v>0</v>
      </c>
      <c r="F51" s="28">
        <f t="shared" ref="F51" si="255">IF($F$7=0,0,$F$7/$F$6*F50)</f>
        <v>0</v>
      </c>
      <c r="G51" s="28">
        <f t="shared" ref="G51" si="256">IF($G$7=0,0,$G$7/$G$6*G50)</f>
        <v>0</v>
      </c>
      <c r="H51" s="28">
        <f t="shared" ref="H51" si="257">IF($H$7=0,0,$H$7/$H$6*H50)</f>
        <v>0</v>
      </c>
      <c r="I51" s="135"/>
      <c r="J51" s="133"/>
      <c r="K51" s="29">
        <f t="shared" ref="K51" si="258">IF($K$7=0,0,$K$7/$K$6*K50)</f>
        <v>0</v>
      </c>
      <c r="L51" s="28">
        <f t="shared" ref="L51" si="259">IF($L$7=0,0,$L$7/$L$6*L50)</f>
        <v>0</v>
      </c>
      <c r="M51" s="28">
        <f t="shared" ref="M51" si="260">IF($M$7=0,0,$M$7/$M$6*M50)</f>
        <v>0</v>
      </c>
      <c r="N51" s="28">
        <f t="shared" ref="N51" si="261">IF($N$7=0,0,$N$7/$N$6*N50)</f>
        <v>0</v>
      </c>
      <c r="O51" s="135"/>
      <c r="P51" s="133"/>
      <c r="Q51" s="29">
        <f t="shared" ref="Q51" si="262">IF($Q$7=0,0,$Q$7/$Q$6*Q50)</f>
        <v>0</v>
      </c>
      <c r="R51" s="28">
        <f t="shared" ref="R51" si="263">IF($R$7=0,0,$R$7/$R$6*R50)</f>
        <v>0</v>
      </c>
      <c r="S51" s="28">
        <f t="shared" ref="S51" si="264">IF($S$7=0,0,$S$7/$S$6*S50)</f>
        <v>0</v>
      </c>
      <c r="T51" s="28">
        <f t="shared" ref="T51" si="265">IF($T$7=0,0,$T$7/$T$6*T50)</f>
        <v>0</v>
      </c>
      <c r="U51" s="135"/>
      <c r="V51" s="133"/>
      <c r="W51" s="29">
        <f t="shared" ref="W51" si="266">IF($W$7=0,0,$W$7/$W$6*W50)</f>
        <v>0</v>
      </c>
      <c r="X51" s="28">
        <f t="shared" ref="X51" si="267">IF($X$7=0,0,$X$7/$X$6*X50)</f>
        <v>0</v>
      </c>
      <c r="Y51" s="28">
        <f t="shared" ref="Y51" si="268">IF($Y$7=0,0,$Y$7/$Y$6*Y50)</f>
        <v>0</v>
      </c>
      <c r="Z51" s="28">
        <f t="shared" ref="Z51" si="269">IF($Z$7=0,0,$Z$7/$Z$6*Z50)</f>
        <v>0</v>
      </c>
      <c r="AA51" s="135"/>
      <c r="AB51" s="133"/>
      <c r="AC51" s="29">
        <f t="shared" si="176"/>
        <v>0</v>
      </c>
      <c r="AD51" s="28">
        <f t="shared" si="177"/>
        <v>0</v>
      </c>
      <c r="AE51" s="28">
        <f t="shared" si="178"/>
        <v>0</v>
      </c>
      <c r="AF51" s="28">
        <f t="shared" si="179"/>
        <v>0</v>
      </c>
      <c r="AG51" s="136"/>
      <c r="AH51" s="137"/>
      <c r="AI51" s="131"/>
      <c r="AJ51" s="129"/>
      <c r="AK51" s="116"/>
      <c r="AL51" s="124"/>
      <c r="AM51" s="119"/>
      <c r="AN51" s="119"/>
      <c r="AO51" s="119"/>
      <c r="AP51" s="119"/>
      <c r="AQ51" s="119"/>
      <c r="AR51" s="111"/>
    </row>
    <row r="52" spans="1:44" ht="15" customHeight="1" x14ac:dyDescent="0.25">
      <c r="A52" s="138">
        <v>23</v>
      </c>
      <c r="B52" s="140" t="str">
        <f>'Popis studenata'!B24</f>
        <v xml:space="preserve"> </v>
      </c>
      <c r="C52" s="142">
        <f>'Popis studenata'!C24</f>
        <v>0</v>
      </c>
      <c r="D52" s="22" t="s">
        <v>19</v>
      </c>
      <c r="E52" s="23"/>
      <c r="F52" s="24"/>
      <c r="G52" s="24"/>
      <c r="H52" s="24"/>
      <c r="I52" s="134">
        <f t="shared" ref="I52" si="270">IF((E53+F53+G53+H53)&gt;$J$4,"GREŠKA",E53+F53+G53+H53)</f>
        <v>0</v>
      </c>
      <c r="J52" s="132" t="str">
        <f t="shared" ref="J52" si="271">IF(I52=0,"NE",(IF(I52&gt;=($J$4/2),"DA","NE")))</f>
        <v>NE</v>
      </c>
      <c r="K52" s="23"/>
      <c r="L52" s="24"/>
      <c r="M52" s="24"/>
      <c r="N52" s="24"/>
      <c r="O52" s="134">
        <f t="shared" ref="O52" si="272">IF((K53+L53+M53+N53)&gt;$P$4,"GREŠKA",K53+L53+M53+N53)</f>
        <v>0</v>
      </c>
      <c r="P52" s="132" t="str">
        <f t="shared" ref="P52" si="273">IF(O52=0,"NE",(IF(O52&gt;=($P$4/2),"DA","NE")))</f>
        <v>NE</v>
      </c>
      <c r="Q52" s="23"/>
      <c r="R52" s="24"/>
      <c r="S52" s="24"/>
      <c r="T52" s="24"/>
      <c r="U52" s="134">
        <f t="shared" ref="U52" si="274">IF((Q53+R53+S53+T53)&gt;$V$4,"GREŠKA",Q53+R53+S53+T53)</f>
        <v>0</v>
      </c>
      <c r="V52" s="132" t="str">
        <f t="shared" ref="V52" si="275">IF(U52=0,"NE",(IF(U52&gt;=($V$4/2),"DA","NE")))</f>
        <v>NE</v>
      </c>
      <c r="W52" s="23"/>
      <c r="X52" s="24"/>
      <c r="Y52" s="24"/>
      <c r="Z52" s="24"/>
      <c r="AA52" s="134">
        <f t="shared" ref="AA52" si="276">IF((W53+X53+Y53+Z53)&gt;$AB$4,"GREŠKA",W53+X53+Y53+Z53)</f>
        <v>0</v>
      </c>
      <c r="AB52" s="132" t="str">
        <f t="shared" ref="AB52" si="277">IF(AA52=0,"NE",(IF(AA52&gt;=($AB$4/2),"DA","NE")))</f>
        <v>NE</v>
      </c>
      <c r="AC52" s="23"/>
      <c r="AD52" s="24"/>
      <c r="AE52" s="24"/>
      <c r="AF52" s="24"/>
      <c r="AG52" s="134">
        <f t="shared" ref="AG52" si="278">IF((AC53+AD53+AE53+AF53)&gt;$AH$4,"GREŠKA",AC53+AD53+AE53+AF53)</f>
        <v>0</v>
      </c>
      <c r="AH52" s="132" t="str">
        <f t="shared" ref="AH52" si="279">IF(AG52=0,"NE",(IF(AG52&gt;=($AH$4/2),"DA","NE")))</f>
        <v>NE</v>
      </c>
      <c r="AI52" s="130">
        <f t="shared" ref="AI52" si="280">IF(AND(J52="da",P52="da",V52="da",AB52="da",AH52="da"),I52+O52+U52+AA52+AG52,0)</f>
        <v>0</v>
      </c>
      <c r="AJ52" s="128" t="str">
        <f t="shared" ref="AJ52" si="281">IF(OR(COUNTIF(J52:AH53,"ne")&gt;2,COUNTIF(J52:AH53,"ne")=0),"NE",COUNTIF(J52:AH53,"ne"))</f>
        <v>NE</v>
      </c>
      <c r="AK52" s="115" t="str">
        <f t="shared" ref="AK52" si="282">IF(SUM(COUNTBLANK(E52:H52),COUNTBLANK(K52:N52),COUNTBLANK(Q52:T52),COUNTBLANK(W52:Z52),COUNTBLANK(AC52:AF52))=20,"NE","DA")</f>
        <v>NE</v>
      </c>
      <c r="AL52" s="123"/>
      <c r="AM52" s="118" t="str">
        <f>J52</f>
        <v>NE</v>
      </c>
      <c r="AN52" s="118" t="str">
        <f>P52</f>
        <v>NE</v>
      </c>
      <c r="AO52" s="118" t="str">
        <f>V52</f>
        <v>NE</v>
      </c>
      <c r="AP52" s="118" t="str">
        <f>AB52</f>
        <v>NE</v>
      </c>
      <c r="AQ52" s="118" t="str">
        <f>AH52</f>
        <v>NE</v>
      </c>
      <c r="AR52" s="110" t="str">
        <f t="shared" ref="AR52" si="283">IF(AI52&lt;50, "NE",IF(AI52&lt;60,2,IF(AI52&lt;75,3,IF(AI52&lt;90,4,5))))</f>
        <v>NE</v>
      </c>
    </row>
    <row r="53" spans="1:44" ht="15.75" customHeight="1" thickBot="1" x14ac:dyDescent="0.3">
      <c r="A53" s="139"/>
      <c r="B53" s="141"/>
      <c r="C53" s="143"/>
      <c r="D53" s="27" t="s">
        <v>20</v>
      </c>
      <c r="E53" s="28">
        <f t="shared" ref="E53" si="284">IF($E$7=0,0,$E$7/$E$6*E52)</f>
        <v>0</v>
      </c>
      <c r="F53" s="28">
        <f t="shared" ref="F53" si="285">IF($F$7=0,0,$F$7/$F$6*F52)</f>
        <v>0</v>
      </c>
      <c r="G53" s="28">
        <f t="shared" ref="G53" si="286">IF($G$7=0,0,$G$7/$G$6*G52)</f>
        <v>0</v>
      </c>
      <c r="H53" s="28">
        <f t="shared" ref="H53" si="287">IF($H$7=0,0,$H$7/$H$6*H52)</f>
        <v>0</v>
      </c>
      <c r="I53" s="135"/>
      <c r="J53" s="133"/>
      <c r="K53" s="29">
        <f t="shared" ref="K53" si="288">IF($K$7=0,0,$K$7/$K$6*K52)</f>
        <v>0</v>
      </c>
      <c r="L53" s="28">
        <f t="shared" ref="L53" si="289">IF($L$7=0,0,$L$7/$L$6*L52)</f>
        <v>0</v>
      </c>
      <c r="M53" s="28">
        <f t="shared" ref="M53" si="290">IF($M$7=0,0,$M$7/$M$6*M52)</f>
        <v>0</v>
      </c>
      <c r="N53" s="28">
        <f t="shared" ref="N53" si="291">IF($N$7=0,0,$N$7/$N$6*N52)</f>
        <v>0</v>
      </c>
      <c r="O53" s="135"/>
      <c r="P53" s="133"/>
      <c r="Q53" s="29">
        <f t="shared" ref="Q53" si="292">IF($Q$7=0,0,$Q$7/$Q$6*Q52)</f>
        <v>0</v>
      </c>
      <c r="R53" s="28">
        <f t="shared" ref="R53" si="293">IF($R$7=0,0,$R$7/$R$6*R52)</f>
        <v>0</v>
      </c>
      <c r="S53" s="28">
        <f t="shared" ref="S53" si="294">IF($S$7=0,0,$S$7/$S$6*S52)</f>
        <v>0</v>
      </c>
      <c r="T53" s="28">
        <f t="shared" ref="T53" si="295">IF($T$7=0,0,$T$7/$T$6*T52)</f>
        <v>0</v>
      </c>
      <c r="U53" s="135"/>
      <c r="V53" s="133"/>
      <c r="W53" s="29">
        <f t="shared" ref="W53" si="296">IF($W$7=0,0,$W$7/$W$6*W52)</f>
        <v>0</v>
      </c>
      <c r="X53" s="28">
        <f t="shared" ref="X53" si="297">IF($X$7=0,0,$X$7/$X$6*X52)</f>
        <v>0</v>
      </c>
      <c r="Y53" s="28">
        <f t="shared" ref="Y53" si="298">IF($Y$7=0,0,$Y$7/$Y$6*Y52)</f>
        <v>0</v>
      </c>
      <c r="Z53" s="28">
        <f t="shared" ref="Z53" si="299">IF($Z$7=0,0,$Z$7/$Z$6*Z52)</f>
        <v>0</v>
      </c>
      <c r="AA53" s="135"/>
      <c r="AB53" s="133"/>
      <c r="AC53" s="29">
        <f t="shared" si="176"/>
        <v>0</v>
      </c>
      <c r="AD53" s="28">
        <f t="shared" si="177"/>
        <v>0</v>
      </c>
      <c r="AE53" s="28">
        <f t="shared" si="178"/>
        <v>0</v>
      </c>
      <c r="AF53" s="28">
        <f t="shared" si="179"/>
        <v>0</v>
      </c>
      <c r="AG53" s="136"/>
      <c r="AH53" s="137"/>
      <c r="AI53" s="131"/>
      <c r="AJ53" s="129"/>
      <c r="AK53" s="116"/>
      <c r="AL53" s="124"/>
      <c r="AM53" s="119"/>
      <c r="AN53" s="119"/>
      <c r="AO53" s="119"/>
      <c r="AP53" s="119"/>
      <c r="AQ53" s="119"/>
      <c r="AR53" s="111"/>
    </row>
    <row r="54" spans="1:44" ht="15" customHeight="1" x14ac:dyDescent="0.25">
      <c r="A54" s="138">
        <v>24</v>
      </c>
      <c r="B54" s="140" t="str">
        <f>'Popis studenata'!B25</f>
        <v xml:space="preserve"> </v>
      </c>
      <c r="C54" s="142">
        <f>'Popis studenata'!C25</f>
        <v>0</v>
      </c>
      <c r="D54" s="22" t="s">
        <v>19</v>
      </c>
      <c r="E54" s="23"/>
      <c r="F54" s="24"/>
      <c r="G54" s="24"/>
      <c r="H54" s="24"/>
      <c r="I54" s="134">
        <f t="shared" ref="I54" si="300">IF((E55+F55+G55+H55)&gt;$J$4,"GREŠKA",E55+F55+G55+H55)</f>
        <v>0</v>
      </c>
      <c r="J54" s="132" t="str">
        <f t="shared" ref="J54" si="301">IF(I54=0,"NE",(IF(I54&gt;=($J$4/2),"DA","NE")))</f>
        <v>NE</v>
      </c>
      <c r="K54" s="23"/>
      <c r="L54" s="24"/>
      <c r="M54" s="24"/>
      <c r="N54" s="24"/>
      <c r="O54" s="134">
        <f t="shared" ref="O54" si="302">IF((K55+L55+M55+N55)&gt;$P$4,"GREŠKA",K55+L55+M55+N55)</f>
        <v>0</v>
      </c>
      <c r="P54" s="132" t="str">
        <f t="shared" ref="P54" si="303">IF(O54=0,"NE",(IF(O54&gt;=($P$4/2),"DA","NE")))</f>
        <v>NE</v>
      </c>
      <c r="Q54" s="23"/>
      <c r="R54" s="24"/>
      <c r="S54" s="24"/>
      <c r="T54" s="24"/>
      <c r="U54" s="134">
        <f t="shared" ref="U54" si="304">IF((Q55+R55+S55+T55)&gt;$V$4,"GREŠKA",Q55+R55+S55+T55)</f>
        <v>0</v>
      </c>
      <c r="V54" s="132" t="str">
        <f t="shared" ref="V54" si="305">IF(U54=0,"NE",(IF(U54&gt;=($V$4/2),"DA","NE")))</f>
        <v>NE</v>
      </c>
      <c r="W54" s="23"/>
      <c r="X54" s="24"/>
      <c r="Y54" s="24"/>
      <c r="Z54" s="24"/>
      <c r="AA54" s="134">
        <f t="shared" ref="AA54" si="306">IF((W55+X55+Y55+Z55)&gt;$AB$4,"GREŠKA",W55+X55+Y55+Z55)</f>
        <v>0</v>
      </c>
      <c r="AB54" s="132" t="str">
        <f t="shared" ref="AB54" si="307">IF(AA54=0,"NE",(IF(AA54&gt;=($AB$4/2),"DA","NE")))</f>
        <v>NE</v>
      </c>
      <c r="AC54" s="23"/>
      <c r="AD54" s="24"/>
      <c r="AE54" s="24"/>
      <c r="AF54" s="24"/>
      <c r="AG54" s="134">
        <f t="shared" ref="AG54" si="308">IF((AC55+AD55+AE55+AF55)&gt;$AH$4,"GREŠKA",AC55+AD55+AE55+AF55)</f>
        <v>0</v>
      </c>
      <c r="AH54" s="132" t="str">
        <f t="shared" ref="AH54" si="309">IF(AG54=0,"NE",(IF(AG54&gt;=($AH$4/2),"DA","NE")))</f>
        <v>NE</v>
      </c>
      <c r="AI54" s="130">
        <f t="shared" ref="AI54" si="310">IF(AND(J54="da",P54="da",V54="da",AB54="da",AH54="da"),I54+O54+U54+AA54+AG54,0)</f>
        <v>0</v>
      </c>
      <c r="AJ54" s="128" t="str">
        <f t="shared" ref="AJ54" si="311">IF(OR(COUNTIF(J54:AH55,"ne")&gt;2,COUNTIF(J54:AH55,"ne")=0),"NE",COUNTIF(J54:AH55,"ne"))</f>
        <v>NE</v>
      </c>
      <c r="AK54" s="115" t="str">
        <f t="shared" ref="AK54" si="312">IF(SUM(COUNTBLANK(E54:H54),COUNTBLANK(K54:N54),COUNTBLANK(Q54:T54),COUNTBLANK(W54:Z54),COUNTBLANK(AC54:AF54))=20,"NE","DA")</f>
        <v>NE</v>
      </c>
      <c r="AL54" s="123"/>
      <c r="AM54" s="118" t="str">
        <f>J54</f>
        <v>NE</v>
      </c>
      <c r="AN54" s="118" t="str">
        <f>P54</f>
        <v>NE</v>
      </c>
      <c r="AO54" s="118" t="str">
        <f>V54</f>
        <v>NE</v>
      </c>
      <c r="AP54" s="118" t="str">
        <f>AB54</f>
        <v>NE</v>
      </c>
      <c r="AQ54" s="118" t="str">
        <f>AH54</f>
        <v>NE</v>
      </c>
      <c r="AR54" s="110" t="str">
        <f t="shared" ref="AR54" si="313">IF(AI54&lt;50, "NE",IF(AI54&lt;60,2,IF(AI54&lt;75,3,IF(AI54&lt;90,4,5))))</f>
        <v>NE</v>
      </c>
    </row>
    <row r="55" spans="1:44" ht="15.75" customHeight="1" thickBot="1" x14ac:dyDescent="0.3">
      <c r="A55" s="139"/>
      <c r="B55" s="141"/>
      <c r="C55" s="143"/>
      <c r="D55" s="27" t="s">
        <v>20</v>
      </c>
      <c r="E55" s="28">
        <f t="shared" ref="E55" si="314">IF($E$7=0,0,$E$7/$E$6*E54)</f>
        <v>0</v>
      </c>
      <c r="F55" s="28">
        <f t="shared" ref="F55" si="315">IF($F$7=0,0,$F$7/$F$6*F54)</f>
        <v>0</v>
      </c>
      <c r="G55" s="28">
        <f t="shared" ref="G55" si="316">IF($G$7=0,0,$G$7/$G$6*G54)</f>
        <v>0</v>
      </c>
      <c r="H55" s="28">
        <f t="shared" ref="H55" si="317">IF($H$7=0,0,$H$7/$H$6*H54)</f>
        <v>0</v>
      </c>
      <c r="I55" s="135"/>
      <c r="J55" s="133"/>
      <c r="K55" s="29">
        <f t="shared" ref="K55" si="318">IF($K$7=0,0,$K$7/$K$6*K54)</f>
        <v>0</v>
      </c>
      <c r="L55" s="28">
        <f t="shared" ref="L55" si="319">IF($L$7=0,0,$L$7/$L$6*L54)</f>
        <v>0</v>
      </c>
      <c r="M55" s="28">
        <f t="shared" ref="M55" si="320">IF($M$7=0,0,$M$7/$M$6*M54)</f>
        <v>0</v>
      </c>
      <c r="N55" s="28">
        <f t="shared" ref="N55" si="321">IF($N$7=0,0,$N$7/$N$6*N54)</f>
        <v>0</v>
      </c>
      <c r="O55" s="135"/>
      <c r="P55" s="133"/>
      <c r="Q55" s="29">
        <f t="shared" ref="Q55" si="322">IF($Q$7=0,0,$Q$7/$Q$6*Q54)</f>
        <v>0</v>
      </c>
      <c r="R55" s="28">
        <f t="shared" ref="R55" si="323">IF($R$7=0,0,$R$7/$R$6*R54)</f>
        <v>0</v>
      </c>
      <c r="S55" s="28">
        <f t="shared" ref="S55" si="324">IF($S$7=0,0,$S$7/$S$6*S54)</f>
        <v>0</v>
      </c>
      <c r="T55" s="28">
        <f t="shared" ref="T55" si="325">IF($T$7=0,0,$T$7/$T$6*T54)</f>
        <v>0</v>
      </c>
      <c r="U55" s="135"/>
      <c r="V55" s="133"/>
      <c r="W55" s="29">
        <f t="shared" ref="W55" si="326">IF($W$7=0,0,$W$7/$W$6*W54)</f>
        <v>0</v>
      </c>
      <c r="X55" s="28">
        <f t="shared" ref="X55" si="327">IF($X$7=0,0,$X$7/$X$6*X54)</f>
        <v>0</v>
      </c>
      <c r="Y55" s="28">
        <f t="shared" ref="Y55" si="328">IF($Y$7=0,0,$Y$7/$Y$6*Y54)</f>
        <v>0</v>
      </c>
      <c r="Z55" s="28">
        <f t="shared" ref="Z55" si="329">IF($Z$7=0,0,$Z$7/$Z$6*Z54)</f>
        <v>0</v>
      </c>
      <c r="AA55" s="135"/>
      <c r="AB55" s="133"/>
      <c r="AC55" s="29">
        <f t="shared" si="176"/>
        <v>0</v>
      </c>
      <c r="AD55" s="28">
        <f t="shared" si="177"/>
        <v>0</v>
      </c>
      <c r="AE55" s="28">
        <f t="shared" si="178"/>
        <v>0</v>
      </c>
      <c r="AF55" s="28">
        <f t="shared" si="179"/>
        <v>0</v>
      </c>
      <c r="AG55" s="136"/>
      <c r="AH55" s="137"/>
      <c r="AI55" s="131"/>
      <c r="AJ55" s="129"/>
      <c r="AK55" s="116"/>
      <c r="AL55" s="124"/>
      <c r="AM55" s="119"/>
      <c r="AN55" s="119"/>
      <c r="AO55" s="119"/>
      <c r="AP55" s="119"/>
      <c r="AQ55" s="119"/>
      <c r="AR55" s="111"/>
    </row>
    <row r="56" spans="1:44" ht="15" customHeight="1" x14ac:dyDescent="0.25">
      <c r="A56" s="138">
        <v>25</v>
      </c>
      <c r="B56" s="140" t="str">
        <f>'Popis studenata'!B26</f>
        <v xml:space="preserve"> </v>
      </c>
      <c r="C56" s="142">
        <f>'Popis studenata'!C26</f>
        <v>0</v>
      </c>
      <c r="D56" s="22" t="s">
        <v>19</v>
      </c>
      <c r="E56" s="23"/>
      <c r="F56" s="24"/>
      <c r="G56" s="24"/>
      <c r="H56" s="24"/>
      <c r="I56" s="134">
        <f t="shared" ref="I56" si="330">IF((E57+F57+G57+H57)&gt;$J$4,"GREŠKA",E57+F57+G57+H57)</f>
        <v>0</v>
      </c>
      <c r="J56" s="132" t="str">
        <f t="shared" ref="J56" si="331">IF(I56=0,"NE",(IF(I56&gt;=($J$4/2),"DA","NE")))</f>
        <v>NE</v>
      </c>
      <c r="K56" s="23"/>
      <c r="L56" s="24"/>
      <c r="M56" s="24"/>
      <c r="N56" s="24"/>
      <c r="O56" s="134">
        <f t="shared" ref="O56" si="332">IF((K57+L57+M57+N57)&gt;$P$4,"GREŠKA",K57+L57+M57+N57)</f>
        <v>0</v>
      </c>
      <c r="P56" s="132" t="str">
        <f t="shared" ref="P56" si="333">IF(O56=0,"NE",(IF(O56&gt;=($P$4/2),"DA","NE")))</f>
        <v>NE</v>
      </c>
      <c r="Q56" s="23"/>
      <c r="R56" s="24"/>
      <c r="S56" s="24"/>
      <c r="T56" s="24"/>
      <c r="U56" s="134">
        <f t="shared" ref="U56" si="334">IF((Q57+R57+S57+T57)&gt;$V$4,"GREŠKA",Q57+R57+S57+T57)</f>
        <v>0</v>
      </c>
      <c r="V56" s="132" t="str">
        <f t="shared" ref="V56" si="335">IF(U56=0,"NE",(IF(U56&gt;=($V$4/2),"DA","NE")))</f>
        <v>NE</v>
      </c>
      <c r="W56" s="23"/>
      <c r="X56" s="24"/>
      <c r="Y56" s="24"/>
      <c r="Z56" s="24"/>
      <c r="AA56" s="134">
        <f t="shared" ref="AA56" si="336">IF((W57+X57+Y57+Z57)&gt;$AB$4,"GREŠKA",W57+X57+Y57+Z57)</f>
        <v>0</v>
      </c>
      <c r="AB56" s="132" t="str">
        <f t="shared" ref="AB56" si="337">IF(AA56=0,"NE",(IF(AA56&gt;=($AB$4/2),"DA","NE")))</f>
        <v>NE</v>
      </c>
      <c r="AC56" s="23"/>
      <c r="AD56" s="24"/>
      <c r="AE56" s="24"/>
      <c r="AF56" s="24"/>
      <c r="AG56" s="134">
        <f t="shared" ref="AG56" si="338">IF((AC57+AD57+AE57+AF57)&gt;$AH$4,"GREŠKA",AC57+AD57+AE57+AF57)</f>
        <v>0</v>
      </c>
      <c r="AH56" s="132" t="str">
        <f t="shared" ref="AH56" si="339">IF(AG56=0,"NE",(IF(AG56&gt;=($AH$4/2),"DA","NE")))</f>
        <v>NE</v>
      </c>
      <c r="AI56" s="130">
        <f t="shared" ref="AI56" si="340">IF(AND(J56="da",P56="da",V56="da",AB56="da",AH56="da"),I56+O56+U56+AA56+AG56,0)</f>
        <v>0</v>
      </c>
      <c r="AJ56" s="128" t="str">
        <f t="shared" ref="AJ56" si="341">IF(OR(COUNTIF(J56:AH57,"ne")&gt;2,COUNTIF(J56:AH57,"ne")=0),"NE",COUNTIF(J56:AH57,"ne"))</f>
        <v>NE</v>
      </c>
      <c r="AK56" s="115" t="str">
        <f t="shared" ref="AK56" si="342">IF(SUM(COUNTBLANK(E56:H56),COUNTBLANK(K56:N56),COUNTBLANK(Q56:T56),COUNTBLANK(W56:Z56),COUNTBLANK(AC56:AF56))=20,"NE","DA")</f>
        <v>NE</v>
      </c>
      <c r="AL56" s="123"/>
      <c r="AM56" s="118" t="str">
        <f>J56</f>
        <v>NE</v>
      </c>
      <c r="AN56" s="118" t="str">
        <f>P56</f>
        <v>NE</v>
      </c>
      <c r="AO56" s="118" t="str">
        <f>V56</f>
        <v>NE</v>
      </c>
      <c r="AP56" s="118" t="str">
        <f>AB56</f>
        <v>NE</v>
      </c>
      <c r="AQ56" s="118" t="str">
        <f>AH56</f>
        <v>NE</v>
      </c>
      <c r="AR56" s="110" t="str">
        <f t="shared" ref="AR56" si="343">IF(AI56&lt;50, "NE",IF(AI56&lt;60,2,IF(AI56&lt;75,3,IF(AI56&lt;90,4,5))))</f>
        <v>NE</v>
      </c>
    </row>
    <row r="57" spans="1:44" ht="15.75" customHeight="1" thickBot="1" x14ac:dyDescent="0.3">
      <c r="A57" s="139"/>
      <c r="B57" s="141"/>
      <c r="C57" s="143"/>
      <c r="D57" s="27" t="s">
        <v>20</v>
      </c>
      <c r="E57" s="28">
        <f t="shared" ref="E57" si="344">IF($E$7=0,0,$E$7/$E$6*E56)</f>
        <v>0</v>
      </c>
      <c r="F57" s="28">
        <f t="shared" ref="F57" si="345">IF($F$7=0,0,$F$7/$F$6*F56)</f>
        <v>0</v>
      </c>
      <c r="G57" s="28">
        <f t="shared" ref="G57" si="346">IF($G$7=0,0,$G$7/$G$6*G56)</f>
        <v>0</v>
      </c>
      <c r="H57" s="28">
        <f t="shared" ref="H57" si="347">IF($H$7=0,0,$H$7/$H$6*H56)</f>
        <v>0</v>
      </c>
      <c r="I57" s="135"/>
      <c r="J57" s="133"/>
      <c r="K57" s="29">
        <f t="shared" ref="K57" si="348">IF($K$7=0,0,$K$7/$K$6*K56)</f>
        <v>0</v>
      </c>
      <c r="L57" s="28">
        <f t="shared" ref="L57" si="349">IF($L$7=0,0,$L$7/$L$6*L56)</f>
        <v>0</v>
      </c>
      <c r="M57" s="28">
        <f t="shared" ref="M57" si="350">IF($M$7=0,0,$M$7/$M$6*M56)</f>
        <v>0</v>
      </c>
      <c r="N57" s="28">
        <f t="shared" ref="N57" si="351">IF($N$7=0,0,$N$7/$N$6*N56)</f>
        <v>0</v>
      </c>
      <c r="O57" s="135"/>
      <c r="P57" s="133"/>
      <c r="Q57" s="29">
        <f t="shared" ref="Q57" si="352">IF($Q$7=0,0,$Q$7/$Q$6*Q56)</f>
        <v>0</v>
      </c>
      <c r="R57" s="28">
        <f t="shared" ref="R57" si="353">IF($R$7=0,0,$R$7/$R$6*R56)</f>
        <v>0</v>
      </c>
      <c r="S57" s="28">
        <f t="shared" ref="S57" si="354">IF($S$7=0,0,$S$7/$S$6*S56)</f>
        <v>0</v>
      </c>
      <c r="T57" s="28">
        <f t="shared" ref="T57" si="355">IF($T$7=0,0,$T$7/$T$6*T56)</f>
        <v>0</v>
      </c>
      <c r="U57" s="135"/>
      <c r="V57" s="133"/>
      <c r="W57" s="29">
        <f t="shared" ref="W57" si="356">IF($W$7=0,0,$W$7/$W$6*W56)</f>
        <v>0</v>
      </c>
      <c r="X57" s="28">
        <f t="shared" ref="X57" si="357">IF($X$7=0,0,$X$7/$X$6*X56)</f>
        <v>0</v>
      </c>
      <c r="Y57" s="28">
        <f t="shared" ref="Y57" si="358">IF($Y$7=0,0,$Y$7/$Y$6*Y56)</f>
        <v>0</v>
      </c>
      <c r="Z57" s="28">
        <f t="shared" ref="Z57" si="359">IF($Z$7=0,0,$Z$7/$Z$6*Z56)</f>
        <v>0</v>
      </c>
      <c r="AA57" s="135"/>
      <c r="AB57" s="133"/>
      <c r="AC57" s="29">
        <f t="shared" si="176"/>
        <v>0</v>
      </c>
      <c r="AD57" s="28">
        <f t="shared" si="177"/>
        <v>0</v>
      </c>
      <c r="AE57" s="28">
        <f t="shared" si="178"/>
        <v>0</v>
      </c>
      <c r="AF57" s="28">
        <f t="shared" si="179"/>
        <v>0</v>
      </c>
      <c r="AG57" s="136"/>
      <c r="AH57" s="137"/>
      <c r="AI57" s="131"/>
      <c r="AJ57" s="129"/>
      <c r="AK57" s="116"/>
      <c r="AL57" s="124"/>
      <c r="AM57" s="119"/>
      <c r="AN57" s="119"/>
      <c r="AO57" s="119"/>
      <c r="AP57" s="119"/>
      <c r="AQ57" s="119"/>
      <c r="AR57" s="111"/>
    </row>
    <row r="58" spans="1:44" ht="15" customHeight="1" x14ac:dyDescent="0.25">
      <c r="A58" s="138">
        <v>26</v>
      </c>
      <c r="B58" s="140" t="str">
        <f>'Popis studenata'!B27</f>
        <v xml:space="preserve"> </v>
      </c>
      <c r="C58" s="142">
        <f>'Popis studenata'!C27</f>
        <v>0</v>
      </c>
      <c r="D58" s="22" t="s">
        <v>19</v>
      </c>
      <c r="E58" s="23"/>
      <c r="F58" s="24"/>
      <c r="G58" s="24"/>
      <c r="H58" s="24"/>
      <c r="I58" s="134">
        <f t="shared" ref="I58" si="360">IF((E59+F59+G59+H59)&gt;$J$4,"GREŠKA",E59+F59+G59+H59)</f>
        <v>0</v>
      </c>
      <c r="J58" s="132" t="str">
        <f t="shared" ref="J58" si="361">IF(I58=0,"NE",(IF(I58&gt;=($J$4/2),"DA","NE")))</f>
        <v>NE</v>
      </c>
      <c r="K58" s="23"/>
      <c r="L58" s="24"/>
      <c r="M58" s="24"/>
      <c r="N58" s="24"/>
      <c r="O58" s="134">
        <f t="shared" ref="O58" si="362">IF((K59+L59+M59+N59)&gt;$P$4,"GREŠKA",K59+L59+M59+N59)</f>
        <v>0</v>
      </c>
      <c r="P58" s="132" t="str">
        <f t="shared" ref="P58" si="363">IF(O58=0,"NE",(IF(O58&gt;=($P$4/2),"DA","NE")))</f>
        <v>NE</v>
      </c>
      <c r="Q58" s="23"/>
      <c r="R58" s="24"/>
      <c r="S58" s="24"/>
      <c r="T58" s="24"/>
      <c r="U58" s="134">
        <f t="shared" ref="U58" si="364">IF((Q59+R59+S59+T59)&gt;$V$4,"GREŠKA",Q59+R59+S59+T59)</f>
        <v>0</v>
      </c>
      <c r="V58" s="132" t="str">
        <f t="shared" ref="V58" si="365">IF(U58=0,"NE",(IF(U58&gt;=($V$4/2),"DA","NE")))</f>
        <v>NE</v>
      </c>
      <c r="W58" s="23"/>
      <c r="X58" s="24"/>
      <c r="Y58" s="24"/>
      <c r="Z58" s="24"/>
      <c r="AA58" s="134">
        <f t="shared" ref="AA58" si="366">IF((W59+X59+Y59+Z59)&gt;$AB$4,"GREŠKA",W59+X59+Y59+Z59)</f>
        <v>0</v>
      </c>
      <c r="AB58" s="132" t="str">
        <f t="shared" ref="AB58" si="367">IF(AA58=0,"NE",(IF(AA58&gt;=($AB$4/2),"DA","NE")))</f>
        <v>NE</v>
      </c>
      <c r="AC58" s="23"/>
      <c r="AD58" s="24"/>
      <c r="AE58" s="24"/>
      <c r="AF58" s="24"/>
      <c r="AG58" s="134">
        <f t="shared" ref="AG58" si="368">IF((AC59+AD59+AE59+AF59)&gt;$AH$4,"GREŠKA",AC59+AD59+AE59+AF59)</f>
        <v>0</v>
      </c>
      <c r="AH58" s="132" t="str">
        <f t="shared" ref="AH58" si="369">IF(AG58=0,"NE",(IF(AG58&gt;=($AH$4/2),"DA","NE")))</f>
        <v>NE</v>
      </c>
      <c r="AI58" s="130">
        <f t="shared" ref="AI58" si="370">IF(AND(J58="da",P58="da",V58="da",AB58="da",AH58="da"),I58+O58+U58+AA58+AG58,0)</f>
        <v>0</v>
      </c>
      <c r="AJ58" s="128" t="str">
        <f t="shared" ref="AJ58" si="371">IF(OR(COUNTIF(J58:AH59,"ne")&gt;2,COUNTIF(J58:AH59,"ne")=0),"NE",COUNTIF(J58:AH59,"ne"))</f>
        <v>NE</v>
      </c>
      <c r="AK58" s="115" t="str">
        <f t="shared" ref="AK58" si="372">IF(SUM(COUNTBLANK(E58:H58),COUNTBLANK(K58:N58),COUNTBLANK(Q58:T58),COUNTBLANK(W58:Z58),COUNTBLANK(AC58:AF58))=20,"NE","DA")</f>
        <v>NE</v>
      </c>
      <c r="AL58" s="123"/>
      <c r="AM58" s="118" t="str">
        <f>J58</f>
        <v>NE</v>
      </c>
      <c r="AN58" s="118" t="str">
        <f>P58</f>
        <v>NE</v>
      </c>
      <c r="AO58" s="118" t="str">
        <f>V58</f>
        <v>NE</v>
      </c>
      <c r="AP58" s="118" t="str">
        <f>AB58</f>
        <v>NE</v>
      </c>
      <c r="AQ58" s="118" t="str">
        <f>AH58</f>
        <v>NE</v>
      </c>
      <c r="AR58" s="110" t="str">
        <f t="shared" ref="AR58" si="373">IF(AI58&lt;50, "NE",IF(AI58&lt;60,2,IF(AI58&lt;75,3,IF(AI58&lt;90,4,5))))</f>
        <v>NE</v>
      </c>
    </row>
    <row r="59" spans="1:44" ht="15.75" customHeight="1" thickBot="1" x14ac:dyDescent="0.3">
      <c r="A59" s="139"/>
      <c r="B59" s="141"/>
      <c r="C59" s="143"/>
      <c r="D59" s="27" t="s">
        <v>20</v>
      </c>
      <c r="E59" s="28">
        <f t="shared" ref="E59" si="374">IF($E$7=0,0,$E$7/$E$6*E58)</f>
        <v>0</v>
      </c>
      <c r="F59" s="28">
        <f t="shared" ref="F59" si="375">IF($F$7=0,0,$F$7/$F$6*F58)</f>
        <v>0</v>
      </c>
      <c r="G59" s="28">
        <f t="shared" ref="G59" si="376">IF($G$7=0,0,$G$7/$G$6*G58)</f>
        <v>0</v>
      </c>
      <c r="H59" s="28">
        <f t="shared" ref="H59" si="377">IF($H$7=0,0,$H$7/$H$6*H58)</f>
        <v>0</v>
      </c>
      <c r="I59" s="135"/>
      <c r="J59" s="133"/>
      <c r="K59" s="29">
        <f t="shared" ref="K59" si="378">IF($K$7=0,0,$K$7/$K$6*K58)</f>
        <v>0</v>
      </c>
      <c r="L59" s="28">
        <f t="shared" ref="L59" si="379">IF($L$7=0,0,$L$7/$L$6*L58)</f>
        <v>0</v>
      </c>
      <c r="M59" s="28">
        <f t="shared" ref="M59" si="380">IF($M$7=0,0,$M$7/$M$6*M58)</f>
        <v>0</v>
      </c>
      <c r="N59" s="28">
        <f t="shared" ref="N59" si="381">IF($N$7=0,0,$N$7/$N$6*N58)</f>
        <v>0</v>
      </c>
      <c r="O59" s="135"/>
      <c r="P59" s="133"/>
      <c r="Q59" s="29">
        <f t="shared" ref="Q59" si="382">IF($Q$7=0,0,$Q$7/$Q$6*Q58)</f>
        <v>0</v>
      </c>
      <c r="R59" s="28">
        <f t="shared" ref="R59" si="383">IF($R$7=0,0,$R$7/$R$6*R58)</f>
        <v>0</v>
      </c>
      <c r="S59" s="28">
        <f t="shared" ref="S59" si="384">IF($S$7=0,0,$S$7/$S$6*S58)</f>
        <v>0</v>
      </c>
      <c r="T59" s="28">
        <f t="shared" ref="T59" si="385">IF($T$7=0,0,$T$7/$T$6*T58)</f>
        <v>0</v>
      </c>
      <c r="U59" s="135"/>
      <c r="V59" s="133"/>
      <c r="W59" s="29">
        <f t="shared" ref="W59" si="386">IF($W$7=0,0,$W$7/$W$6*W58)</f>
        <v>0</v>
      </c>
      <c r="X59" s="28">
        <f t="shared" ref="X59" si="387">IF($X$7=0,0,$X$7/$X$6*X58)</f>
        <v>0</v>
      </c>
      <c r="Y59" s="28">
        <f t="shared" ref="Y59" si="388">IF($Y$7=0,0,$Y$7/$Y$6*Y58)</f>
        <v>0</v>
      </c>
      <c r="Z59" s="28">
        <f t="shared" ref="Z59" si="389">IF($Z$7=0,0,$Z$7/$Z$6*Z58)</f>
        <v>0</v>
      </c>
      <c r="AA59" s="135"/>
      <c r="AB59" s="133"/>
      <c r="AC59" s="29">
        <f t="shared" si="176"/>
        <v>0</v>
      </c>
      <c r="AD59" s="28">
        <f t="shared" si="177"/>
        <v>0</v>
      </c>
      <c r="AE59" s="28">
        <f t="shared" si="178"/>
        <v>0</v>
      </c>
      <c r="AF59" s="28">
        <f t="shared" si="179"/>
        <v>0</v>
      </c>
      <c r="AG59" s="136"/>
      <c r="AH59" s="137"/>
      <c r="AI59" s="131"/>
      <c r="AJ59" s="129"/>
      <c r="AK59" s="116"/>
      <c r="AL59" s="124"/>
      <c r="AM59" s="119"/>
      <c r="AN59" s="119"/>
      <c r="AO59" s="119"/>
      <c r="AP59" s="119"/>
      <c r="AQ59" s="119"/>
      <c r="AR59" s="111"/>
    </row>
    <row r="60" spans="1:44" ht="15" customHeight="1" x14ac:dyDescent="0.25">
      <c r="A60" s="138">
        <v>27</v>
      </c>
      <c r="B60" s="140" t="str">
        <f>'Popis studenata'!B28</f>
        <v xml:space="preserve"> </v>
      </c>
      <c r="C60" s="142">
        <f>'Popis studenata'!C28</f>
        <v>0</v>
      </c>
      <c r="D60" s="22" t="s">
        <v>19</v>
      </c>
      <c r="E60" s="23"/>
      <c r="F60" s="24"/>
      <c r="G60" s="24"/>
      <c r="H60" s="24"/>
      <c r="I60" s="134">
        <f t="shared" ref="I60" si="390">IF((E61+F61+G61+H61)&gt;$J$4,"GREŠKA",E61+F61+G61+H61)</f>
        <v>0</v>
      </c>
      <c r="J60" s="132" t="str">
        <f t="shared" ref="J60" si="391">IF(I60=0,"NE",(IF(I60&gt;=($J$4/2),"DA","NE")))</f>
        <v>NE</v>
      </c>
      <c r="K60" s="23"/>
      <c r="L60" s="24"/>
      <c r="M60" s="24"/>
      <c r="N60" s="24"/>
      <c r="O60" s="134">
        <f t="shared" ref="O60" si="392">IF((K61+L61+M61+N61)&gt;$P$4,"GREŠKA",K61+L61+M61+N61)</f>
        <v>0</v>
      </c>
      <c r="P60" s="132" t="str">
        <f t="shared" ref="P60" si="393">IF(O60=0,"NE",(IF(O60&gt;=($P$4/2),"DA","NE")))</f>
        <v>NE</v>
      </c>
      <c r="Q60" s="23"/>
      <c r="R60" s="24"/>
      <c r="S60" s="24"/>
      <c r="T60" s="24"/>
      <c r="U60" s="134">
        <f t="shared" ref="U60" si="394">IF((Q61+R61+S61+T61)&gt;$V$4,"GREŠKA",Q61+R61+S61+T61)</f>
        <v>0</v>
      </c>
      <c r="V60" s="132" t="str">
        <f t="shared" ref="V60" si="395">IF(U60=0,"NE",(IF(U60&gt;=($V$4/2),"DA","NE")))</f>
        <v>NE</v>
      </c>
      <c r="W60" s="23"/>
      <c r="X60" s="24"/>
      <c r="Y60" s="24"/>
      <c r="Z60" s="24"/>
      <c r="AA60" s="134">
        <f t="shared" ref="AA60" si="396">IF((W61+X61+Y61+Z61)&gt;$AB$4,"GREŠKA",W61+X61+Y61+Z61)</f>
        <v>0</v>
      </c>
      <c r="AB60" s="132" t="str">
        <f t="shared" ref="AB60" si="397">IF(AA60=0,"NE",(IF(AA60&gt;=($AB$4/2),"DA","NE")))</f>
        <v>NE</v>
      </c>
      <c r="AC60" s="23"/>
      <c r="AD60" s="24"/>
      <c r="AE60" s="24"/>
      <c r="AF60" s="24"/>
      <c r="AG60" s="134">
        <f t="shared" ref="AG60" si="398">IF((AC61+AD61+AE61+AF61)&gt;$AH$4,"GREŠKA",AC61+AD61+AE61+AF61)</f>
        <v>0</v>
      </c>
      <c r="AH60" s="132" t="str">
        <f t="shared" ref="AH60" si="399">IF(AG60=0,"NE",(IF(AG60&gt;=($AH$4/2),"DA","NE")))</f>
        <v>NE</v>
      </c>
      <c r="AI60" s="130">
        <f t="shared" ref="AI60" si="400">IF(AND(J60="da",P60="da",V60="da",AB60="da",AH60="da"),I60+O60+U60+AA60+AG60,0)</f>
        <v>0</v>
      </c>
      <c r="AJ60" s="128" t="str">
        <f t="shared" ref="AJ60" si="401">IF(OR(COUNTIF(J60:AH61,"ne")&gt;2,COUNTIF(J60:AH61,"ne")=0),"NE",COUNTIF(J60:AH61,"ne"))</f>
        <v>NE</v>
      </c>
      <c r="AK60" s="115" t="str">
        <f t="shared" ref="AK60" si="402">IF(SUM(COUNTBLANK(E60:H60),COUNTBLANK(K60:N60),COUNTBLANK(Q60:T60),COUNTBLANK(W60:Z60),COUNTBLANK(AC60:AF60))=20,"NE","DA")</f>
        <v>NE</v>
      </c>
      <c r="AL60" s="123"/>
      <c r="AM60" s="118" t="str">
        <f>J60</f>
        <v>NE</v>
      </c>
      <c r="AN60" s="118" t="str">
        <f>P60</f>
        <v>NE</v>
      </c>
      <c r="AO60" s="118" t="str">
        <f>V60</f>
        <v>NE</v>
      </c>
      <c r="AP60" s="118" t="str">
        <f>AB60</f>
        <v>NE</v>
      </c>
      <c r="AQ60" s="118" t="str">
        <f>AH60</f>
        <v>NE</v>
      </c>
      <c r="AR60" s="110" t="str">
        <f t="shared" ref="AR60" si="403">IF(AI60&lt;50, "NE",IF(AI60&lt;60,2,IF(AI60&lt;75,3,IF(AI60&lt;90,4,5))))</f>
        <v>NE</v>
      </c>
    </row>
    <row r="61" spans="1:44" ht="15.75" customHeight="1" thickBot="1" x14ac:dyDescent="0.3">
      <c r="A61" s="139"/>
      <c r="B61" s="141"/>
      <c r="C61" s="143"/>
      <c r="D61" s="27" t="s">
        <v>20</v>
      </c>
      <c r="E61" s="28">
        <f t="shared" ref="E61" si="404">IF($E$7=0,0,$E$7/$E$6*E60)</f>
        <v>0</v>
      </c>
      <c r="F61" s="28">
        <f t="shared" ref="F61" si="405">IF($F$7=0,0,$F$7/$F$6*F60)</f>
        <v>0</v>
      </c>
      <c r="G61" s="28">
        <f t="shared" ref="G61" si="406">IF($G$7=0,0,$G$7/$G$6*G60)</f>
        <v>0</v>
      </c>
      <c r="H61" s="28">
        <f t="shared" ref="H61" si="407">IF($H$7=0,0,$H$7/$H$6*H60)</f>
        <v>0</v>
      </c>
      <c r="I61" s="135"/>
      <c r="J61" s="133"/>
      <c r="K61" s="29">
        <f t="shared" ref="K61" si="408">IF($K$7=0,0,$K$7/$K$6*K60)</f>
        <v>0</v>
      </c>
      <c r="L61" s="28">
        <f t="shared" ref="L61" si="409">IF($L$7=0,0,$L$7/$L$6*L60)</f>
        <v>0</v>
      </c>
      <c r="M61" s="28">
        <f t="shared" ref="M61" si="410">IF($M$7=0,0,$M$7/$M$6*M60)</f>
        <v>0</v>
      </c>
      <c r="N61" s="28">
        <f t="shared" ref="N61" si="411">IF($N$7=0,0,$N$7/$N$6*N60)</f>
        <v>0</v>
      </c>
      <c r="O61" s="135"/>
      <c r="P61" s="133"/>
      <c r="Q61" s="29">
        <f t="shared" ref="Q61" si="412">IF($Q$7=0,0,$Q$7/$Q$6*Q60)</f>
        <v>0</v>
      </c>
      <c r="R61" s="28">
        <f t="shared" ref="R61" si="413">IF($R$7=0,0,$R$7/$R$6*R60)</f>
        <v>0</v>
      </c>
      <c r="S61" s="28">
        <f t="shared" ref="S61" si="414">IF($S$7=0,0,$S$7/$S$6*S60)</f>
        <v>0</v>
      </c>
      <c r="T61" s="28">
        <f t="shared" ref="T61" si="415">IF($T$7=0,0,$T$7/$T$6*T60)</f>
        <v>0</v>
      </c>
      <c r="U61" s="135"/>
      <c r="V61" s="133"/>
      <c r="W61" s="29">
        <f t="shared" ref="W61" si="416">IF($W$7=0,0,$W$7/$W$6*W60)</f>
        <v>0</v>
      </c>
      <c r="X61" s="28">
        <f t="shared" ref="X61" si="417">IF($X$7=0,0,$X$7/$X$6*X60)</f>
        <v>0</v>
      </c>
      <c r="Y61" s="28">
        <f t="shared" ref="Y61" si="418">IF($Y$7=0,0,$Y$7/$Y$6*Y60)</f>
        <v>0</v>
      </c>
      <c r="Z61" s="28">
        <f t="shared" ref="Z61" si="419">IF($Z$7=0,0,$Z$7/$Z$6*Z60)</f>
        <v>0</v>
      </c>
      <c r="AA61" s="135"/>
      <c r="AB61" s="133"/>
      <c r="AC61" s="29">
        <f t="shared" si="176"/>
        <v>0</v>
      </c>
      <c r="AD61" s="28">
        <f t="shared" si="177"/>
        <v>0</v>
      </c>
      <c r="AE61" s="28">
        <f t="shared" si="178"/>
        <v>0</v>
      </c>
      <c r="AF61" s="28">
        <f t="shared" si="179"/>
        <v>0</v>
      </c>
      <c r="AG61" s="136"/>
      <c r="AH61" s="137"/>
      <c r="AI61" s="131"/>
      <c r="AJ61" s="129"/>
      <c r="AK61" s="116"/>
      <c r="AL61" s="124"/>
      <c r="AM61" s="119"/>
      <c r="AN61" s="119"/>
      <c r="AO61" s="119"/>
      <c r="AP61" s="119"/>
      <c r="AQ61" s="119"/>
      <c r="AR61" s="111"/>
    </row>
    <row r="62" spans="1:44" ht="15" customHeight="1" x14ac:dyDescent="0.25">
      <c r="A62" s="138">
        <v>28</v>
      </c>
      <c r="B62" s="140" t="str">
        <f>'Popis studenata'!B29</f>
        <v xml:space="preserve"> </v>
      </c>
      <c r="C62" s="142">
        <f>'Popis studenata'!C29</f>
        <v>0</v>
      </c>
      <c r="D62" s="22" t="s">
        <v>19</v>
      </c>
      <c r="E62" s="23"/>
      <c r="F62" s="24"/>
      <c r="G62" s="24"/>
      <c r="H62" s="24"/>
      <c r="I62" s="134">
        <f t="shared" ref="I62" si="420">IF((E63+F63+G63+H63)&gt;$J$4,"GREŠKA",E63+F63+G63+H63)</f>
        <v>0</v>
      </c>
      <c r="J62" s="132" t="str">
        <f t="shared" ref="J62" si="421">IF(I62=0,"NE",(IF(I62&gt;=($J$4/2),"DA","NE")))</f>
        <v>NE</v>
      </c>
      <c r="K62" s="23"/>
      <c r="L62" s="24"/>
      <c r="M62" s="24"/>
      <c r="N62" s="24"/>
      <c r="O62" s="134">
        <f t="shared" ref="O62" si="422">IF((K63+L63+M63+N63)&gt;$P$4,"GREŠKA",K63+L63+M63+N63)</f>
        <v>0</v>
      </c>
      <c r="P62" s="132" t="str">
        <f t="shared" ref="P62" si="423">IF(O62=0,"NE",(IF(O62&gt;=($P$4/2),"DA","NE")))</f>
        <v>NE</v>
      </c>
      <c r="Q62" s="23"/>
      <c r="R62" s="24"/>
      <c r="S62" s="24"/>
      <c r="T62" s="24"/>
      <c r="U62" s="134">
        <f t="shared" ref="U62" si="424">IF((Q63+R63+S63+T63)&gt;$V$4,"GREŠKA",Q63+R63+S63+T63)</f>
        <v>0</v>
      </c>
      <c r="V62" s="132" t="str">
        <f t="shared" ref="V62" si="425">IF(U62=0,"NE",(IF(U62&gt;=($V$4/2),"DA","NE")))</f>
        <v>NE</v>
      </c>
      <c r="W62" s="23"/>
      <c r="X62" s="24"/>
      <c r="Y62" s="24"/>
      <c r="Z62" s="24"/>
      <c r="AA62" s="134">
        <f t="shared" ref="AA62" si="426">IF((W63+X63+Y63+Z63)&gt;$AB$4,"GREŠKA",W63+X63+Y63+Z63)</f>
        <v>0</v>
      </c>
      <c r="AB62" s="132" t="str">
        <f t="shared" ref="AB62" si="427">IF(AA62=0,"NE",(IF(AA62&gt;=($AB$4/2),"DA","NE")))</f>
        <v>NE</v>
      </c>
      <c r="AC62" s="23"/>
      <c r="AD62" s="24"/>
      <c r="AE62" s="24"/>
      <c r="AF62" s="24"/>
      <c r="AG62" s="134">
        <f t="shared" ref="AG62" si="428">IF((AC63+AD63+AE63+AF63)&gt;$AH$4,"GREŠKA",AC63+AD63+AE63+AF63)</f>
        <v>0</v>
      </c>
      <c r="AH62" s="132" t="str">
        <f t="shared" ref="AH62" si="429">IF(AG62=0,"NE",(IF(AG62&gt;=($AH$4/2),"DA","NE")))</f>
        <v>NE</v>
      </c>
      <c r="AI62" s="130">
        <f t="shared" ref="AI62" si="430">IF(AND(J62="da",P62="da",V62="da",AB62="da",AH62="da"),I62+O62+U62+AA62+AG62,0)</f>
        <v>0</v>
      </c>
      <c r="AJ62" s="128" t="str">
        <f t="shared" ref="AJ62" si="431">IF(OR(COUNTIF(J62:AH63,"ne")&gt;2,COUNTIF(J62:AH63,"ne")=0),"NE",COUNTIF(J62:AH63,"ne"))</f>
        <v>NE</v>
      </c>
      <c r="AK62" s="115" t="str">
        <f t="shared" ref="AK62" si="432">IF(SUM(COUNTBLANK(E62:H62),COUNTBLANK(K62:N62),COUNTBLANK(Q62:T62),COUNTBLANK(W62:Z62),COUNTBLANK(AC62:AF62))=20,"NE","DA")</f>
        <v>NE</v>
      </c>
      <c r="AL62" s="123"/>
      <c r="AM62" s="118" t="str">
        <f>J62</f>
        <v>NE</v>
      </c>
      <c r="AN62" s="118" t="str">
        <f>P62</f>
        <v>NE</v>
      </c>
      <c r="AO62" s="118" t="str">
        <f>V62</f>
        <v>NE</v>
      </c>
      <c r="AP62" s="118" t="str">
        <f>AB62</f>
        <v>NE</v>
      </c>
      <c r="AQ62" s="118" t="str">
        <f>AH62</f>
        <v>NE</v>
      </c>
      <c r="AR62" s="110" t="str">
        <f t="shared" ref="AR62" si="433">IF(AI62&lt;50, "NE",IF(AI62&lt;60,2,IF(AI62&lt;75,3,IF(AI62&lt;90,4,5))))</f>
        <v>NE</v>
      </c>
    </row>
    <row r="63" spans="1:44" ht="15.75" customHeight="1" thickBot="1" x14ac:dyDescent="0.3">
      <c r="A63" s="139"/>
      <c r="B63" s="141"/>
      <c r="C63" s="143"/>
      <c r="D63" s="27" t="s">
        <v>20</v>
      </c>
      <c r="E63" s="28">
        <f t="shared" ref="E63" si="434">IF($E$7=0,0,$E$7/$E$6*E62)</f>
        <v>0</v>
      </c>
      <c r="F63" s="28">
        <f t="shared" ref="F63" si="435">IF($F$7=0,0,$F$7/$F$6*F62)</f>
        <v>0</v>
      </c>
      <c r="G63" s="28">
        <f t="shared" ref="G63" si="436">IF($G$7=0,0,$G$7/$G$6*G62)</f>
        <v>0</v>
      </c>
      <c r="H63" s="28">
        <f t="shared" ref="H63" si="437">IF($H$7=0,0,$H$7/$H$6*H62)</f>
        <v>0</v>
      </c>
      <c r="I63" s="135"/>
      <c r="J63" s="133"/>
      <c r="K63" s="29">
        <f t="shared" ref="K63" si="438">IF($K$7=0,0,$K$7/$K$6*K62)</f>
        <v>0</v>
      </c>
      <c r="L63" s="28">
        <f t="shared" ref="L63" si="439">IF($L$7=0,0,$L$7/$L$6*L62)</f>
        <v>0</v>
      </c>
      <c r="M63" s="28">
        <f t="shared" ref="M63" si="440">IF($M$7=0,0,$M$7/$M$6*M62)</f>
        <v>0</v>
      </c>
      <c r="N63" s="28">
        <f t="shared" ref="N63" si="441">IF($N$7=0,0,$N$7/$N$6*N62)</f>
        <v>0</v>
      </c>
      <c r="O63" s="135"/>
      <c r="P63" s="133"/>
      <c r="Q63" s="29">
        <f t="shared" ref="Q63" si="442">IF($Q$7=0,0,$Q$7/$Q$6*Q62)</f>
        <v>0</v>
      </c>
      <c r="R63" s="28">
        <f t="shared" ref="R63" si="443">IF($R$7=0,0,$R$7/$R$6*R62)</f>
        <v>0</v>
      </c>
      <c r="S63" s="28">
        <f t="shared" ref="S63" si="444">IF($S$7=0,0,$S$7/$S$6*S62)</f>
        <v>0</v>
      </c>
      <c r="T63" s="28">
        <f t="shared" ref="T63" si="445">IF($T$7=0,0,$T$7/$T$6*T62)</f>
        <v>0</v>
      </c>
      <c r="U63" s="135"/>
      <c r="V63" s="133"/>
      <c r="W63" s="29">
        <f t="shared" ref="W63" si="446">IF($W$7=0,0,$W$7/$W$6*W62)</f>
        <v>0</v>
      </c>
      <c r="X63" s="28">
        <f t="shared" ref="X63" si="447">IF($X$7=0,0,$X$7/$X$6*X62)</f>
        <v>0</v>
      </c>
      <c r="Y63" s="28">
        <f t="shared" ref="Y63" si="448">IF($Y$7=0,0,$Y$7/$Y$6*Y62)</f>
        <v>0</v>
      </c>
      <c r="Z63" s="28">
        <f t="shared" ref="Z63" si="449">IF($Z$7=0,0,$Z$7/$Z$6*Z62)</f>
        <v>0</v>
      </c>
      <c r="AA63" s="135"/>
      <c r="AB63" s="133"/>
      <c r="AC63" s="29">
        <f t="shared" si="176"/>
        <v>0</v>
      </c>
      <c r="AD63" s="28">
        <f t="shared" si="177"/>
        <v>0</v>
      </c>
      <c r="AE63" s="28">
        <f t="shared" si="178"/>
        <v>0</v>
      </c>
      <c r="AF63" s="28">
        <f t="shared" si="179"/>
        <v>0</v>
      </c>
      <c r="AG63" s="136"/>
      <c r="AH63" s="137"/>
      <c r="AI63" s="131"/>
      <c r="AJ63" s="129"/>
      <c r="AK63" s="116"/>
      <c r="AL63" s="124"/>
      <c r="AM63" s="119"/>
      <c r="AN63" s="119"/>
      <c r="AO63" s="119"/>
      <c r="AP63" s="119"/>
      <c r="AQ63" s="119"/>
      <c r="AR63" s="111"/>
    </row>
    <row r="64" spans="1:44" ht="15" customHeight="1" x14ac:dyDescent="0.25">
      <c r="A64" s="138">
        <v>29</v>
      </c>
      <c r="B64" s="140" t="str">
        <f>'Popis studenata'!B30</f>
        <v xml:space="preserve"> </v>
      </c>
      <c r="C64" s="142">
        <f>'Popis studenata'!C30</f>
        <v>0</v>
      </c>
      <c r="D64" s="22" t="s">
        <v>19</v>
      </c>
      <c r="E64" s="23"/>
      <c r="F64" s="24"/>
      <c r="G64" s="24"/>
      <c r="H64" s="24"/>
      <c r="I64" s="134">
        <f t="shared" ref="I64" si="450">IF((E65+F65+G65+H65)&gt;$J$4,"GREŠKA",E65+F65+G65+H65)</f>
        <v>0</v>
      </c>
      <c r="J64" s="132" t="str">
        <f t="shared" ref="J64" si="451">IF(I64=0,"NE",(IF(I64&gt;=($J$4/2),"DA","NE")))</f>
        <v>NE</v>
      </c>
      <c r="K64" s="23"/>
      <c r="L64" s="24"/>
      <c r="M64" s="24"/>
      <c r="N64" s="24"/>
      <c r="O64" s="134">
        <f t="shared" ref="O64" si="452">IF((K65+L65+M65+N65)&gt;$P$4,"GREŠKA",K65+L65+M65+N65)</f>
        <v>0</v>
      </c>
      <c r="P64" s="132" t="str">
        <f t="shared" ref="P64" si="453">IF(O64=0,"NE",(IF(O64&gt;=($P$4/2),"DA","NE")))</f>
        <v>NE</v>
      </c>
      <c r="Q64" s="23"/>
      <c r="R64" s="24"/>
      <c r="S64" s="24"/>
      <c r="T64" s="24"/>
      <c r="U64" s="134">
        <f t="shared" ref="U64" si="454">IF((Q65+R65+S65+T65)&gt;$V$4,"GREŠKA",Q65+R65+S65+T65)</f>
        <v>0</v>
      </c>
      <c r="V64" s="132" t="str">
        <f t="shared" ref="V64" si="455">IF(U64=0,"NE",(IF(U64&gt;=($V$4/2),"DA","NE")))</f>
        <v>NE</v>
      </c>
      <c r="W64" s="23"/>
      <c r="X64" s="24"/>
      <c r="Y64" s="24"/>
      <c r="Z64" s="24"/>
      <c r="AA64" s="134">
        <f t="shared" ref="AA64" si="456">IF((W65+X65+Y65+Z65)&gt;$AB$4,"GREŠKA",W65+X65+Y65+Z65)</f>
        <v>0</v>
      </c>
      <c r="AB64" s="132" t="str">
        <f t="shared" ref="AB64" si="457">IF(AA64=0,"NE",(IF(AA64&gt;=($AB$4/2),"DA","NE")))</f>
        <v>NE</v>
      </c>
      <c r="AC64" s="23"/>
      <c r="AD64" s="24"/>
      <c r="AE64" s="24"/>
      <c r="AF64" s="24"/>
      <c r="AG64" s="134">
        <f t="shared" ref="AG64" si="458">IF((AC65+AD65+AE65+AF65)&gt;$AH$4,"GREŠKA",AC65+AD65+AE65+AF65)</f>
        <v>0</v>
      </c>
      <c r="AH64" s="132" t="str">
        <f t="shared" ref="AH64" si="459">IF(AG64=0,"NE",(IF(AG64&gt;=($AH$4/2),"DA","NE")))</f>
        <v>NE</v>
      </c>
      <c r="AI64" s="130">
        <f t="shared" ref="AI64" si="460">IF(AND(J64="da",P64="da",V64="da",AB64="da",AH64="da"),I64+O64+U64+AA64+AG64,0)</f>
        <v>0</v>
      </c>
      <c r="AJ64" s="128" t="str">
        <f t="shared" ref="AJ64" si="461">IF(OR(COUNTIF(J64:AH65,"ne")&gt;2,COUNTIF(J64:AH65,"ne")=0),"NE",COUNTIF(J64:AH65,"ne"))</f>
        <v>NE</v>
      </c>
      <c r="AK64" s="115" t="str">
        <f t="shared" ref="AK64" si="462">IF(SUM(COUNTBLANK(E64:H64),COUNTBLANK(K64:N64),COUNTBLANK(Q64:T64),COUNTBLANK(W64:Z64),COUNTBLANK(AC64:AF64))=20,"NE","DA")</f>
        <v>NE</v>
      </c>
      <c r="AL64" s="123"/>
      <c r="AM64" s="118" t="str">
        <f>J64</f>
        <v>NE</v>
      </c>
      <c r="AN64" s="118" t="str">
        <f>P64</f>
        <v>NE</v>
      </c>
      <c r="AO64" s="118" t="str">
        <f>V64</f>
        <v>NE</v>
      </c>
      <c r="AP64" s="118" t="str">
        <f>AB64</f>
        <v>NE</v>
      </c>
      <c r="AQ64" s="118" t="str">
        <f>AH64</f>
        <v>NE</v>
      </c>
      <c r="AR64" s="110" t="str">
        <f t="shared" ref="AR64" si="463">IF(AI64&lt;50, "NE",IF(AI64&lt;60,2,IF(AI64&lt;75,3,IF(AI64&lt;90,4,5))))</f>
        <v>NE</v>
      </c>
    </row>
    <row r="65" spans="1:44" ht="15.75" customHeight="1" thickBot="1" x14ac:dyDescent="0.3">
      <c r="A65" s="139"/>
      <c r="B65" s="141"/>
      <c r="C65" s="143"/>
      <c r="D65" s="27" t="s">
        <v>20</v>
      </c>
      <c r="E65" s="28">
        <f t="shared" ref="E65" si="464">IF($E$7=0,0,$E$7/$E$6*E64)</f>
        <v>0</v>
      </c>
      <c r="F65" s="28">
        <f t="shared" ref="F65" si="465">IF($F$7=0,0,$F$7/$F$6*F64)</f>
        <v>0</v>
      </c>
      <c r="G65" s="28">
        <f t="shared" ref="G65" si="466">IF($G$7=0,0,$G$7/$G$6*G64)</f>
        <v>0</v>
      </c>
      <c r="H65" s="28">
        <f t="shared" ref="H65" si="467">IF($H$7=0,0,$H$7/$H$6*H64)</f>
        <v>0</v>
      </c>
      <c r="I65" s="135"/>
      <c r="J65" s="133"/>
      <c r="K65" s="29">
        <f t="shared" ref="K65" si="468">IF($K$7=0,0,$K$7/$K$6*K64)</f>
        <v>0</v>
      </c>
      <c r="L65" s="28">
        <f t="shared" ref="L65" si="469">IF($L$7=0,0,$L$7/$L$6*L64)</f>
        <v>0</v>
      </c>
      <c r="M65" s="28">
        <f t="shared" ref="M65" si="470">IF($M$7=0,0,$M$7/$M$6*M64)</f>
        <v>0</v>
      </c>
      <c r="N65" s="28">
        <f t="shared" ref="N65" si="471">IF($N$7=0,0,$N$7/$N$6*N64)</f>
        <v>0</v>
      </c>
      <c r="O65" s="135"/>
      <c r="P65" s="133"/>
      <c r="Q65" s="29">
        <f t="shared" ref="Q65" si="472">IF($Q$7=0,0,$Q$7/$Q$6*Q64)</f>
        <v>0</v>
      </c>
      <c r="R65" s="28">
        <f t="shared" ref="R65" si="473">IF($R$7=0,0,$R$7/$R$6*R64)</f>
        <v>0</v>
      </c>
      <c r="S65" s="28">
        <f t="shared" ref="S65" si="474">IF($S$7=0,0,$S$7/$S$6*S64)</f>
        <v>0</v>
      </c>
      <c r="T65" s="28">
        <f t="shared" ref="T65" si="475">IF($T$7=0,0,$T$7/$T$6*T64)</f>
        <v>0</v>
      </c>
      <c r="U65" s="135"/>
      <c r="V65" s="133"/>
      <c r="W65" s="29">
        <f t="shared" ref="W65" si="476">IF($W$7=0,0,$W$7/$W$6*W64)</f>
        <v>0</v>
      </c>
      <c r="X65" s="28">
        <f t="shared" ref="X65" si="477">IF($X$7=0,0,$X$7/$X$6*X64)</f>
        <v>0</v>
      </c>
      <c r="Y65" s="28">
        <f t="shared" ref="Y65" si="478">IF($Y$7=0,0,$Y$7/$Y$6*Y64)</f>
        <v>0</v>
      </c>
      <c r="Z65" s="28">
        <f t="shared" ref="Z65" si="479">IF($Z$7=0,0,$Z$7/$Z$6*Z64)</f>
        <v>0</v>
      </c>
      <c r="AA65" s="135"/>
      <c r="AB65" s="133"/>
      <c r="AC65" s="29">
        <f t="shared" si="176"/>
        <v>0</v>
      </c>
      <c r="AD65" s="28">
        <f t="shared" si="177"/>
        <v>0</v>
      </c>
      <c r="AE65" s="28">
        <f t="shared" si="178"/>
        <v>0</v>
      </c>
      <c r="AF65" s="28">
        <f t="shared" si="179"/>
        <v>0</v>
      </c>
      <c r="AG65" s="136"/>
      <c r="AH65" s="137"/>
      <c r="AI65" s="131"/>
      <c r="AJ65" s="129"/>
      <c r="AK65" s="116"/>
      <c r="AL65" s="124"/>
      <c r="AM65" s="119"/>
      <c r="AN65" s="119"/>
      <c r="AO65" s="119"/>
      <c r="AP65" s="119"/>
      <c r="AQ65" s="119"/>
      <c r="AR65" s="111"/>
    </row>
    <row r="66" spans="1:44" ht="15" customHeight="1" x14ac:dyDescent="0.25">
      <c r="A66" s="138">
        <v>30</v>
      </c>
      <c r="B66" s="140" t="str">
        <f>'Popis studenata'!B31</f>
        <v xml:space="preserve"> </v>
      </c>
      <c r="C66" s="142">
        <f>'Popis studenata'!C31</f>
        <v>0</v>
      </c>
      <c r="D66" s="22" t="s">
        <v>19</v>
      </c>
      <c r="E66" s="23"/>
      <c r="F66" s="24"/>
      <c r="G66" s="24"/>
      <c r="H66" s="24"/>
      <c r="I66" s="134">
        <f t="shared" ref="I66" si="480">IF((E67+F67+G67+H67)&gt;$J$4,"GREŠKA",E67+F67+G67+H67)</f>
        <v>0</v>
      </c>
      <c r="J66" s="132" t="str">
        <f t="shared" ref="J66" si="481">IF(I66=0,"NE",(IF(I66&gt;=($J$4/2),"DA","NE")))</f>
        <v>NE</v>
      </c>
      <c r="K66" s="23"/>
      <c r="L66" s="24"/>
      <c r="M66" s="24"/>
      <c r="N66" s="24"/>
      <c r="O66" s="134">
        <f t="shared" ref="O66" si="482">IF((K67+L67+M67+N67)&gt;$P$4,"GREŠKA",K67+L67+M67+N67)</f>
        <v>0</v>
      </c>
      <c r="P66" s="132" t="str">
        <f t="shared" ref="P66" si="483">IF(O66=0,"NE",(IF(O66&gt;=($P$4/2),"DA","NE")))</f>
        <v>NE</v>
      </c>
      <c r="Q66" s="23"/>
      <c r="R66" s="24"/>
      <c r="S66" s="24"/>
      <c r="T66" s="24"/>
      <c r="U66" s="134">
        <f t="shared" ref="U66" si="484">IF((Q67+R67+S67+T67)&gt;$V$4,"GREŠKA",Q67+R67+S67+T67)</f>
        <v>0</v>
      </c>
      <c r="V66" s="132" t="str">
        <f t="shared" ref="V66" si="485">IF(U66=0,"NE",(IF(U66&gt;=($V$4/2),"DA","NE")))</f>
        <v>NE</v>
      </c>
      <c r="W66" s="23"/>
      <c r="X66" s="24"/>
      <c r="Y66" s="24"/>
      <c r="Z66" s="24"/>
      <c r="AA66" s="134">
        <f t="shared" ref="AA66" si="486">IF((W67+X67+Y67+Z67)&gt;$AB$4,"GREŠKA",W67+X67+Y67+Z67)</f>
        <v>0</v>
      </c>
      <c r="AB66" s="132" t="str">
        <f t="shared" ref="AB66" si="487">IF(AA66=0,"NE",(IF(AA66&gt;=($AB$4/2),"DA","NE")))</f>
        <v>NE</v>
      </c>
      <c r="AC66" s="23"/>
      <c r="AD66" s="24"/>
      <c r="AE66" s="24"/>
      <c r="AF66" s="24"/>
      <c r="AG66" s="134">
        <f t="shared" ref="AG66" si="488">IF((AC67+AD67+AE67+AF67)&gt;$AH$4,"GREŠKA",AC67+AD67+AE67+AF67)</f>
        <v>0</v>
      </c>
      <c r="AH66" s="132" t="str">
        <f t="shared" ref="AH66" si="489">IF(AG66=0,"NE",(IF(AG66&gt;=($AH$4/2),"DA","NE")))</f>
        <v>NE</v>
      </c>
      <c r="AI66" s="130">
        <f t="shared" ref="AI66" si="490">IF(AND(J66="da",P66="da",V66="da",AB66="da",AH66="da"),I66+O66+U66+AA66+AG66,0)</f>
        <v>0</v>
      </c>
      <c r="AJ66" s="128" t="str">
        <f t="shared" ref="AJ66" si="491">IF(OR(COUNTIF(J66:AH67,"ne")&gt;2,COUNTIF(J66:AH67,"ne")=0),"NE",COUNTIF(J66:AH67,"ne"))</f>
        <v>NE</v>
      </c>
      <c r="AK66" s="115" t="str">
        <f t="shared" ref="AK66" si="492">IF(SUM(COUNTBLANK(E66:H66),COUNTBLANK(K66:N66),COUNTBLANK(Q66:T66),COUNTBLANK(W66:Z66),COUNTBLANK(AC66:AF66))=20,"NE","DA")</f>
        <v>NE</v>
      </c>
      <c r="AL66" s="123"/>
      <c r="AM66" s="118" t="str">
        <f>J66</f>
        <v>NE</v>
      </c>
      <c r="AN66" s="118" t="str">
        <f>P66</f>
        <v>NE</v>
      </c>
      <c r="AO66" s="118" t="str">
        <f>V66</f>
        <v>NE</v>
      </c>
      <c r="AP66" s="118" t="str">
        <f>AB66</f>
        <v>NE</v>
      </c>
      <c r="AQ66" s="118" t="str">
        <f>AH66</f>
        <v>NE</v>
      </c>
      <c r="AR66" s="110" t="str">
        <f t="shared" ref="AR66" si="493">IF(AI66&lt;50, "NE",IF(AI66&lt;60,2,IF(AI66&lt;75,3,IF(AI66&lt;90,4,5))))</f>
        <v>NE</v>
      </c>
    </row>
    <row r="67" spans="1:44" ht="15.75" customHeight="1" thickBot="1" x14ac:dyDescent="0.3">
      <c r="A67" s="139"/>
      <c r="B67" s="141"/>
      <c r="C67" s="143"/>
      <c r="D67" s="27" t="s">
        <v>20</v>
      </c>
      <c r="E67" s="28">
        <f t="shared" ref="E67" si="494">IF($E$7=0,0,$E$7/$E$6*E66)</f>
        <v>0</v>
      </c>
      <c r="F67" s="28">
        <f t="shared" ref="F67" si="495">IF($F$7=0,0,$F$7/$F$6*F66)</f>
        <v>0</v>
      </c>
      <c r="G67" s="28">
        <f t="shared" ref="G67" si="496">IF($G$7=0,0,$G$7/$G$6*G66)</f>
        <v>0</v>
      </c>
      <c r="H67" s="28">
        <f t="shared" ref="H67" si="497">IF($H$7=0,0,$H$7/$H$6*H66)</f>
        <v>0</v>
      </c>
      <c r="I67" s="135"/>
      <c r="J67" s="133"/>
      <c r="K67" s="29">
        <f t="shared" ref="K67" si="498">IF($K$7=0,0,$K$7/$K$6*K66)</f>
        <v>0</v>
      </c>
      <c r="L67" s="28">
        <f t="shared" ref="L67" si="499">IF($L$7=0,0,$L$7/$L$6*L66)</f>
        <v>0</v>
      </c>
      <c r="M67" s="28">
        <f t="shared" ref="M67" si="500">IF($M$7=0,0,$M$7/$M$6*M66)</f>
        <v>0</v>
      </c>
      <c r="N67" s="28">
        <f t="shared" ref="N67" si="501">IF($N$7=0,0,$N$7/$N$6*N66)</f>
        <v>0</v>
      </c>
      <c r="O67" s="135"/>
      <c r="P67" s="133"/>
      <c r="Q67" s="29">
        <f t="shared" ref="Q67" si="502">IF($Q$7=0,0,$Q$7/$Q$6*Q66)</f>
        <v>0</v>
      </c>
      <c r="R67" s="28">
        <f t="shared" ref="R67" si="503">IF($R$7=0,0,$R$7/$R$6*R66)</f>
        <v>0</v>
      </c>
      <c r="S67" s="28">
        <f t="shared" ref="S67" si="504">IF($S$7=0,0,$S$7/$S$6*S66)</f>
        <v>0</v>
      </c>
      <c r="T67" s="28">
        <f t="shared" ref="T67" si="505">IF($T$7=0,0,$T$7/$T$6*T66)</f>
        <v>0</v>
      </c>
      <c r="U67" s="135"/>
      <c r="V67" s="133"/>
      <c r="W67" s="29">
        <f t="shared" ref="W67" si="506">IF($W$7=0,0,$W$7/$W$6*W66)</f>
        <v>0</v>
      </c>
      <c r="X67" s="28">
        <f t="shared" ref="X67" si="507">IF($X$7=0,0,$X$7/$X$6*X66)</f>
        <v>0</v>
      </c>
      <c r="Y67" s="28">
        <f t="shared" ref="Y67" si="508">IF($Y$7=0,0,$Y$7/$Y$6*Y66)</f>
        <v>0</v>
      </c>
      <c r="Z67" s="28">
        <f t="shared" ref="Z67" si="509">IF($Z$7=0,0,$Z$7/$Z$6*Z66)</f>
        <v>0</v>
      </c>
      <c r="AA67" s="135"/>
      <c r="AB67" s="133"/>
      <c r="AC67" s="29">
        <f t="shared" si="176"/>
        <v>0</v>
      </c>
      <c r="AD67" s="28">
        <f t="shared" si="177"/>
        <v>0</v>
      </c>
      <c r="AE67" s="28">
        <f t="shared" si="178"/>
        <v>0</v>
      </c>
      <c r="AF67" s="28">
        <f t="shared" si="179"/>
        <v>0</v>
      </c>
      <c r="AG67" s="136"/>
      <c r="AH67" s="137"/>
      <c r="AI67" s="131"/>
      <c r="AJ67" s="129"/>
      <c r="AK67" s="116"/>
      <c r="AL67" s="124"/>
      <c r="AM67" s="119"/>
      <c r="AN67" s="119"/>
      <c r="AO67" s="119"/>
      <c r="AP67" s="119"/>
      <c r="AQ67" s="119"/>
      <c r="AR67" s="111"/>
    </row>
    <row r="68" spans="1:44" ht="15" customHeight="1" x14ac:dyDescent="0.25">
      <c r="A68" s="138">
        <v>31</v>
      </c>
      <c r="B68" s="140" t="str">
        <f>'Popis studenata'!B32</f>
        <v xml:space="preserve"> </v>
      </c>
      <c r="C68" s="142">
        <f>'Popis studenata'!C32</f>
        <v>0</v>
      </c>
      <c r="D68" s="22" t="s">
        <v>19</v>
      </c>
      <c r="E68" s="23"/>
      <c r="F68" s="24"/>
      <c r="G68" s="24"/>
      <c r="H68" s="24"/>
      <c r="I68" s="134">
        <f t="shared" ref="I68" si="510">IF((E69+F69+G69+H69)&gt;$J$4,"GREŠKA",E69+F69+G69+H69)</f>
        <v>0</v>
      </c>
      <c r="J68" s="132" t="str">
        <f t="shared" ref="J68" si="511">IF(I68=0,"NE",(IF(I68&gt;=($J$4/2),"DA","NE")))</f>
        <v>NE</v>
      </c>
      <c r="K68" s="23"/>
      <c r="L68" s="24"/>
      <c r="M68" s="24"/>
      <c r="N68" s="24"/>
      <c r="O68" s="134">
        <f t="shared" ref="O68" si="512">IF((K69+L69+M69+N69)&gt;$P$4,"GREŠKA",K69+L69+M69+N69)</f>
        <v>0</v>
      </c>
      <c r="P68" s="132" t="str">
        <f t="shared" ref="P68" si="513">IF(O68=0,"NE",(IF(O68&gt;=($P$4/2),"DA","NE")))</f>
        <v>NE</v>
      </c>
      <c r="Q68" s="23"/>
      <c r="R68" s="24"/>
      <c r="S68" s="24"/>
      <c r="T68" s="24"/>
      <c r="U68" s="134">
        <f t="shared" ref="U68" si="514">IF((Q69+R69+S69+T69)&gt;$V$4,"GREŠKA",Q69+R69+S69+T69)</f>
        <v>0</v>
      </c>
      <c r="V68" s="132" t="str">
        <f t="shared" ref="V68" si="515">IF(U68=0,"NE",(IF(U68&gt;=($V$4/2),"DA","NE")))</f>
        <v>NE</v>
      </c>
      <c r="W68" s="23"/>
      <c r="X68" s="24"/>
      <c r="Y68" s="24"/>
      <c r="Z68" s="24"/>
      <c r="AA68" s="134">
        <f t="shared" ref="AA68" si="516">IF((W69+X69+Y69+Z69)&gt;$AB$4,"GREŠKA",W69+X69+Y69+Z69)</f>
        <v>0</v>
      </c>
      <c r="AB68" s="132" t="str">
        <f t="shared" ref="AB68" si="517">IF(AA68=0,"NE",(IF(AA68&gt;=($AB$4/2),"DA","NE")))</f>
        <v>NE</v>
      </c>
      <c r="AC68" s="23"/>
      <c r="AD68" s="24"/>
      <c r="AE68" s="24"/>
      <c r="AF68" s="24"/>
      <c r="AG68" s="134">
        <f t="shared" ref="AG68" si="518">IF((AC69+AD69+AE69+AF69)&gt;$AH$4,"GREŠKA",AC69+AD69+AE69+AF69)</f>
        <v>0</v>
      </c>
      <c r="AH68" s="132" t="str">
        <f t="shared" ref="AH68" si="519">IF(AG68=0,"NE",(IF(AG68&gt;=($AH$4/2),"DA","NE")))</f>
        <v>NE</v>
      </c>
      <c r="AI68" s="130">
        <f t="shared" ref="AI68" si="520">IF(AND(J68="da",P68="da",V68="da",AB68="da",AH68="da"),I68+O68+U68+AA68+AG68,0)</f>
        <v>0</v>
      </c>
      <c r="AJ68" s="128" t="str">
        <f t="shared" ref="AJ68" si="521">IF(OR(COUNTIF(J68:AH69,"ne")&gt;2,COUNTIF(J68:AH69,"ne")=0),"NE",COUNTIF(J68:AH69,"ne"))</f>
        <v>NE</v>
      </c>
      <c r="AK68" s="115" t="str">
        <f t="shared" ref="AK68" si="522">IF(SUM(COUNTBLANK(E68:H68),COUNTBLANK(K68:N68),COUNTBLANK(Q68:T68),COUNTBLANK(W68:Z68),COUNTBLANK(AC68:AF68))=20,"NE","DA")</f>
        <v>NE</v>
      </c>
      <c r="AL68" s="123"/>
      <c r="AM68" s="118" t="str">
        <f>J68</f>
        <v>NE</v>
      </c>
      <c r="AN68" s="118" t="str">
        <f>P68</f>
        <v>NE</v>
      </c>
      <c r="AO68" s="118" t="str">
        <f>V68</f>
        <v>NE</v>
      </c>
      <c r="AP68" s="118" t="str">
        <f>AB68</f>
        <v>NE</v>
      </c>
      <c r="AQ68" s="118" t="str">
        <f>AH68</f>
        <v>NE</v>
      </c>
      <c r="AR68" s="110" t="str">
        <f t="shared" ref="AR68" si="523">IF(AI68&lt;50, "NE",IF(AI68&lt;60,2,IF(AI68&lt;75,3,IF(AI68&lt;90,4,5))))</f>
        <v>NE</v>
      </c>
    </row>
    <row r="69" spans="1:44" ht="15.75" customHeight="1" thickBot="1" x14ac:dyDescent="0.3">
      <c r="A69" s="139"/>
      <c r="B69" s="141"/>
      <c r="C69" s="143"/>
      <c r="D69" s="27" t="s">
        <v>20</v>
      </c>
      <c r="E69" s="28">
        <f t="shared" ref="E69" si="524">IF($E$7=0,0,$E$7/$E$6*E68)</f>
        <v>0</v>
      </c>
      <c r="F69" s="28">
        <f t="shared" ref="F69" si="525">IF($F$7=0,0,$F$7/$F$6*F68)</f>
        <v>0</v>
      </c>
      <c r="G69" s="28">
        <f t="shared" ref="G69" si="526">IF($G$7=0,0,$G$7/$G$6*G68)</f>
        <v>0</v>
      </c>
      <c r="H69" s="28">
        <f t="shared" ref="H69" si="527">IF($H$7=0,0,$H$7/$H$6*H68)</f>
        <v>0</v>
      </c>
      <c r="I69" s="135"/>
      <c r="J69" s="133"/>
      <c r="K69" s="29">
        <f t="shared" ref="K69" si="528">IF($K$7=0,0,$K$7/$K$6*K68)</f>
        <v>0</v>
      </c>
      <c r="L69" s="28">
        <f t="shared" ref="L69" si="529">IF($L$7=0,0,$L$7/$L$6*L68)</f>
        <v>0</v>
      </c>
      <c r="M69" s="28">
        <f t="shared" ref="M69" si="530">IF($M$7=0,0,$M$7/$M$6*M68)</f>
        <v>0</v>
      </c>
      <c r="N69" s="28">
        <f t="shared" ref="N69" si="531">IF($N$7=0,0,$N$7/$N$6*N68)</f>
        <v>0</v>
      </c>
      <c r="O69" s="135"/>
      <c r="P69" s="133"/>
      <c r="Q69" s="29">
        <f t="shared" ref="Q69" si="532">IF($Q$7=0,0,$Q$7/$Q$6*Q68)</f>
        <v>0</v>
      </c>
      <c r="R69" s="28">
        <f t="shared" ref="R69" si="533">IF($R$7=0,0,$R$7/$R$6*R68)</f>
        <v>0</v>
      </c>
      <c r="S69" s="28">
        <f t="shared" ref="S69" si="534">IF($S$7=0,0,$S$7/$S$6*S68)</f>
        <v>0</v>
      </c>
      <c r="T69" s="28">
        <f t="shared" ref="T69" si="535">IF($T$7=0,0,$T$7/$T$6*T68)</f>
        <v>0</v>
      </c>
      <c r="U69" s="135"/>
      <c r="V69" s="133"/>
      <c r="W69" s="29">
        <f t="shared" ref="W69" si="536">IF($W$7=0,0,$W$7/$W$6*W68)</f>
        <v>0</v>
      </c>
      <c r="X69" s="28">
        <f t="shared" ref="X69" si="537">IF($X$7=0,0,$X$7/$X$6*X68)</f>
        <v>0</v>
      </c>
      <c r="Y69" s="28">
        <f t="shared" ref="Y69" si="538">IF($Y$7=0,0,$Y$7/$Y$6*Y68)</f>
        <v>0</v>
      </c>
      <c r="Z69" s="28">
        <f t="shared" ref="Z69" si="539">IF($Z$7=0,0,$Z$7/$Z$6*Z68)</f>
        <v>0</v>
      </c>
      <c r="AA69" s="135"/>
      <c r="AB69" s="133"/>
      <c r="AC69" s="29">
        <f t="shared" si="176"/>
        <v>0</v>
      </c>
      <c r="AD69" s="28">
        <f t="shared" si="177"/>
        <v>0</v>
      </c>
      <c r="AE69" s="28">
        <f t="shared" si="178"/>
        <v>0</v>
      </c>
      <c r="AF69" s="28">
        <f t="shared" si="179"/>
        <v>0</v>
      </c>
      <c r="AG69" s="136"/>
      <c r="AH69" s="137"/>
      <c r="AI69" s="131"/>
      <c r="AJ69" s="129"/>
      <c r="AK69" s="116"/>
      <c r="AL69" s="124"/>
      <c r="AM69" s="119"/>
      <c r="AN69" s="119"/>
      <c r="AO69" s="119"/>
      <c r="AP69" s="119"/>
      <c r="AQ69" s="119"/>
      <c r="AR69" s="111"/>
    </row>
    <row r="70" spans="1:44" ht="15" customHeight="1" x14ac:dyDescent="0.25">
      <c r="A70" s="138">
        <v>32</v>
      </c>
      <c r="B70" s="140" t="str">
        <f>'Popis studenata'!B33</f>
        <v xml:space="preserve"> </v>
      </c>
      <c r="C70" s="142">
        <f>'Popis studenata'!C33</f>
        <v>0</v>
      </c>
      <c r="D70" s="22" t="s">
        <v>19</v>
      </c>
      <c r="E70" s="23"/>
      <c r="F70" s="24"/>
      <c r="G70" s="24"/>
      <c r="H70" s="24"/>
      <c r="I70" s="134">
        <f t="shared" ref="I70" si="540">IF((E71+F71+G71+H71)&gt;$J$4,"GREŠKA",E71+F71+G71+H71)</f>
        <v>0</v>
      </c>
      <c r="J70" s="132" t="str">
        <f t="shared" ref="J70" si="541">IF(I70=0,"NE",(IF(I70&gt;=($J$4/2),"DA","NE")))</f>
        <v>NE</v>
      </c>
      <c r="K70" s="23"/>
      <c r="L70" s="24"/>
      <c r="M70" s="24"/>
      <c r="N70" s="24"/>
      <c r="O70" s="134">
        <f t="shared" ref="O70" si="542">IF((K71+L71+M71+N71)&gt;$P$4,"GREŠKA",K71+L71+M71+N71)</f>
        <v>0</v>
      </c>
      <c r="P70" s="132" t="str">
        <f t="shared" ref="P70" si="543">IF(O70=0,"NE",(IF(O70&gt;=($P$4/2),"DA","NE")))</f>
        <v>NE</v>
      </c>
      <c r="Q70" s="23"/>
      <c r="R70" s="24"/>
      <c r="S70" s="24"/>
      <c r="T70" s="24"/>
      <c r="U70" s="134">
        <f t="shared" ref="U70" si="544">IF((Q71+R71+S71+T71)&gt;$V$4,"GREŠKA",Q71+R71+S71+T71)</f>
        <v>0</v>
      </c>
      <c r="V70" s="132" t="str">
        <f t="shared" ref="V70" si="545">IF(U70=0,"NE",(IF(U70&gt;=($V$4/2),"DA","NE")))</f>
        <v>NE</v>
      </c>
      <c r="W70" s="23"/>
      <c r="X70" s="24"/>
      <c r="Y70" s="24"/>
      <c r="Z70" s="24"/>
      <c r="AA70" s="134">
        <f t="shared" ref="AA70" si="546">IF((W71+X71+Y71+Z71)&gt;$AB$4,"GREŠKA",W71+X71+Y71+Z71)</f>
        <v>0</v>
      </c>
      <c r="AB70" s="132" t="str">
        <f t="shared" ref="AB70" si="547">IF(AA70=0,"NE",(IF(AA70&gt;=($AB$4/2),"DA","NE")))</f>
        <v>NE</v>
      </c>
      <c r="AC70" s="23"/>
      <c r="AD70" s="24"/>
      <c r="AE70" s="24"/>
      <c r="AF70" s="24"/>
      <c r="AG70" s="134">
        <f t="shared" ref="AG70" si="548">IF((AC71+AD71+AE71+AF71)&gt;$AH$4,"GREŠKA",AC71+AD71+AE71+AF71)</f>
        <v>0</v>
      </c>
      <c r="AH70" s="132" t="str">
        <f t="shared" ref="AH70" si="549">IF(AG70=0,"NE",(IF(AG70&gt;=($AH$4/2),"DA","NE")))</f>
        <v>NE</v>
      </c>
      <c r="AI70" s="130">
        <f t="shared" ref="AI70" si="550">IF(AND(J70="da",P70="da",V70="da",AB70="da",AH70="da"),I70+O70+U70+AA70+AG70,0)</f>
        <v>0</v>
      </c>
      <c r="AJ70" s="128" t="str">
        <f t="shared" ref="AJ70" si="551">IF(OR(COUNTIF(J70:AH71,"ne")&gt;2,COUNTIF(J70:AH71,"ne")=0),"NE",COUNTIF(J70:AH71,"ne"))</f>
        <v>NE</v>
      </c>
      <c r="AK70" s="115" t="str">
        <f t="shared" ref="AK70" si="552">IF(SUM(COUNTBLANK(E70:H70),COUNTBLANK(K70:N70),COUNTBLANK(Q70:T70),COUNTBLANK(W70:Z70),COUNTBLANK(AC70:AF70))=20,"NE","DA")</f>
        <v>NE</v>
      </c>
      <c r="AL70" s="123"/>
      <c r="AM70" s="118" t="str">
        <f>J70</f>
        <v>NE</v>
      </c>
      <c r="AN70" s="118" t="str">
        <f>P70</f>
        <v>NE</v>
      </c>
      <c r="AO70" s="118" t="str">
        <f>V70</f>
        <v>NE</v>
      </c>
      <c r="AP70" s="118" t="str">
        <f>AB70</f>
        <v>NE</v>
      </c>
      <c r="AQ70" s="118" t="str">
        <f>AH70</f>
        <v>NE</v>
      </c>
      <c r="AR70" s="110" t="str">
        <f t="shared" ref="AR70" si="553">IF(AI70&lt;50, "NE",IF(AI70&lt;60,2,IF(AI70&lt;75,3,IF(AI70&lt;90,4,5))))</f>
        <v>NE</v>
      </c>
    </row>
    <row r="71" spans="1:44" ht="15.75" customHeight="1" thickBot="1" x14ac:dyDescent="0.3">
      <c r="A71" s="139"/>
      <c r="B71" s="141"/>
      <c r="C71" s="143"/>
      <c r="D71" s="27" t="s">
        <v>20</v>
      </c>
      <c r="E71" s="28">
        <f t="shared" ref="E71" si="554">IF($E$7=0,0,$E$7/$E$6*E70)</f>
        <v>0</v>
      </c>
      <c r="F71" s="28">
        <f t="shared" ref="F71" si="555">IF($F$7=0,0,$F$7/$F$6*F70)</f>
        <v>0</v>
      </c>
      <c r="G71" s="28">
        <f t="shared" ref="G71" si="556">IF($G$7=0,0,$G$7/$G$6*G70)</f>
        <v>0</v>
      </c>
      <c r="H71" s="28">
        <f t="shared" ref="H71" si="557">IF($H$7=0,0,$H$7/$H$6*H70)</f>
        <v>0</v>
      </c>
      <c r="I71" s="135"/>
      <c r="J71" s="133"/>
      <c r="K71" s="29">
        <f t="shared" ref="K71" si="558">IF($K$7=0,0,$K$7/$K$6*K70)</f>
        <v>0</v>
      </c>
      <c r="L71" s="28">
        <f t="shared" ref="L71" si="559">IF($L$7=0,0,$L$7/$L$6*L70)</f>
        <v>0</v>
      </c>
      <c r="M71" s="28">
        <f t="shared" ref="M71" si="560">IF($M$7=0,0,$M$7/$M$6*M70)</f>
        <v>0</v>
      </c>
      <c r="N71" s="28">
        <f t="shared" ref="N71" si="561">IF($N$7=0,0,$N$7/$N$6*N70)</f>
        <v>0</v>
      </c>
      <c r="O71" s="135"/>
      <c r="P71" s="133"/>
      <c r="Q71" s="29">
        <f t="shared" ref="Q71" si="562">IF($Q$7=0,0,$Q$7/$Q$6*Q70)</f>
        <v>0</v>
      </c>
      <c r="R71" s="28">
        <f t="shared" ref="R71" si="563">IF($R$7=0,0,$R$7/$R$6*R70)</f>
        <v>0</v>
      </c>
      <c r="S71" s="28">
        <f t="shared" ref="S71" si="564">IF($S$7=0,0,$S$7/$S$6*S70)</f>
        <v>0</v>
      </c>
      <c r="T71" s="28">
        <f t="shared" ref="T71" si="565">IF($T$7=0,0,$T$7/$T$6*T70)</f>
        <v>0</v>
      </c>
      <c r="U71" s="135"/>
      <c r="V71" s="133"/>
      <c r="W71" s="29">
        <f t="shared" ref="W71" si="566">IF($W$7=0,0,$W$7/$W$6*W70)</f>
        <v>0</v>
      </c>
      <c r="X71" s="28">
        <f t="shared" ref="X71" si="567">IF($X$7=0,0,$X$7/$X$6*X70)</f>
        <v>0</v>
      </c>
      <c r="Y71" s="28">
        <f t="shared" ref="Y71" si="568">IF($Y$7=0,0,$Y$7/$Y$6*Y70)</f>
        <v>0</v>
      </c>
      <c r="Z71" s="28">
        <f t="shared" ref="Z71" si="569">IF($Z$7=0,0,$Z$7/$Z$6*Z70)</f>
        <v>0</v>
      </c>
      <c r="AA71" s="135"/>
      <c r="AB71" s="133"/>
      <c r="AC71" s="29">
        <f t="shared" si="176"/>
        <v>0</v>
      </c>
      <c r="AD71" s="28">
        <f t="shared" si="177"/>
        <v>0</v>
      </c>
      <c r="AE71" s="28">
        <f t="shared" si="178"/>
        <v>0</v>
      </c>
      <c r="AF71" s="28">
        <f t="shared" si="179"/>
        <v>0</v>
      </c>
      <c r="AG71" s="136"/>
      <c r="AH71" s="137"/>
      <c r="AI71" s="131"/>
      <c r="AJ71" s="129"/>
      <c r="AK71" s="116"/>
      <c r="AL71" s="124"/>
      <c r="AM71" s="119"/>
      <c r="AN71" s="119"/>
      <c r="AO71" s="119"/>
      <c r="AP71" s="119"/>
      <c r="AQ71" s="119"/>
      <c r="AR71" s="111"/>
    </row>
    <row r="72" spans="1:44" ht="15" customHeight="1" x14ac:dyDescent="0.25">
      <c r="A72" s="138">
        <v>33</v>
      </c>
      <c r="B72" s="140" t="str">
        <f>'Popis studenata'!B34</f>
        <v xml:space="preserve"> </v>
      </c>
      <c r="C72" s="142">
        <f>'Popis studenata'!C34</f>
        <v>0</v>
      </c>
      <c r="D72" s="22" t="s">
        <v>19</v>
      </c>
      <c r="E72" s="23"/>
      <c r="F72" s="24"/>
      <c r="G72" s="24"/>
      <c r="H72" s="24"/>
      <c r="I72" s="134">
        <f t="shared" ref="I72" si="570">IF((E73+F73+G73+H73)&gt;$J$4,"GREŠKA",E73+F73+G73+H73)</f>
        <v>0</v>
      </c>
      <c r="J72" s="132" t="str">
        <f t="shared" ref="J72" si="571">IF(I72=0,"NE",(IF(I72&gt;=($J$4/2),"DA","NE")))</f>
        <v>NE</v>
      </c>
      <c r="K72" s="23"/>
      <c r="L72" s="24"/>
      <c r="M72" s="24"/>
      <c r="N72" s="24"/>
      <c r="O72" s="134">
        <f t="shared" ref="O72" si="572">IF((K73+L73+M73+N73)&gt;$P$4,"GREŠKA",K73+L73+M73+N73)</f>
        <v>0</v>
      </c>
      <c r="P72" s="132" t="str">
        <f t="shared" ref="P72" si="573">IF(O72=0,"NE",(IF(O72&gt;=($P$4/2),"DA","NE")))</f>
        <v>NE</v>
      </c>
      <c r="Q72" s="23"/>
      <c r="R72" s="24"/>
      <c r="S72" s="24"/>
      <c r="T72" s="24"/>
      <c r="U72" s="134">
        <f t="shared" ref="U72" si="574">IF((Q73+R73+S73+T73)&gt;$V$4,"GREŠKA",Q73+R73+S73+T73)</f>
        <v>0</v>
      </c>
      <c r="V72" s="132" t="str">
        <f t="shared" ref="V72" si="575">IF(U72=0,"NE",(IF(U72&gt;=($V$4/2),"DA","NE")))</f>
        <v>NE</v>
      </c>
      <c r="W72" s="23"/>
      <c r="X72" s="24"/>
      <c r="Y72" s="24"/>
      <c r="Z72" s="24"/>
      <c r="AA72" s="134">
        <f t="shared" ref="AA72" si="576">IF((W73+X73+Y73+Z73)&gt;$AB$4,"GREŠKA",W73+X73+Y73+Z73)</f>
        <v>0</v>
      </c>
      <c r="AB72" s="132" t="str">
        <f t="shared" ref="AB72" si="577">IF(AA72=0,"NE",(IF(AA72&gt;=($AB$4/2),"DA","NE")))</f>
        <v>NE</v>
      </c>
      <c r="AC72" s="23"/>
      <c r="AD72" s="24"/>
      <c r="AE72" s="24"/>
      <c r="AF72" s="24"/>
      <c r="AG72" s="134">
        <f t="shared" ref="AG72" si="578">IF((AC73+AD73+AE73+AF73)&gt;$AH$4,"GREŠKA",AC73+AD73+AE73+AF73)</f>
        <v>0</v>
      </c>
      <c r="AH72" s="132" t="str">
        <f t="shared" ref="AH72" si="579">IF(AG72=0,"NE",(IF(AG72&gt;=($AH$4/2),"DA","NE")))</f>
        <v>NE</v>
      </c>
      <c r="AI72" s="130">
        <f t="shared" ref="AI72" si="580">IF(AND(J72="da",P72="da",V72="da",AB72="da",AH72="da"),I72+O72+U72+AA72+AG72,0)</f>
        <v>0</v>
      </c>
      <c r="AJ72" s="128" t="str">
        <f t="shared" ref="AJ72" si="581">IF(OR(COUNTIF(J72:AH73,"ne")&gt;2,COUNTIF(J72:AH73,"ne")=0),"NE",COUNTIF(J72:AH73,"ne"))</f>
        <v>NE</v>
      </c>
      <c r="AK72" s="115" t="str">
        <f t="shared" ref="AK72" si="582">IF(SUM(COUNTBLANK(E72:H72),COUNTBLANK(K72:N72),COUNTBLANK(Q72:T72),COUNTBLANK(W72:Z72),COUNTBLANK(AC72:AF72))=20,"NE","DA")</f>
        <v>NE</v>
      </c>
      <c r="AL72" s="123"/>
      <c r="AM72" s="118" t="str">
        <f>J72</f>
        <v>NE</v>
      </c>
      <c r="AN72" s="118" t="str">
        <f>P72</f>
        <v>NE</v>
      </c>
      <c r="AO72" s="118" t="str">
        <f>V72</f>
        <v>NE</v>
      </c>
      <c r="AP72" s="118" t="str">
        <f>AB72</f>
        <v>NE</v>
      </c>
      <c r="AQ72" s="118" t="str">
        <f>AH72</f>
        <v>NE</v>
      </c>
      <c r="AR72" s="110" t="str">
        <f t="shared" ref="AR72" si="583">IF(AI72&lt;50, "NE",IF(AI72&lt;60,2,IF(AI72&lt;75,3,IF(AI72&lt;90,4,5))))</f>
        <v>NE</v>
      </c>
    </row>
    <row r="73" spans="1:44" ht="15.75" customHeight="1" thickBot="1" x14ac:dyDescent="0.3">
      <c r="A73" s="139"/>
      <c r="B73" s="141"/>
      <c r="C73" s="143"/>
      <c r="D73" s="27" t="s">
        <v>20</v>
      </c>
      <c r="E73" s="28">
        <f t="shared" ref="E73" si="584">IF($E$7=0,0,$E$7/$E$6*E72)</f>
        <v>0</v>
      </c>
      <c r="F73" s="28">
        <f t="shared" ref="F73" si="585">IF($F$7=0,0,$F$7/$F$6*F72)</f>
        <v>0</v>
      </c>
      <c r="G73" s="28">
        <f t="shared" ref="G73" si="586">IF($G$7=0,0,$G$7/$G$6*G72)</f>
        <v>0</v>
      </c>
      <c r="H73" s="28">
        <f t="shared" ref="H73" si="587">IF($H$7=0,0,$H$7/$H$6*H72)</f>
        <v>0</v>
      </c>
      <c r="I73" s="135"/>
      <c r="J73" s="133"/>
      <c r="K73" s="29">
        <f t="shared" ref="K73" si="588">IF($K$7=0,0,$K$7/$K$6*K72)</f>
        <v>0</v>
      </c>
      <c r="L73" s="28">
        <f t="shared" ref="L73" si="589">IF($L$7=0,0,$L$7/$L$6*L72)</f>
        <v>0</v>
      </c>
      <c r="M73" s="28">
        <f t="shared" ref="M73" si="590">IF($M$7=0,0,$M$7/$M$6*M72)</f>
        <v>0</v>
      </c>
      <c r="N73" s="28">
        <f t="shared" ref="N73" si="591">IF($N$7=0,0,$N$7/$N$6*N72)</f>
        <v>0</v>
      </c>
      <c r="O73" s="135"/>
      <c r="P73" s="133"/>
      <c r="Q73" s="29">
        <f t="shared" ref="Q73" si="592">IF($Q$7=0,0,$Q$7/$Q$6*Q72)</f>
        <v>0</v>
      </c>
      <c r="R73" s="28">
        <f t="shared" ref="R73" si="593">IF($R$7=0,0,$R$7/$R$6*R72)</f>
        <v>0</v>
      </c>
      <c r="S73" s="28">
        <f t="shared" ref="S73" si="594">IF($S$7=0,0,$S$7/$S$6*S72)</f>
        <v>0</v>
      </c>
      <c r="T73" s="28">
        <f t="shared" ref="T73" si="595">IF($T$7=0,0,$T$7/$T$6*T72)</f>
        <v>0</v>
      </c>
      <c r="U73" s="135"/>
      <c r="V73" s="133"/>
      <c r="W73" s="29">
        <f t="shared" ref="W73" si="596">IF($W$7=0,0,$W$7/$W$6*W72)</f>
        <v>0</v>
      </c>
      <c r="X73" s="28">
        <f t="shared" ref="X73" si="597">IF($X$7=0,0,$X$7/$X$6*X72)</f>
        <v>0</v>
      </c>
      <c r="Y73" s="28">
        <f t="shared" ref="Y73" si="598">IF($Y$7=0,0,$Y$7/$Y$6*Y72)</f>
        <v>0</v>
      </c>
      <c r="Z73" s="28">
        <f t="shared" ref="Z73" si="599">IF($Z$7=0,0,$Z$7/$Z$6*Z72)</f>
        <v>0</v>
      </c>
      <c r="AA73" s="135"/>
      <c r="AB73" s="133"/>
      <c r="AC73" s="29">
        <f t="shared" si="176"/>
        <v>0</v>
      </c>
      <c r="AD73" s="28">
        <f t="shared" si="177"/>
        <v>0</v>
      </c>
      <c r="AE73" s="28">
        <f t="shared" si="178"/>
        <v>0</v>
      </c>
      <c r="AF73" s="28">
        <f t="shared" si="179"/>
        <v>0</v>
      </c>
      <c r="AG73" s="136"/>
      <c r="AH73" s="137"/>
      <c r="AI73" s="131"/>
      <c r="AJ73" s="129"/>
      <c r="AK73" s="116"/>
      <c r="AL73" s="124"/>
      <c r="AM73" s="119"/>
      <c r="AN73" s="119"/>
      <c r="AO73" s="119"/>
      <c r="AP73" s="119"/>
      <c r="AQ73" s="119"/>
      <c r="AR73" s="111"/>
    </row>
    <row r="74" spans="1:44" ht="15" customHeight="1" x14ac:dyDescent="0.25">
      <c r="A74" s="138">
        <v>34</v>
      </c>
      <c r="B74" s="140" t="str">
        <f>'Popis studenata'!B35</f>
        <v xml:space="preserve"> </v>
      </c>
      <c r="C74" s="142">
        <f>'Popis studenata'!C35</f>
        <v>0</v>
      </c>
      <c r="D74" s="22" t="s">
        <v>19</v>
      </c>
      <c r="E74" s="23"/>
      <c r="F74" s="24"/>
      <c r="G74" s="24"/>
      <c r="H74" s="24"/>
      <c r="I74" s="134">
        <f t="shared" ref="I74" si="600">IF((E75+F75+G75+H75)&gt;$J$4,"GREŠKA",E75+F75+G75+H75)</f>
        <v>0</v>
      </c>
      <c r="J74" s="132" t="str">
        <f t="shared" ref="J74" si="601">IF(I74=0,"NE",(IF(I74&gt;=($J$4/2),"DA","NE")))</f>
        <v>NE</v>
      </c>
      <c r="K74" s="23"/>
      <c r="L74" s="24"/>
      <c r="M74" s="24"/>
      <c r="N74" s="24"/>
      <c r="O74" s="134">
        <f t="shared" ref="O74" si="602">IF((K75+L75+M75+N75)&gt;$P$4,"GREŠKA",K75+L75+M75+N75)</f>
        <v>0</v>
      </c>
      <c r="P74" s="132" t="str">
        <f t="shared" ref="P74" si="603">IF(O74=0,"NE",(IF(O74&gt;=($P$4/2),"DA","NE")))</f>
        <v>NE</v>
      </c>
      <c r="Q74" s="23"/>
      <c r="R74" s="24"/>
      <c r="S74" s="24"/>
      <c r="T74" s="24"/>
      <c r="U74" s="134">
        <f t="shared" ref="U74" si="604">IF((Q75+R75+S75+T75)&gt;$V$4,"GREŠKA",Q75+R75+S75+T75)</f>
        <v>0</v>
      </c>
      <c r="V74" s="132" t="str">
        <f t="shared" ref="V74" si="605">IF(U74=0,"NE",(IF(U74&gt;=($V$4/2),"DA","NE")))</f>
        <v>NE</v>
      </c>
      <c r="W74" s="23"/>
      <c r="X74" s="24"/>
      <c r="Y74" s="24"/>
      <c r="Z74" s="24"/>
      <c r="AA74" s="134">
        <f t="shared" ref="AA74" si="606">IF((W75+X75+Y75+Z75)&gt;$AB$4,"GREŠKA",W75+X75+Y75+Z75)</f>
        <v>0</v>
      </c>
      <c r="AB74" s="132" t="str">
        <f t="shared" ref="AB74" si="607">IF(AA74=0,"NE",(IF(AA74&gt;=($AB$4/2),"DA","NE")))</f>
        <v>NE</v>
      </c>
      <c r="AC74" s="23"/>
      <c r="AD74" s="24"/>
      <c r="AE74" s="24"/>
      <c r="AF74" s="24"/>
      <c r="AG74" s="134">
        <f t="shared" ref="AG74" si="608">IF((AC75+AD75+AE75+AF75)&gt;$AH$4,"GREŠKA",AC75+AD75+AE75+AF75)</f>
        <v>0</v>
      </c>
      <c r="AH74" s="132" t="str">
        <f t="shared" ref="AH74" si="609">IF(AG74=0,"NE",(IF(AG74&gt;=($AH$4/2),"DA","NE")))</f>
        <v>NE</v>
      </c>
      <c r="AI74" s="130">
        <f t="shared" ref="AI74" si="610">IF(AND(J74="da",P74="da",V74="da",AB74="da",AH74="da"),I74+O74+U74+AA74+AG74,0)</f>
        <v>0</v>
      </c>
      <c r="AJ74" s="128" t="str">
        <f t="shared" ref="AJ74" si="611">IF(OR(COUNTIF(J74:AH75,"ne")&gt;2,COUNTIF(J74:AH75,"ne")=0),"NE",COUNTIF(J74:AH75,"ne"))</f>
        <v>NE</v>
      </c>
      <c r="AK74" s="115" t="str">
        <f t="shared" ref="AK74" si="612">IF(SUM(COUNTBLANK(E74:H74),COUNTBLANK(K74:N74),COUNTBLANK(Q74:T74),COUNTBLANK(W74:Z74),COUNTBLANK(AC74:AF74))=20,"NE","DA")</f>
        <v>NE</v>
      </c>
      <c r="AL74" s="123"/>
      <c r="AM74" s="118" t="str">
        <f>J74</f>
        <v>NE</v>
      </c>
      <c r="AN74" s="118" t="str">
        <f>P74</f>
        <v>NE</v>
      </c>
      <c r="AO74" s="118" t="str">
        <f>V74</f>
        <v>NE</v>
      </c>
      <c r="AP74" s="118" t="str">
        <f>AB74</f>
        <v>NE</v>
      </c>
      <c r="AQ74" s="118" t="str">
        <f>AH74</f>
        <v>NE</v>
      </c>
      <c r="AR74" s="110" t="str">
        <f t="shared" ref="AR74" si="613">IF(AI74&lt;50, "NE",IF(AI74&lt;60,2,IF(AI74&lt;75,3,IF(AI74&lt;90,4,5))))</f>
        <v>NE</v>
      </c>
    </row>
    <row r="75" spans="1:44" ht="15.75" customHeight="1" thickBot="1" x14ac:dyDescent="0.3">
      <c r="A75" s="139"/>
      <c r="B75" s="141"/>
      <c r="C75" s="143"/>
      <c r="D75" s="27" t="s">
        <v>20</v>
      </c>
      <c r="E75" s="28">
        <f t="shared" ref="E75" si="614">IF($E$7=0,0,$E$7/$E$6*E74)</f>
        <v>0</v>
      </c>
      <c r="F75" s="28">
        <f t="shared" ref="F75" si="615">IF($F$7=0,0,$F$7/$F$6*F74)</f>
        <v>0</v>
      </c>
      <c r="G75" s="28">
        <f t="shared" ref="G75" si="616">IF($G$7=0,0,$G$7/$G$6*G74)</f>
        <v>0</v>
      </c>
      <c r="H75" s="28">
        <f t="shared" ref="H75" si="617">IF($H$7=0,0,$H$7/$H$6*H74)</f>
        <v>0</v>
      </c>
      <c r="I75" s="135"/>
      <c r="J75" s="133"/>
      <c r="K75" s="29">
        <f t="shared" ref="K75" si="618">IF($K$7=0,0,$K$7/$K$6*K74)</f>
        <v>0</v>
      </c>
      <c r="L75" s="28">
        <f t="shared" ref="L75" si="619">IF($L$7=0,0,$L$7/$L$6*L74)</f>
        <v>0</v>
      </c>
      <c r="M75" s="28">
        <f t="shared" ref="M75" si="620">IF($M$7=0,0,$M$7/$M$6*M74)</f>
        <v>0</v>
      </c>
      <c r="N75" s="28">
        <f t="shared" ref="N75" si="621">IF($N$7=0,0,$N$7/$N$6*N74)</f>
        <v>0</v>
      </c>
      <c r="O75" s="135"/>
      <c r="P75" s="133"/>
      <c r="Q75" s="29">
        <f t="shared" ref="Q75" si="622">IF($Q$7=0,0,$Q$7/$Q$6*Q74)</f>
        <v>0</v>
      </c>
      <c r="R75" s="28">
        <f t="shared" ref="R75" si="623">IF($R$7=0,0,$R$7/$R$6*R74)</f>
        <v>0</v>
      </c>
      <c r="S75" s="28">
        <f t="shared" ref="S75" si="624">IF($S$7=0,0,$S$7/$S$6*S74)</f>
        <v>0</v>
      </c>
      <c r="T75" s="28">
        <f t="shared" ref="T75" si="625">IF($T$7=0,0,$T$7/$T$6*T74)</f>
        <v>0</v>
      </c>
      <c r="U75" s="135"/>
      <c r="V75" s="133"/>
      <c r="W75" s="29">
        <f t="shared" ref="W75" si="626">IF($W$7=0,0,$W$7/$W$6*W74)</f>
        <v>0</v>
      </c>
      <c r="X75" s="28">
        <f t="shared" ref="X75" si="627">IF($X$7=0,0,$X$7/$X$6*X74)</f>
        <v>0</v>
      </c>
      <c r="Y75" s="28">
        <f t="shared" ref="Y75" si="628">IF($Y$7=0,0,$Y$7/$Y$6*Y74)</f>
        <v>0</v>
      </c>
      <c r="Z75" s="28">
        <f t="shared" ref="Z75" si="629">IF($Z$7=0,0,$Z$7/$Z$6*Z74)</f>
        <v>0</v>
      </c>
      <c r="AA75" s="135"/>
      <c r="AB75" s="133"/>
      <c r="AC75" s="29">
        <f t="shared" si="176"/>
        <v>0</v>
      </c>
      <c r="AD75" s="28">
        <f t="shared" si="177"/>
        <v>0</v>
      </c>
      <c r="AE75" s="28">
        <f t="shared" si="178"/>
        <v>0</v>
      </c>
      <c r="AF75" s="28">
        <f t="shared" si="179"/>
        <v>0</v>
      </c>
      <c r="AG75" s="136"/>
      <c r="AH75" s="137"/>
      <c r="AI75" s="131"/>
      <c r="AJ75" s="129"/>
      <c r="AK75" s="116"/>
      <c r="AL75" s="124"/>
      <c r="AM75" s="119"/>
      <c r="AN75" s="119"/>
      <c r="AO75" s="119"/>
      <c r="AP75" s="119"/>
      <c r="AQ75" s="119"/>
      <c r="AR75" s="111"/>
    </row>
    <row r="76" spans="1:44" ht="15" customHeight="1" x14ac:dyDescent="0.25">
      <c r="A76" s="138">
        <v>35</v>
      </c>
      <c r="B76" s="140" t="str">
        <f>'Popis studenata'!B36</f>
        <v xml:space="preserve"> </v>
      </c>
      <c r="C76" s="142">
        <f>'Popis studenata'!C36</f>
        <v>0</v>
      </c>
      <c r="D76" s="22" t="s">
        <v>19</v>
      </c>
      <c r="E76" s="23"/>
      <c r="F76" s="24"/>
      <c r="G76" s="24"/>
      <c r="H76" s="24"/>
      <c r="I76" s="134">
        <f t="shared" ref="I76" si="630">IF((E77+F77+G77+H77)&gt;$J$4,"GREŠKA",E77+F77+G77+H77)</f>
        <v>0</v>
      </c>
      <c r="J76" s="132" t="str">
        <f t="shared" ref="J76" si="631">IF(I76=0,"NE",(IF(I76&gt;=($J$4/2),"DA","NE")))</f>
        <v>NE</v>
      </c>
      <c r="K76" s="23"/>
      <c r="L76" s="24"/>
      <c r="M76" s="24"/>
      <c r="N76" s="24"/>
      <c r="O76" s="134">
        <f t="shared" ref="O76" si="632">IF((K77+L77+M77+N77)&gt;$P$4,"GREŠKA",K77+L77+M77+N77)</f>
        <v>0</v>
      </c>
      <c r="P76" s="132" t="str">
        <f t="shared" ref="P76" si="633">IF(O76=0,"NE",(IF(O76&gt;=($P$4/2),"DA","NE")))</f>
        <v>NE</v>
      </c>
      <c r="Q76" s="23"/>
      <c r="R76" s="24"/>
      <c r="S76" s="24"/>
      <c r="T76" s="24"/>
      <c r="U76" s="134">
        <f t="shared" ref="U76" si="634">IF((Q77+R77+S77+T77)&gt;$V$4,"GREŠKA",Q77+R77+S77+T77)</f>
        <v>0</v>
      </c>
      <c r="V76" s="132" t="str">
        <f t="shared" ref="V76" si="635">IF(U76=0,"NE",(IF(U76&gt;=($V$4/2),"DA","NE")))</f>
        <v>NE</v>
      </c>
      <c r="W76" s="23"/>
      <c r="X76" s="24"/>
      <c r="Y76" s="24"/>
      <c r="Z76" s="24"/>
      <c r="AA76" s="134">
        <f t="shared" ref="AA76" si="636">IF((W77+X77+Y77+Z77)&gt;$AB$4,"GREŠKA",W77+X77+Y77+Z77)</f>
        <v>0</v>
      </c>
      <c r="AB76" s="132" t="str">
        <f t="shared" ref="AB76" si="637">IF(AA76=0,"NE",(IF(AA76&gt;=($AB$4/2),"DA","NE")))</f>
        <v>NE</v>
      </c>
      <c r="AC76" s="23"/>
      <c r="AD76" s="24"/>
      <c r="AE76" s="24"/>
      <c r="AF76" s="24"/>
      <c r="AG76" s="134">
        <f t="shared" ref="AG76" si="638">IF((AC77+AD77+AE77+AF77)&gt;$AH$4,"GREŠKA",AC77+AD77+AE77+AF77)</f>
        <v>0</v>
      </c>
      <c r="AH76" s="132" t="str">
        <f t="shared" ref="AH76" si="639">IF(AG76=0,"NE",(IF(AG76&gt;=($AH$4/2),"DA","NE")))</f>
        <v>NE</v>
      </c>
      <c r="AI76" s="130">
        <f t="shared" ref="AI76" si="640">IF(AND(J76="da",P76="da",V76="da",AB76="da",AH76="da"),I76+O76+U76+AA76+AG76,0)</f>
        <v>0</v>
      </c>
      <c r="AJ76" s="128" t="str">
        <f t="shared" ref="AJ76" si="641">IF(OR(COUNTIF(J76:AH77,"ne")&gt;2,COUNTIF(J76:AH77,"ne")=0),"NE",COUNTIF(J76:AH77,"ne"))</f>
        <v>NE</v>
      </c>
      <c r="AK76" s="115" t="str">
        <f t="shared" ref="AK76" si="642">IF(SUM(COUNTBLANK(E76:H76),COUNTBLANK(K76:N76),COUNTBLANK(Q76:T76),COUNTBLANK(W76:Z76),COUNTBLANK(AC76:AF76))=20,"NE","DA")</f>
        <v>NE</v>
      </c>
      <c r="AL76" s="123"/>
      <c r="AM76" s="118" t="str">
        <f>J76</f>
        <v>NE</v>
      </c>
      <c r="AN76" s="118" t="str">
        <f>P76</f>
        <v>NE</v>
      </c>
      <c r="AO76" s="118" t="str">
        <f>V76</f>
        <v>NE</v>
      </c>
      <c r="AP76" s="118" t="str">
        <f>AB76</f>
        <v>NE</v>
      </c>
      <c r="AQ76" s="118" t="str">
        <f>AH76</f>
        <v>NE</v>
      </c>
      <c r="AR76" s="110" t="str">
        <f t="shared" ref="AR76" si="643">IF(AI76&lt;50, "NE",IF(AI76&lt;60,2,IF(AI76&lt;75,3,IF(AI76&lt;90,4,5))))</f>
        <v>NE</v>
      </c>
    </row>
    <row r="77" spans="1:44" ht="15.75" customHeight="1" thickBot="1" x14ac:dyDescent="0.3">
      <c r="A77" s="139"/>
      <c r="B77" s="141"/>
      <c r="C77" s="143"/>
      <c r="D77" s="27" t="s">
        <v>20</v>
      </c>
      <c r="E77" s="28">
        <f t="shared" ref="E77" si="644">IF($E$7=0,0,$E$7/$E$6*E76)</f>
        <v>0</v>
      </c>
      <c r="F77" s="28">
        <f t="shared" ref="F77" si="645">IF($F$7=0,0,$F$7/$F$6*F76)</f>
        <v>0</v>
      </c>
      <c r="G77" s="28">
        <f t="shared" ref="G77" si="646">IF($G$7=0,0,$G$7/$G$6*G76)</f>
        <v>0</v>
      </c>
      <c r="H77" s="28">
        <f t="shared" ref="H77" si="647">IF($H$7=0,0,$H$7/$H$6*H76)</f>
        <v>0</v>
      </c>
      <c r="I77" s="135"/>
      <c r="J77" s="133"/>
      <c r="K77" s="29">
        <f t="shared" ref="K77" si="648">IF($K$7=0,0,$K$7/$K$6*K76)</f>
        <v>0</v>
      </c>
      <c r="L77" s="28">
        <f t="shared" ref="L77" si="649">IF($L$7=0,0,$L$7/$L$6*L76)</f>
        <v>0</v>
      </c>
      <c r="M77" s="28">
        <f t="shared" ref="M77" si="650">IF($M$7=0,0,$M$7/$M$6*M76)</f>
        <v>0</v>
      </c>
      <c r="N77" s="28">
        <f t="shared" ref="N77" si="651">IF($N$7=0,0,$N$7/$N$6*N76)</f>
        <v>0</v>
      </c>
      <c r="O77" s="135"/>
      <c r="P77" s="133"/>
      <c r="Q77" s="29">
        <f t="shared" ref="Q77" si="652">IF($Q$7=0,0,$Q$7/$Q$6*Q76)</f>
        <v>0</v>
      </c>
      <c r="R77" s="28">
        <f t="shared" ref="R77" si="653">IF($R$7=0,0,$R$7/$R$6*R76)</f>
        <v>0</v>
      </c>
      <c r="S77" s="28">
        <f t="shared" ref="S77" si="654">IF($S$7=0,0,$S$7/$S$6*S76)</f>
        <v>0</v>
      </c>
      <c r="T77" s="28">
        <f t="shared" ref="T77" si="655">IF($T$7=0,0,$T$7/$T$6*T76)</f>
        <v>0</v>
      </c>
      <c r="U77" s="135"/>
      <c r="V77" s="133"/>
      <c r="W77" s="29">
        <f t="shared" ref="W77" si="656">IF($W$7=0,0,$W$7/$W$6*W76)</f>
        <v>0</v>
      </c>
      <c r="X77" s="28">
        <f t="shared" ref="X77" si="657">IF($X$7=0,0,$X$7/$X$6*X76)</f>
        <v>0</v>
      </c>
      <c r="Y77" s="28">
        <f t="shared" ref="Y77" si="658">IF($Y$7=0,0,$Y$7/$Y$6*Y76)</f>
        <v>0</v>
      </c>
      <c r="Z77" s="28">
        <f t="shared" ref="Z77" si="659">IF($Z$7=0,0,$Z$7/$Z$6*Z76)</f>
        <v>0</v>
      </c>
      <c r="AA77" s="135"/>
      <c r="AB77" s="133"/>
      <c r="AC77" s="29">
        <f t="shared" si="176"/>
        <v>0</v>
      </c>
      <c r="AD77" s="28">
        <f t="shared" si="177"/>
        <v>0</v>
      </c>
      <c r="AE77" s="28">
        <f t="shared" si="178"/>
        <v>0</v>
      </c>
      <c r="AF77" s="28">
        <f t="shared" si="179"/>
        <v>0</v>
      </c>
      <c r="AG77" s="136"/>
      <c r="AH77" s="137"/>
      <c r="AI77" s="131"/>
      <c r="AJ77" s="129"/>
      <c r="AK77" s="116"/>
      <c r="AL77" s="124"/>
      <c r="AM77" s="119"/>
      <c r="AN77" s="119"/>
      <c r="AO77" s="119"/>
      <c r="AP77" s="119"/>
      <c r="AQ77" s="119"/>
      <c r="AR77" s="111"/>
    </row>
    <row r="78" spans="1:44" ht="15" customHeight="1" x14ac:dyDescent="0.25">
      <c r="A78" s="138">
        <v>36</v>
      </c>
      <c r="B78" s="140" t="str">
        <f>'Popis studenata'!B37</f>
        <v xml:space="preserve"> </v>
      </c>
      <c r="C78" s="142">
        <f>'Popis studenata'!C37</f>
        <v>0</v>
      </c>
      <c r="D78" s="22" t="s">
        <v>19</v>
      </c>
      <c r="E78" s="23"/>
      <c r="F78" s="24"/>
      <c r="G78" s="24"/>
      <c r="H78" s="24"/>
      <c r="I78" s="134">
        <f t="shared" ref="I78" si="660">IF((E79+F79+G79+H79)&gt;$J$4,"GREŠKA",E79+F79+G79+H79)</f>
        <v>0</v>
      </c>
      <c r="J78" s="132" t="str">
        <f t="shared" ref="J78" si="661">IF(I78=0,"NE",(IF(I78&gt;=($J$4/2),"DA","NE")))</f>
        <v>NE</v>
      </c>
      <c r="K78" s="23"/>
      <c r="L78" s="24"/>
      <c r="M78" s="24"/>
      <c r="N78" s="24"/>
      <c r="O78" s="134">
        <f t="shared" ref="O78" si="662">IF((K79+L79+M79+N79)&gt;$P$4,"GREŠKA",K79+L79+M79+N79)</f>
        <v>0</v>
      </c>
      <c r="P78" s="132" t="str">
        <f t="shared" ref="P78" si="663">IF(O78=0,"NE",(IF(O78&gt;=($P$4/2),"DA","NE")))</f>
        <v>NE</v>
      </c>
      <c r="Q78" s="23"/>
      <c r="R78" s="24"/>
      <c r="S78" s="24"/>
      <c r="T78" s="24"/>
      <c r="U78" s="134">
        <f t="shared" ref="U78" si="664">IF((Q79+R79+S79+T79)&gt;$V$4,"GREŠKA",Q79+R79+S79+T79)</f>
        <v>0</v>
      </c>
      <c r="V78" s="132" t="str">
        <f t="shared" ref="V78" si="665">IF(U78=0,"NE",(IF(U78&gt;=($V$4/2),"DA","NE")))</f>
        <v>NE</v>
      </c>
      <c r="W78" s="23"/>
      <c r="X78" s="24"/>
      <c r="Y78" s="24"/>
      <c r="Z78" s="24"/>
      <c r="AA78" s="134">
        <f t="shared" ref="AA78" si="666">IF((W79+X79+Y79+Z79)&gt;$AB$4,"GREŠKA",W79+X79+Y79+Z79)</f>
        <v>0</v>
      </c>
      <c r="AB78" s="132" t="str">
        <f t="shared" ref="AB78" si="667">IF(AA78=0,"NE",(IF(AA78&gt;=($AB$4/2),"DA","NE")))</f>
        <v>NE</v>
      </c>
      <c r="AC78" s="23"/>
      <c r="AD78" s="24"/>
      <c r="AE78" s="24"/>
      <c r="AF78" s="24"/>
      <c r="AG78" s="134">
        <f t="shared" ref="AG78" si="668">IF((AC79+AD79+AE79+AF79)&gt;$AH$4,"GREŠKA",AC79+AD79+AE79+AF79)</f>
        <v>0</v>
      </c>
      <c r="AH78" s="132" t="str">
        <f t="shared" ref="AH78" si="669">IF(AG78=0,"NE",(IF(AG78&gt;=($AH$4/2),"DA","NE")))</f>
        <v>NE</v>
      </c>
      <c r="AI78" s="130">
        <f t="shared" ref="AI78" si="670">IF(AND(J78="da",P78="da",V78="da",AB78="da",AH78="da"),I78+O78+U78+AA78+AG78,0)</f>
        <v>0</v>
      </c>
      <c r="AJ78" s="128" t="str">
        <f t="shared" ref="AJ78" si="671">IF(OR(COUNTIF(J78:AH79,"ne")&gt;2,COUNTIF(J78:AH79,"ne")=0),"NE",COUNTIF(J78:AH79,"ne"))</f>
        <v>NE</v>
      </c>
      <c r="AK78" s="115" t="str">
        <f t="shared" ref="AK78" si="672">IF(SUM(COUNTBLANK(E78:H78),COUNTBLANK(K78:N78),COUNTBLANK(Q78:T78),COUNTBLANK(W78:Z78),COUNTBLANK(AC78:AF78))=20,"NE","DA")</f>
        <v>NE</v>
      </c>
      <c r="AL78" s="123"/>
      <c r="AM78" s="118" t="str">
        <f>J78</f>
        <v>NE</v>
      </c>
      <c r="AN78" s="118" t="str">
        <f>P78</f>
        <v>NE</v>
      </c>
      <c r="AO78" s="118" t="str">
        <f>V78</f>
        <v>NE</v>
      </c>
      <c r="AP78" s="118" t="str">
        <f>AB78</f>
        <v>NE</v>
      </c>
      <c r="AQ78" s="118" t="str">
        <f>AH78</f>
        <v>NE</v>
      </c>
      <c r="AR78" s="110" t="str">
        <f t="shared" ref="AR78" si="673">IF(AI78&lt;50, "NE",IF(AI78&lt;60,2,IF(AI78&lt;75,3,IF(AI78&lt;90,4,5))))</f>
        <v>NE</v>
      </c>
    </row>
    <row r="79" spans="1:44" ht="15.75" customHeight="1" thickBot="1" x14ac:dyDescent="0.3">
      <c r="A79" s="139"/>
      <c r="B79" s="141"/>
      <c r="C79" s="143"/>
      <c r="D79" s="27" t="s">
        <v>20</v>
      </c>
      <c r="E79" s="28">
        <f t="shared" ref="E79" si="674">IF($E$7=0,0,$E$7/$E$6*E78)</f>
        <v>0</v>
      </c>
      <c r="F79" s="28">
        <f t="shared" ref="F79" si="675">IF($F$7=0,0,$F$7/$F$6*F78)</f>
        <v>0</v>
      </c>
      <c r="G79" s="28">
        <f t="shared" ref="G79" si="676">IF($G$7=0,0,$G$7/$G$6*G78)</f>
        <v>0</v>
      </c>
      <c r="H79" s="28">
        <f t="shared" ref="H79" si="677">IF($H$7=0,0,$H$7/$H$6*H78)</f>
        <v>0</v>
      </c>
      <c r="I79" s="135"/>
      <c r="J79" s="133"/>
      <c r="K79" s="29">
        <f t="shared" ref="K79" si="678">IF($K$7=0,0,$K$7/$K$6*K78)</f>
        <v>0</v>
      </c>
      <c r="L79" s="28">
        <f t="shared" ref="L79" si="679">IF($L$7=0,0,$L$7/$L$6*L78)</f>
        <v>0</v>
      </c>
      <c r="M79" s="28">
        <f t="shared" ref="M79" si="680">IF($M$7=0,0,$M$7/$M$6*M78)</f>
        <v>0</v>
      </c>
      <c r="N79" s="28">
        <f t="shared" ref="N79" si="681">IF($N$7=0,0,$N$7/$N$6*N78)</f>
        <v>0</v>
      </c>
      <c r="O79" s="135"/>
      <c r="P79" s="133"/>
      <c r="Q79" s="29">
        <f t="shared" ref="Q79" si="682">IF($Q$7=0,0,$Q$7/$Q$6*Q78)</f>
        <v>0</v>
      </c>
      <c r="R79" s="28">
        <f t="shared" ref="R79" si="683">IF($R$7=0,0,$R$7/$R$6*R78)</f>
        <v>0</v>
      </c>
      <c r="S79" s="28">
        <f t="shared" ref="S79" si="684">IF($S$7=0,0,$S$7/$S$6*S78)</f>
        <v>0</v>
      </c>
      <c r="T79" s="28">
        <f t="shared" ref="T79" si="685">IF($T$7=0,0,$T$7/$T$6*T78)</f>
        <v>0</v>
      </c>
      <c r="U79" s="135"/>
      <c r="V79" s="133"/>
      <c r="W79" s="29">
        <f t="shared" ref="W79" si="686">IF($W$7=0,0,$W$7/$W$6*W78)</f>
        <v>0</v>
      </c>
      <c r="X79" s="28">
        <f t="shared" ref="X79" si="687">IF($X$7=0,0,$X$7/$X$6*X78)</f>
        <v>0</v>
      </c>
      <c r="Y79" s="28">
        <f t="shared" ref="Y79" si="688">IF($Y$7=0,0,$Y$7/$Y$6*Y78)</f>
        <v>0</v>
      </c>
      <c r="Z79" s="28">
        <f t="shared" ref="Z79" si="689">IF($Z$7=0,0,$Z$7/$Z$6*Z78)</f>
        <v>0</v>
      </c>
      <c r="AA79" s="135"/>
      <c r="AB79" s="133"/>
      <c r="AC79" s="29">
        <f t="shared" si="176"/>
        <v>0</v>
      </c>
      <c r="AD79" s="28">
        <f t="shared" si="177"/>
        <v>0</v>
      </c>
      <c r="AE79" s="28">
        <f t="shared" si="178"/>
        <v>0</v>
      </c>
      <c r="AF79" s="28">
        <f t="shared" si="179"/>
        <v>0</v>
      </c>
      <c r="AG79" s="136"/>
      <c r="AH79" s="137"/>
      <c r="AI79" s="131"/>
      <c r="AJ79" s="129"/>
      <c r="AK79" s="116"/>
      <c r="AL79" s="124"/>
      <c r="AM79" s="119"/>
      <c r="AN79" s="119"/>
      <c r="AO79" s="119"/>
      <c r="AP79" s="119"/>
      <c r="AQ79" s="119"/>
      <c r="AR79" s="111"/>
    </row>
    <row r="80" spans="1:44" ht="15" customHeight="1" x14ac:dyDescent="0.25">
      <c r="A80" s="138">
        <v>37</v>
      </c>
      <c r="B80" s="140" t="str">
        <f>'Popis studenata'!B38</f>
        <v xml:space="preserve"> </v>
      </c>
      <c r="C80" s="142">
        <f>'Popis studenata'!C38</f>
        <v>0</v>
      </c>
      <c r="D80" s="22" t="s">
        <v>19</v>
      </c>
      <c r="E80" s="23"/>
      <c r="F80" s="24"/>
      <c r="G80" s="24"/>
      <c r="H80" s="24"/>
      <c r="I80" s="134">
        <f t="shared" ref="I80" si="690">IF((E81+F81+G81+H81)&gt;$J$4,"GREŠKA",E81+F81+G81+H81)</f>
        <v>0</v>
      </c>
      <c r="J80" s="132" t="str">
        <f t="shared" ref="J80" si="691">IF(I80=0,"NE",(IF(I80&gt;=($J$4/2),"DA","NE")))</f>
        <v>NE</v>
      </c>
      <c r="K80" s="23"/>
      <c r="L80" s="24"/>
      <c r="M80" s="24"/>
      <c r="N80" s="24"/>
      <c r="O80" s="134">
        <f t="shared" ref="O80" si="692">IF((K81+L81+M81+N81)&gt;$P$4,"GREŠKA",K81+L81+M81+N81)</f>
        <v>0</v>
      </c>
      <c r="P80" s="132" t="str">
        <f t="shared" ref="P80" si="693">IF(O80=0,"NE",(IF(O80&gt;=($P$4/2),"DA","NE")))</f>
        <v>NE</v>
      </c>
      <c r="Q80" s="23"/>
      <c r="R80" s="24"/>
      <c r="S80" s="24"/>
      <c r="T80" s="24"/>
      <c r="U80" s="134">
        <f t="shared" ref="U80" si="694">IF((Q81+R81+S81+T81)&gt;$V$4,"GREŠKA",Q81+R81+S81+T81)</f>
        <v>0</v>
      </c>
      <c r="V80" s="132" t="str">
        <f t="shared" ref="V80" si="695">IF(U80=0,"NE",(IF(U80&gt;=($V$4/2),"DA","NE")))</f>
        <v>NE</v>
      </c>
      <c r="W80" s="23"/>
      <c r="X80" s="24"/>
      <c r="Y80" s="24"/>
      <c r="Z80" s="24"/>
      <c r="AA80" s="134">
        <f t="shared" ref="AA80" si="696">IF((W81+X81+Y81+Z81)&gt;$AB$4,"GREŠKA",W81+X81+Y81+Z81)</f>
        <v>0</v>
      </c>
      <c r="AB80" s="132" t="str">
        <f t="shared" ref="AB80" si="697">IF(AA80=0,"NE",(IF(AA80&gt;=($AB$4/2),"DA","NE")))</f>
        <v>NE</v>
      </c>
      <c r="AC80" s="23"/>
      <c r="AD80" s="24"/>
      <c r="AE80" s="24"/>
      <c r="AF80" s="24"/>
      <c r="AG80" s="134">
        <f t="shared" ref="AG80" si="698">IF((AC81+AD81+AE81+AF81)&gt;$AH$4,"GREŠKA",AC81+AD81+AE81+AF81)</f>
        <v>0</v>
      </c>
      <c r="AH80" s="132" t="str">
        <f t="shared" ref="AH80" si="699">IF(AG80=0,"NE",(IF(AG80&gt;=($AH$4/2),"DA","NE")))</f>
        <v>NE</v>
      </c>
      <c r="AI80" s="130">
        <f t="shared" ref="AI80" si="700">IF(AND(J80="da",P80="da",V80="da",AB80="da",AH80="da"),I80+O80+U80+AA80+AG80,0)</f>
        <v>0</v>
      </c>
      <c r="AJ80" s="128" t="str">
        <f t="shared" ref="AJ80" si="701">IF(OR(COUNTIF(J80:AH81,"ne")&gt;2,COUNTIF(J80:AH81,"ne")=0),"NE",COUNTIF(J80:AH81,"ne"))</f>
        <v>NE</v>
      </c>
      <c r="AK80" s="115" t="str">
        <f t="shared" ref="AK80" si="702">IF(SUM(COUNTBLANK(E80:H80),COUNTBLANK(K80:N80),COUNTBLANK(Q80:T80),COUNTBLANK(W80:Z80),COUNTBLANK(AC80:AF80))=20,"NE","DA")</f>
        <v>NE</v>
      </c>
      <c r="AL80" s="123"/>
      <c r="AM80" s="118" t="str">
        <f>J80</f>
        <v>NE</v>
      </c>
      <c r="AN80" s="118" t="str">
        <f>P80</f>
        <v>NE</v>
      </c>
      <c r="AO80" s="118" t="str">
        <f>V80</f>
        <v>NE</v>
      </c>
      <c r="AP80" s="118" t="str">
        <f>AB80</f>
        <v>NE</v>
      </c>
      <c r="AQ80" s="118" t="str">
        <f>AH80</f>
        <v>NE</v>
      </c>
      <c r="AR80" s="110" t="str">
        <f t="shared" ref="AR80" si="703">IF(AI80&lt;50, "NE",IF(AI80&lt;60,2,IF(AI80&lt;75,3,IF(AI80&lt;90,4,5))))</f>
        <v>NE</v>
      </c>
    </row>
    <row r="81" spans="1:44" ht="15.75" customHeight="1" thickBot="1" x14ac:dyDescent="0.3">
      <c r="A81" s="139"/>
      <c r="B81" s="141"/>
      <c r="C81" s="143"/>
      <c r="D81" s="27" t="s">
        <v>20</v>
      </c>
      <c r="E81" s="28">
        <f t="shared" ref="E81" si="704">IF($E$7=0,0,$E$7/$E$6*E80)</f>
        <v>0</v>
      </c>
      <c r="F81" s="28">
        <f t="shared" ref="F81" si="705">IF($F$7=0,0,$F$7/$F$6*F80)</f>
        <v>0</v>
      </c>
      <c r="G81" s="28">
        <f t="shared" ref="G81" si="706">IF($G$7=0,0,$G$7/$G$6*G80)</f>
        <v>0</v>
      </c>
      <c r="H81" s="28">
        <f t="shared" ref="H81" si="707">IF($H$7=0,0,$H$7/$H$6*H80)</f>
        <v>0</v>
      </c>
      <c r="I81" s="135"/>
      <c r="J81" s="133"/>
      <c r="K81" s="29">
        <f t="shared" ref="K81" si="708">IF($K$7=0,0,$K$7/$K$6*K80)</f>
        <v>0</v>
      </c>
      <c r="L81" s="28">
        <f t="shared" ref="L81" si="709">IF($L$7=0,0,$L$7/$L$6*L80)</f>
        <v>0</v>
      </c>
      <c r="M81" s="28">
        <f t="shared" ref="M81" si="710">IF($M$7=0,0,$M$7/$M$6*M80)</f>
        <v>0</v>
      </c>
      <c r="N81" s="28">
        <f t="shared" ref="N81" si="711">IF($N$7=0,0,$N$7/$N$6*N80)</f>
        <v>0</v>
      </c>
      <c r="O81" s="135"/>
      <c r="P81" s="133"/>
      <c r="Q81" s="29">
        <f t="shared" ref="Q81" si="712">IF($Q$7=0,0,$Q$7/$Q$6*Q80)</f>
        <v>0</v>
      </c>
      <c r="R81" s="28">
        <f t="shared" ref="R81" si="713">IF($R$7=0,0,$R$7/$R$6*R80)</f>
        <v>0</v>
      </c>
      <c r="S81" s="28">
        <f t="shared" ref="S81" si="714">IF($S$7=0,0,$S$7/$S$6*S80)</f>
        <v>0</v>
      </c>
      <c r="T81" s="28">
        <f t="shared" ref="T81" si="715">IF($T$7=0,0,$T$7/$T$6*T80)</f>
        <v>0</v>
      </c>
      <c r="U81" s="135"/>
      <c r="V81" s="133"/>
      <c r="W81" s="29">
        <f t="shared" ref="W81" si="716">IF($W$7=0,0,$W$7/$W$6*W80)</f>
        <v>0</v>
      </c>
      <c r="X81" s="28">
        <f t="shared" ref="X81" si="717">IF($X$7=0,0,$X$7/$X$6*X80)</f>
        <v>0</v>
      </c>
      <c r="Y81" s="28">
        <f t="shared" ref="Y81" si="718">IF($Y$7=0,0,$Y$7/$Y$6*Y80)</f>
        <v>0</v>
      </c>
      <c r="Z81" s="28">
        <f t="shared" ref="Z81" si="719">IF($Z$7=0,0,$Z$7/$Z$6*Z80)</f>
        <v>0</v>
      </c>
      <c r="AA81" s="135"/>
      <c r="AB81" s="133"/>
      <c r="AC81" s="29">
        <f t="shared" si="176"/>
        <v>0</v>
      </c>
      <c r="AD81" s="28">
        <f t="shared" si="177"/>
        <v>0</v>
      </c>
      <c r="AE81" s="28">
        <f t="shared" si="178"/>
        <v>0</v>
      </c>
      <c r="AF81" s="28">
        <f t="shared" si="179"/>
        <v>0</v>
      </c>
      <c r="AG81" s="136"/>
      <c r="AH81" s="137"/>
      <c r="AI81" s="131"/>
      <c r="AJ81" s="129"/>
      <c r="AK81" s="116"/>
      <c r="AL81" s="124"/>
      <c r="AM81" s="119"/>
      <c r="AN81" s="119"/>
      <c r="AO81" s="119"/>
      <c r="AP81" s="119"/>
      <c r="AQ81" s="119"/>
      <c r="AR81" s="111"/>
    </row>
    <row r="82" spans="1:44" ht="15" customHeight="1" x14ac:dyDescent="0.25">
      <c r="A82" s="138">
        <v>38</v>
      </c>
      <c r="B82" s="140" t="str">
        <f>'Popis studenata'!B39</f>
        <v xml:space="preserve"> </v>
      </c>
      <c r="C82" s="142">
        <f>'Popis studenata'!C39</f>
        <v>0</v>
      </c>
      <c r="D82" s="22" t="s">
        <v>19</v>
      </c>
      <c r="E82" s="23"/>
      <c r="F82" s="24"/>
      <c r="G82" s="24"/>
      <c r="H82" s="24"/>
      <c r="I82" s="134">
        <f t="shared" ref="I82" si="720">IF((E83+F83+G83+H83)&gt;$J$4,"GREŠKA",E83+F83+G83+H83)</f>
        <v>0</v>
      </c>
      <c r="J82" s="132" t="str">
        <f t="shared" ref="J82" si="721">IF(I82=0,"NE",(IF(I82&gt;=($J$4/2),"DA","NE")))</f>
        <v>NE</v>
      </c>
      <c r="K82" s="23"/>
      <c r="L82" s="24"/>
      <c r="M82" s="24"/>
      <c r="N82" s="24"/>
      <c r="O82" s="134">
        <f t="shared" ref="O82" si="722">IF((K83+L83+M83+N83)&gt;$P$4,"GREŠKA",K83+L83+M83+N83)</f>
        <v>0</v>
      </c>
      <c r="P82" s="132" t="str">
        <f t="shared" ref="P82" si="723">IF(O82=0,"NE",(IF(O82&gt;=($P$4/2),"DA","NE")))</f>
        <v>NE</v>
      </c>
      <c r="Q82" s="23"/>
      <c r="R82" s="24"/>
      <c r="S82" s="24"/>
      <c r="T82" s="24"/>
      <c r="U82" s="134">
        <f t="shared" ref="U82" si="724">IF((Q83+R83+S83+T83)&gt;$V$4,"GREŠKA",Q83+R83+S83+T83)</f>
        <v>0</v>
      </c>
      <c r="V82" s="132" t="str">
        <f t="shared" ref="V82" si="725">IF(U82=0,"NE",(IF(U82&gt;=($V$4/2),"DA","NE")))</f>
        <v>NE</v>
      </c>
      <c r="W82" s="23"/>
      <c r="X82" s="24"/>
      <c r="Y82" s="24"/>
      <c r="Z82" s="24"/>
      <c r="AA82" s="134">
        <f t="shared" ref="AA82" si="726">IF((W83+X83+Y83+Z83)&gt;$AB$4,"GREŠKA",W83+X83+Y83+Z83)</f>
        <v>0</v>
      </c>
      <c r="AB82" s="132" t="str">
        <f t="shared" ref="AB82" si="727">IF(AA82=0,"NE",(IF(AA82&gt;=($AB$4/2),"DA","NE")))</f>
        <v>NE</v>
      </c>
      <c r="AC82" s="23"/>
      <c r="AD82" s="24"/>
      <c r="AE82" s="24"/>
      <c r="AF82" s="24"/>
      <c r="AG82" s="134">
        <f t="shared" ref="AG82" si="728">IF((AC83+AD83+AE83+AF83)&gt;$AH$4,"GREŠKA",AC83+AD83+AE83+AF83)</f>
        <v>0</v>
      </c>
      <c r="AH82" s="132" t="str">
        <f t="shared" ref="AH82" si="729">IF(AG82=0,"NE",(IF(AG82&gt;=($AH$4/2),"DA","NE")))</f>
        <v>NE</v>
      </c>
      <c r="AI82" s="130">
        <f t="shared" ref="AI82" si="730">IF(AND(J82="da",P82="da",V82="da",AB82="da",AH82="da"),I82+O82+U82+AA82+AG82,0)</f>
        <v>0</v>
      </c>
      <c r="AJ82" s="128" t="str">
        <f t="shared" ref="AJ82" si="731">IF(OR(COUNTIF(J82:AH83,"ne")&gt;2,COUNTIF(J82:AH83,"ne")=0),"NE",COUNTIF(J82:AH83,"ne"))</f>
        <v>NE</v>
      </c>
      <c r="AK82" s="115" t="str">
        <f t="shared" ref="AK82" si="732">IF(SUM(COUNTBLANK(E82:H82),COUNTBLANK(K82:N82),COUNTBLANK(Q82:T82),COUNTBLANK(W82:Z82),COUNTBLANK(AC82:AF82))=20,"NE","DA")</f>
        <v>NE</v>
      </c>
      <c r="AL82" s="123"/>
      <c r="AM82" s="118" t="str">
        <f>J82</f>
        <v>NE</v>
      </c>
      <c r="AN82" s="118" t="str">
        <f>P82</f>
        <v>NE</v>
      </c>
      <c r="AO82" s="118" t="str">
        <f>V82</f>
        <v>NE</v>
      </c>
      <c r="AP82" s="118" t="str">
        <f>AB82</f>
        <v>NE</v>
      </c>
      <c r="AQ82" s="118" t="str">
        <f>AH82</f>
        <v>NE</v>
      </c>
      <c r="AR82" s="110" t="str">
        <f t="shared" ref="AR82" si="733">IF(AI82&lt;50, "NE",IF(AI82&lt;60,2,IF(AI82&lt;75,3,IF(AI82&lt;90,4,5))))</f>
        <v>NE</v>
      </c>
    </row>
    <row r="83" spans="1:44" ht="15.75" customHeight="1" thickBot="1" x14ac:dyDescent="0.3">
      <c r="A83" s="139"/>
      <c r="B83" s="141"/>
      <c r="C83" s="143"/>
      <c r="D83" s="27" t="s">
        <v>20</v>
      </c>
      <c r="E83" s="28">
        <f t="shared" ref="E83" si="734">IF($E$7=0,0,$E$7/$E$6*E82)</f>
        <v>0</v>
      </c>
      <c r="F83" s="28">
        <f t="shared" ref="F83" si="735">IF($F$7=0,0,$F$7/$F$6*F82)</f>
        <v>0</v>
      </c>
      <c r="G83" s="28">
        <f t="shared" ref="G83" si="736">IF($G$7=0,0,$G$7/$G$6*G82)</f>
        <v>0</v>
      </c>
      <c r="H83" s="28">
        <f t="shared" ref="H83" si="737">IF($H$7=0,0,$H$7/$H$6*H82)</f>
        <v>0</v>
      </c>
      <c r="I83" s="135"/>
      <c r="J83" s="133"/>
      <c r="K83" s="29">
        <f t="shared" ref="K83" si="738">IF($K$7=0,0,$K$7/$K$6*K82)</f>
        <v>0</v>
      </c>
      <c r="L83" s="28">
        <f t="shared" ref="L83" si="739">IF($L$7=0,0,$L$7/$L$6*L82)</f>
        <v>0</v>
      </c>
      <c r="M83" s="28">
        <f t="shared" ref="M83" si="740">IF($M$7=0,0,$M$7/$M$6*M82)</f>
        <v>0</v>
      </c>
      <c r="N83" s="28">
        <f t="shared" ref="N83" si="741">IF($N$7=0,0,$N$7/$N$6*N82)</f>
        <v>0</v>
      </c>
      <c r="O83" s="135"/>
      <c r="P83" s="133"/>
      <c r="Q83" s="29">
        <f t="shared" ref="Q83" si="742">IF($Q$7=0,0,$Q$7/$Q$6*Q82)</f>
        <v>0</v>
      </c>
      <c r="R83" s="28">
        <f t="shared" ref="R83" si="743">IF($R$7=0,0,$R$7/$R$6*R82)</f>
        <v>0</v>
      </c>
      <c r="S83" s="28">
        <f t="shared" ref="S83" si="744">IF($S$7=0,0,$S$7/$S$6*S82)</f>
        <v>0</v>
      </c>
      <c r="T83" s="28">
        <f t="shared" ref="T83" si="745">IF($T$7=0,0,$T$7/$T$6*T82)</f>
        <v>0</v>
      </c>
      <c r="U83" s="135"/>
      <c r="V83" s="133"/>
      <c r="W83" s="29">
        <f t="shared" ref="W83" si="746">IF($W$7=0,0,$W$7/$W$6*W82)</f>
        <v>0</v>
      </c>
      <c r="X83" s="28">
        <f t="shared" ref="X83" si="747">IF($X$7=0,0,$X$7/$X$6*X82)</f>
        <v>0</v>
      </c>
      <c r="Y83" s="28">
        <f t="shared" ref="Y83" si="748">IF($Y$7=0,0,$Y$7/$Y$6*Y82)</f>
        <v>0</v>
      </c>
      <c r="Z83" s="28">
        <f t="shared" ref="Z83" si="749">IF($Z$7=0,0,$Z$7/$Z$6*Z82)</f>
        <v>0</v>
      </c>
      <c r="AA83" s="135"/>
      <c r="AB83" s="133"/>
      <c r="AC83" s="29">
        <f t="shared" si="176"/>
        <v>0</v>
      </c>
      <c r="AD83" s="28">
        <f t="shared" si="177"/>
        <v>0</v>
      </c>
      <c r="AE83" s="28">
        <f t="shared" si="178"/>
        <v>0</v>
      </c>
      <c r="AF83" s="28">
        <f t="shared" si="179"/>
        <v>0</v>
      </c>
      <c r="AG83" s="136"/>
      <c r="AH83" s="137"/>
      <c r="AI83" s="131"/>
      <c r="AJ83" s="129"/>
      <c r="AK83" s="116"/>
      <c r="AL83" s="124"/>
      <c r="AM83" s="119"/>
      <c r="AN83" s="119"/>
      <c r="AO83" s="119"/>
      <c r="AP83" s="119"/>
      <c r="AQ83" s="119"/>
      <c r="AR83" s="111"/>
    </row>
    <row r="84" spans="1:44" ht="15" customHeight="1" x14ac:dyDescent="0.25">
      <c r="A84" s="138">
        <v>39</v>
      </c>
      <c r="B84" s="140" t="str">
        <f>'Popis studenata'!B40</f>
        <v xml:space="preserve"> </v>
      </c>
      <c r="C84" s="142">
        <f>'Popis studenata'!C40</f>
        <v>0</v>
      </c>
      <c r="D84" s="22" t="s">
        <v>19</v>
      </c>
      <c r="E84" s="23"/>
      <c r="F84" s="24"/>
      <c r="G84" s="24"/>
      <c r="H84" s="24"/>
      <c r="I84" s="134">
        <f t="shared" ref="I84" si="750">IF((E85+F85+G85+H85)&gt;$J$4,"GREŠKA",E85+F85+G85+H85)</f>
        <v>0</v>
      </c>
      <c r="J84" s="132" t="str">
        <f t="shared" ref="J84" si="751">IF(I84=0,"NE",(IF(I84&gt;=($J$4/2),"DA","NE")))</f>
        <v>NE</v>
      </c>
      <c r="K84" s="23"/>
      <c r="L84" s="24"/>
      <c r="M84" s="24"/>
      <c r="N84" s="24"/>
      <c r="O84" s="134">
        <f t="shared" ref="O84" si="752">IF((K85+L85+M85+N85)&gt;$P$4,"GREŠKA",K85+L85+M85+N85)</f>
        <v>0</v>
      </c>
      <c r="P84" s="132" t="str">
        <f t="shared" ref="P84" si="753">IF(O84=0,"NE",(IF(O84&gt;=($P$4/2),"DA","NE")))</f>
        <v>NE</v>
      </c>
      <c r="Q84" s="23"/>
      <c r="R84" s="24"/>
      <c r="S84" s="24"/>
      <c r="T84" s="24"/>
      <c r="U84" s="134">
        <f t="shared" ref="U84" si="754">IF((Q85+R85+S85+T85)&gt;$V$4,"GREŠKA",Q85+R85+S85+T85)</f>
        <v>0</v>
      </c>
      <c r="V84" s="132" t="str">
        <f t="shared" ref="V84" si="755">IF(U84=0,"NE",(IF(U84&gt;=($V$4/2),"DA","NE")))</f>
        <v>NE</v>
      </c>
      <c r="W84" s="23"/>
      <c r="X84" s="24"/>
      <c r="Y84" s="24"/>
      <c r="Z84" s="24"/>
      <c r="AA84" s="134">
        <f t="shared" ref="AA84" si="756">IF((W85+X85+Y85+Z85)&gt;$AB$4,"GREŠKA",W85+X85+Y85+Z85)</f>
        <v>0</v>
      </c>
      <c r="AB84" s="132" t="str">
        <f t="shared" ref="AB84" si="757">IF(AA84=0,"NE",(IF(AA84&gt;=($AB$4/2),"DA","NE")))</f>
        <v>NE</v>
      </c>
      <c r="AC84" s="23"/>
      <c r="AD84" s="24"/>
      <c r="AE84" s="24"/>
      <c r="AF84" s="24"/>
      <c r="AG84" s="134">
        <f t="shared" ref="AG84" si="758">IF((AC85+AD85+AE85+AF85)&gt;$AH$4,"GREŠKA",AC85+AD85+AE85+AF85)</f>
        <v>0</v>
      </c>
      <c r="AH84" s="132" t="str">
        <f t="shared" ref="AH84" si="759">IF(AG84=0,"NE",(IF(AG84&gt;=($AH$4/2),"DA","NE")))</f>
        <v>NE</v>
      </c>
      <c r="AI84" s="130">
        <f t="shared" ref="AI84" si="760">IF(AND(J84="da",P84="da",V84="da",AB84="da",AH84="da"),I84+O84+U84+AA84+AG84,0)</f>
        <v>0</v>
      </c>
      <c r="AJ84" s="128" t="str">
        <f t="shared" ref="AJ84" si="761">IF(OR(COUNTIF(J84:AH85,"ne")&gt;2,COUNTIF(J84:AH85,"ne")=0),"NE",COUNTIF(J84:AH85,"ne"))</f>
        <v>NE</v>
      </c>
      <c r="AK84" s="115" t="str">
        <f t="shared" ref="AK84" si="762">IF(SUM(COUNTBLANK(E84:H84),COUNTBLANK(K84:N84),COUNTBLANK(Q84:T84),COUNTBLANK(W84:Z84),COUNTBLANK(AC84:AF84))=20,"NE","DA")</f>
        <v>NE</v>
      </c>
      <c r="AL84" s="123"/>
      <c r="AM84" s="118" t="str">
        <f>J84</f>
        <v>NE</v>
      </c>
      <c r="AN84" s="118" t="str">
        <f>P84</f>
        <v>NE</v>
      </c>
      <c r="AO84" s="118" t="str">
        <f>V84</f>
        <v>NE</v>
      </c>
      <c r="AP84" s="118" t="str">
        <f>AB84</f>
        <v>NE</v>
      </c>
      <c r="AQ84" s="118" t="str">
        <f>AH84</f>
        <v>NE</v>
      </c>
      <c r="AR84" s="110" t="str">
        <f t="shared" ref="AR84" si="763">IF(AI84&lt;50, "NE",IF(AI84&lt;60,2,IF(AI84&lt;75,3,IF(AI84&lt;90,4,5))))</f>
        <v>NE</v>
      </c>
    </row>
    <row r="85" spans="1:44" ht="15.75" customHeight="1" thickBot="1" x14ac:dyDescent="0.3">
      <c r="A85" s="139"/>
      <c r="B85" s="141"/>
      <c r="C85" s="143"/>
      <c r="D85" s="27" t="s">
        <v>20</v>
      </c>
      <c r="E85" s="28">
        <f t="shared" ref="E85" si="764">IF($E$7=0,0,$E$7/$E$6*E84)</f>
        <v>0</v>
      </c>
      <c r="F85" s="28">
        <f t="shared" ref="F85" si="765">IF($F$7=0,0,$F$7/$F$6*F84)</f>
        <v>0</v>
      </c>
      <c r="G85" s="28">
        <f t="shared" ref="G85" si="766">IF($G$7=0,0,$G$7/$G$6*G84)</f>
        <v>0</v>
      </c>
      <c r="H85" s="28">
        <f t="shared" ref="H85" si="767">IF($H$7=0,0,$H$7/$H$6*H84)</f>
        <v>0</v>
      </c>
      <c r="I85" s="135"/>
      <c r="J85" s="133"/>
      <c r="K85" s="29">
        <f t="shared" ref="K85" si="768">IF($K$7=0,0,$K$7/$K$6*K84)</f>
        <v>0</v>
      </c>
      <c r="L85" s="28">
        <f t="shared" ref="L85" si="769">IF($L$7=0,0,$L$7/$L$6*L84)</f>
        <v>0</v>
      </c>
      <c r="M85" s="28">
        <f t="shared" ref="M85" si="770">IF($M$7=0,0,$M$7/$M$6*M84)</f>
        <v>0</v>
      </c>
      <c r="N85" s="28">
        <f t="shared" ref="N85" si="771">IF($N$7=0,0,$N$7/$N$6*N84)</f>
        <v>0</v>
      </c>
      <c r="O85" s="135"/>
      <c r="P85" s="133"/>
      <c r="Q85" s="29">
        <f t="shared" ref="Q85" si="772">IF($Q$7=0,0,$Q$7/$Q$6*Q84)</f>
        <v>0</v>
      </c>
      <c r="R85" s="28">
        <f t="shared" ref="R85" si="773">IF($R$7=0,0,$R$7/$R$6*R84)</f>
        <v>0</v>
      </c>
      <c r="S85" s="28">
        <f t="shared" ref="S85" si="774">IF($S$7=0,0,$S$7/$S$6*S84)</f>
        <v>0</v>
      </c>
      <c r="T85" s="28">
        <f t="shared" ref="T85" si="775">IF($T$7=0,0,$T$7/$T$6*T84)</f>
        <v>0</v>
      </c>
      <c r="U85" s="135"/>
      <c r="V85" s="133"/>
      <c r="W85" s="29">
        <f t="shared" ref="W85" si="776">IF($W$7=0,0,$W$7/$W$6*W84)</f>
        <v>0</v>
      </c>
      <c r="X85" s="28">
        <f t="shared" ref="X85" si="777">IF($X$7=0,0,$X$7/$X$6*X84)</f>
        <v>0</v>
      </c>
      <c r="Y85" s="28">
        <f t="shared" ref="Y85" si="778">IF($Y$7=0,0,$Y$7/$Y$6*Y84)</f>
        <v>0</v>
      </c>
      <c r="Z85" s="28">
        <f t="shared" ref="Z85" si="779">IF($Z$7=0,0,$Z$7/$Z$6*Z84)</f>
        <v>0</v>
      </c>
      <c r="AA85" s="135"/>
      <c r="AB85" s="133"/>
      <c r="AC85" s="29">
        <f t="shared" si="176"/>
        <v>0</v>
      </c>
      <c r="AD85" s="28">
        <f t="shared" si="177"/>
        <v>0</v>
      </c>
      <c r="AE85" s="28">
        <f t="shared" si="178"/>
        <v>0</v>
      </c>
      <c r="AF85" s="28">
        <f t="shared" si="179"/>
        <v>0</v>
      </c>
      <c r="AG85" s="136"/>
      <c r="AH85" s="137"/>
      <c r="AI85" s="131"/>
      <c r="AJ85" s="129"/>
      <c r="AK85" s="116"/>
      <c r="AL85" s="124"/>
      <c r="AM85" s="119"/>
      <c r="AN85" s="119"/>
      <c r="AO85" s="119"/>
      <c r="AP85" s="119"/>
      <c r="AQ85" s="119"/>
      <c r="AR85" s="111"/>
    </row>
    <row r="86" spans="1:44" ht="15" customHeight="1" x14ac:dyDescent="0.25">
      <c r="A86" s="138">
        <v>40</v>
      </c>
      <c r="B86" s="140" t="str">
        <f>'Popis studenata'!B41</f>
        <v xml:space="preserve"> </v>
      </c>
      <c r="C86" s="142">
        <f>'Popis studenata'!C41</f>
        <v>0</v>
      </c>
      <c r="D86" s="22" t="s">
        <v>19</v>
      </c>
      <c r="E86" s="23"/>
      <c r="F86" s="24"/>
      <c r="G86" s="24"/>
      <c r="H86" s="24"/>
      <c r="I86" s="134">
        <f t="shared" ref="I86" si="780">IF((E87+F87+G87+H87)&gt;$J$4,"GREŠKA",E87+F87+G87+H87)</f>
        <v>0</v>
      </c>
      <c r="J86" s="132" t="str">
        <f t="shared" ref="J86" si="781">IF(I86=0,"NE",(IF(I86&gt;=($J$4/2),"DA","NE")))</f>
        <v>NE</v>
      </c>
      <c r="K86" s="23"/>
      <c r="L86" s="24"/>
      <c r="M86" s="24"/>
      <c r="N86" s="24"/>
      <c r="O86" s="134">
        <f t="shared" ref="O86" si="782">IF((K87+L87+M87+N87)&gt;$P$4,"GREŠKA",K87+L87+M87+N87)</f>
        <v>0</v>
      </c>
      <c r="P86" s="132" t="str">
        <f t="shared" ref="P86" si="783">IF(O86=0,"NE",(IF(O86&gt;=($P$4/2),"DA","NE")))</f>
        <v>NE</v>
      </c>
      <c r="Q86" s="23"/>
      <c r="R86" s="24"/>
      <c r="S86" s="24"/>
      <c r="T86" s="24"/>
      <c r="U86" s="134">
        <f t="shared" ref="U86" si="784">IF((Q87+R87+S87+T87)&gt;$V$4,"GREŠKA",Q87+R87+S87+T87)</f>
        <v>0</v>
      </c>
      <c r="V86" s="132" t="str">
        <f t="shared" ref="V86" si="785">IF(U86=0,"NE",(IF(U86&gt;=($V$4/2),"DA","NE")))</f>
        <v>NE</v>
      </c>
      <c r="W86" s="23"/>
      <c r="X86" s="24"/>
      <c r="Y86" s="24"/>
      <c r="Z86" s="24"/>
      <c r="AA86" s="134">
        <f t="shared" ref="AA86" si="786">IF((W87+X87+Y87+Z87)&gt;$AB$4,"GREŠKA",W87+X87+Y87+Z87)</f>
        <v>0</v>
      </c>
      <c r="AB86" s="132" t="str">
        <f t="shared" ref="AB86" si="787">IF(AA86=0,"NE",(IF(AA86&gt;=($AB$4/2),"DA","NE")))</f>
        <v>NE</v>
      </c>
      <c r="AC86" s="23"/>
      <c r="AD86" s="24"/>
      <c r="AE86" s="24"/>
      <c r="AF86" s="24"/>
      <c r="AG86" s="134">
        <f t="shared" ref="AG86" si="788">IF((AC87+AD87+AE87+AF87)&gt;$AH$4,"GREŠKA",AC87+AD87+AE87+AF87)</f>
        <v>0</v>
      </c>
      <c r="AH86" s="132" t="str">
        <f t="shared" ref="AH86" si="789">IF(AG86=0,"NE",(IF(AG86&gt;=($AH$4/2),"DA","NE")))</f>
        <v>NE</v>
      </c>
      <c r="AI86" s="130">
        <f t="shared" ref="AI86" si="790">IF(AND(J86="da",P86="da",V86="da",AB86="da",AH86="da"),I86+O86+U86+AA86+AG86,0)</f>
        <v>0</v>
      </c>
      <c r="AJ86" s="128" t="str">
        <f t="shared" ref="AJ86" si="791">IF(OR(COUNTIF(J86:AH87,"ne")&gt;2,COUNTIF(J86:AH87,"ne")=0),"NE",COUNTIF(J86:AH87,"ne"))</f>
        <v>NE</v>
      </c>
      <c r="AK86" s="115" t="str">
        <f t="shared" ref="AK86" si="792">IF(SUM(COUNTBLANK(E86:H86),COUNTBLANK(K86:N86),COUNTBLANK(Q86:T86),COUNTBLANK(W86:Z86),COUNTBLANK(AC86:AF86))=20,"NE","DA")</f>
        <v>NE</v>
      </c>
      <c r="AL86" s="123"/>
      <c r="AM86" s="118" t="str">
        <f>J86</f>
        <v>NE</v>
      </c>
      <c r="AN86" s="118" t="str">
        <f>P86</f>
        <v>NE</v>
      </c>
      <c r="AO86" s="118" t="str">
        <f>V86</f>
        <v>NE</v>
      </c>
      <c r="AP86" s="118" t="str">
        <f>AB86</f>
        <v>NE</v>
      </c>
      <c r="AQ86" s="118" t="str">
        <f>AH86</f>
        <v>NE</v>
      </c>
      <c r="AR86" s="110" t="str">
        <f t="shared" ref="AR86" si="793">IF(AI86&lt;50, "NE",IF(AI86&lt;60,2,IF(AI86&lt;75,3,IF(AI86&lt;90,4,5))))</f>
        <v>NE</v>
      </c>
    </row>
    <row r="87" spans="1:44" ht="15.75" customHeight="1" thickBot="1" x14ac:dyDescent="0.3">
      <c r="A87" s="139"/>
      <c r="B87" s="141"/>
      <c r="C87" s="143"/>
      <c r="D87" s="27" t="s">
        <v>20</v>
      </c>
      <c r="E87" s="28">
        <f t="shared" ref="E87" si="794">IF($E$7=0,0,$E$7/$E$6*E86)</f>
        <v>0</v>
      </c>
      <c r="F87" s="28">
        <f t="shared" ref="F87" si="795">IF($F$7=0,0,$F$7/$F$6*F86)</f>
        <v>0</v>
      </c>
      <c r="G87" s="28">
        <f t="shared" ref="G87" si="796">IF($G$7=0,0,$G$7/$G$6*G86)</f>
        <v>0</v>
      </c>
      <c r="H87" s="28">
        <f t="shared" ref="H87" si="797">IF($H$7=0,0,$H$7/$H$6*H86)</f>
        <v>0</v>
      </c>
      <c r="I87" s="135"/>
      <c r="J87" s="133"/>
      <c r="K87" s="29">
        <f t="shared" ref="K87" si="798">IF($K$7=0,0,$K$7/$K$6*K86)</f>
        <v>0</v>
      </c>
      <c r="L87" s="28">
        <f t="shared" ref="L87" si="799">IF($L$7=0,0,$L$7/$L$6*L86)</f>
        <v>0</v>
      </c>
      <c r="M87" s="28">
        <f t="shared" ref="M87" si="800">IF($M$7=0,0,$M$7/$M$6*M86)</f>
        <v>0</v>
      </c>
      <c r="N87" s="28">
        <f t="shared" ref="N87" si="801">IF($N$7=0,0,$N$7/$N$6*N86)</f>
        <v>0</v>
      </c>
      <c r="O87" s="135"/>
      <c r="P87" s="133"/>
      <c r="Q87" s="29">
        <f t="shared" ref="Q87" si="802">IF($Q$7=0,0,$Q$7/$Q$6*Q86)</f>
        <v>0</v>
      </c>
      <c r="R87" s="28">
        <f t="shared" ref="R87" si="803">IF($R$7=0,0,$R$7/$R$6*R86)</f>
        <v>0</v>
      </c>
      <c r="S87" s="28">
        <f t="shared" ref="S87" si="804">IF($S$7=0,0,$S$7/$S$6*S86)</f>
        <v>0</v>
      </c>
      <c r="T87" s="28">
        <f t="shared" ref="T87" si="805">IF($T$7=0,0,$T$7/$T$6*T86)</f>
        <v>0</v>
      </c>
      <c r="U87" s="135"/>
      <c r="V87" s="133"/>
      <c r="W87" s="29">
        <f t="shared" ref="W87" si="806">IF($W$7=0,0,$W$7/$W$6*W86)</f>
        <v>0</v>
      </c>
      <c r="X87" s="28">
        <f t="shared" ref="X87" si="807">IF($X$7=0,0,$X$7/$X$6*X86)</f>
        <v>0</v>
      </c>
      <c r="Y87" s="28">
        <f t="shared" ref="Y87" si="808">IF($Y$7=0,0,$Y$7/$Y$6*Y86)</f>
        <v>0</v>
      </c>
      <c r="Z87" s="28">
        <f t="shared" ref="Z87" si="809">IF($Z$7=0,0,$Z$7/$Z$6*Z86)</f>
        <v>0</v>
      </c>
      <c r="AA87" s="135"/>
      <c r="AB87" s="133"/>
      <c r="AC87" s="29">
        <f t="shared" si="176"/>
        <v>0</v>
      </c>
      <c r="AD87" s="28">
        <f t="shared" si="177"/>
        <v>0</v>
      </c>
      <c r="AE87" s="28">
        <f t="shared" si="178"/>
        <v>0</v>
      </c>
      <c r="AF87" s="28">
        <f t="shared" si="179"/>
        <v>0</v>
      </c>
      <c r="AG87" s="136"/>
      <c r="AH87" s="137"/>
      <c r="AI87" s="131"/>
      <c r="AJ87" s="129"/>
      <c r="AK87" s="116"/>
      <c r="AL87" s="124"/>
      <c r="AM87" s="119"/>
      <c r="AN87" s="119"/>
      <c r="AO87" s="119"/>
      <c r="AP87" s="119"/>
      <c r="AQ87" s="119"/>
      <c r="AR87" s="111"/>
    </row>
    <row r="88" spans="1:44" ht="15" customHeight="1" x14ac:dyDescent="0.25">
      <c r="A88" s="138">
        <v>41</v>
      </c>
      <c r="B88" s="140" t="str">
        <f>'Popis studenata'!B42</f>
        <v xml:space="preserve"> </v>
      </c>
      <c r="C88" s="142">
        <f>'Popis studenata'!C42</f>
        <v>0</v>
      </c>
      <c r="D88" s="22" t="s">
        <v>19</v>
      </c>
      <c r="E88" s="23"/>
      <c r="F88" s="24"/>
      <c r="G88" s="24"/>
      <c r="H88" s="24"/>
      <c r="I88" s="134">
        <f t="shared" ref="I88" si="810">IF((E89+F89+G89+H89)&gt;$J$4,"GREŠKA",E89+F89+G89+H89)</f>
        <v>0</v>
      </c>
      <c r="J88" s="132" t="str">
        <f t="shared" ref="J88" si="811">IF(I88=0,"NE",(IF(I88&gt;=($J$4/2),"DA","NE")))</f>
        <v>NE</v>
      </c>
      <c r="K88" s="23"/>
      <c r="L88" s="24"/>
      <c r="M88" s="24"/>
      <c r="N88" s="24"/>
      <c r="O88" s="134">
        <f t="shared" ref="O88" si="812">IF((K89+L89+M89+N89)&gt;$P$4,"GREŠKA",K89+L89+M89+N89)</f>
        <v>0</v>
      </c>
      <c r="P88" s="132" t="str">
        <f t="shared" ref="P88" si="813">IF(O88=0,"NE",(IF(O88&gt;=($P$4/2),"DA","NE")))</f>
        <v>NE</v>
      </c>
      <c r="Q88" s="23"/>
      <c r="R88" s="24"/>
      <c r="S88" s="24"/>
      <c r="T88" s="24"/>
      <c r="U88" s="134">
        <f t="shared" ref="U88" si="814">IF((Q89+R89+S89+T89)&gt;$V$4,"GREŠKA",Q89+R89+S89+T89)</f>
        <v>0</v>
      </c>
      <c r="V88" s="132" t="str">
        <f t="shared" ref="V88" si="815">IF(U88=0,"NE",(IF(U88&gt;=($V$4/2),"DA","NE")))</f>
        <v>NE</v>
      </c>
      <c r="W88" s="23"/>
      <c r="X88" s="24"/>
      <c r="Y88" s="24"/>
      <c r="Z88" s="24"/>
      <c r="AA88" s="134">
        <f t="shared" ref="AA88" si="816">IF((W89+X89+Y89+Z89)&gt;$AB$4,"GREŠKA",W89+X89+Y89+Z89)</f>
        <v>0</v>
      </c>
      <c r="AB88" s="132" t="str">
        <f t="shared" ref="AB88" si="817">IF(AA88=0,"NE",(IF(AA88&gt;=($AB$4/2),"DA","NE")))</f>
        <v>NE</v>
      </c>
      <c r="AC88" s="23"/>
      <c r="AD88" s="24"/>
      <c r="AE88" s="24"/>
      <c r="AF88" s="24"/>
      <c r="AG88" s="134">
        <f t="shared" ref="AG88" si="818">IF((AC89+AD89+AE89+AF89)&gt;$AH$4,"GREŠKA",AC89+AD89+AE89+AF89)</f>
        <v>0</v>
      </c>
      <c r="AH88" s="132" t="str">
        <f t="shared" ref="AH88" si="819">IF(AG88=0,"NE",(IF(AG88&gt;=($AH$4/2),"DA","NE")))</f>
        <v>NE</v>
      </c>
      <c r="AI88" s="130">
        <f t="shared" ref="AI88" si="820">IF(AND(J88="da",P88="da",V88="da",AB88="da",AH88="da"),I88+O88+U88+AA88+AG88,0)</f>
        <v>0</v>
      </c>
      <c r="AJ88" s="128" t="str">
        <f t="shared" ref="AJ88" si="821">IF(OR(COUNTIF(J88:AH89,"ne")&gt;2,COUNTIF(J88:AH89,"ne")=0),"NE",COUNTIF(J88:AH89,"ne"))</f>
        <v>NE</v>
      </c>
      <c r="AK88" s="115" t="str">
        <f t="shared" ref="AK88" si="822">IF(SUM(COUNTBLANK(E88:H88),COUNTBLANK(K88:N88),COUNTBLANK(Q88:T88),COUNTBLANK(W88:Z88),COUNTBLANK(AC88:AF88))=20,"NE","DA")</f>
        <v>NE</v>
      </c>
      <c r="AL88" s="123"/>
      <c r="AM88" s="118" t="str">
        <f>J88</f>
        <v>NE</v>
      </c>
      <c r="AN88" s="118" t="str">
        <f>P88</f>
        <v>NE</v>
      </c>
      <c r="AO88" s="118" t="str">
        <f>V88</f>
        <v>NE</v>
      </c>
      <c r="AP88" s="118" t="str">
        <f>AB88</f>
        <v>NE</v>
      </c>
      <c r="AQ88" s="118" t="str">
        <f>AH88</f>
        <v>NE</v>
      </c>
      <c r="AR88" s="110" t="str">
        <f t="shared" ref="AR88" si="823">IF(AI88&lt;50, "NE",IF(AI88&lt;60,2,IF(AI88&lt;75,3,IF(AI88&lt;90,4,5))))</f>
        <v>NE</v>
      </c>
    </row>
    <row r="89" spans="1:44" ht="15.75" customHeight="1" thickBot="1" x14ac:dyDescent="0.3">
      <c r="A89" s="139"/>
      <c r="B89" s="141"/>
      <c r="C89" s="143"/>
      <c r="D89" s="27" t="s">
        <v>20</v>
      </c>
      <c r="E89" s="28">
        <f t="shared" ref="E89" si="824">IF($E$7=0,0,$E$7/$E$6*E88)</f>
        <v>0</v>
      </c>
      <c r="F89" s="28">
        <f t="shared" ref="F89" si="825">IF($F$7=0,0,$F$7/$F$6*F88)</f>
        <v>0</v>
      </c>
      <c r="G89" s="28">
        <f t="shared" ref="G89" si="826">IF($G$7=0,0,$G$7/$G$6*G88)</f>
        <v>0</v>
      </c>
      <c r="H89" s="28">
        <f t="shared" ref="H89" si="827">IF($H$7=0,0,$H$7/$H$6*H88)</f>
        <v>0</v>
      </c>
      <c r="I89" s="135"/>
      <c r="J89" s="133"/>
      <c r="K89" s="29">
        <f t="shared" ref="K89" si="828">IF($K$7=0,0,$K$7/$K$6*K88)</f>
        <v>0</v>
      </c>
      <c r="L89" s="28">
        <f t="shared" ref="L89" si="829">IF($L$7=0,0,$L$7/$L$6*L88)</f>
        <v>0</v>
      </c>
      <c r="M89" s="28">
        <f t="shared" ref="M89" si="830">IF($M$7=0,0,$M$7/$M$6*M88)</f>
        <v>0</v>
      </c>
      <c r="N89" s="28">
        <f t="shared" ref="N89" si="831">IF($N$7=0,0,$N$7/$N$6*N88)</f>
        <v>0</v>
      </c>
      <c r="O89" s="135"/>
      <c r="P89" s="133"/>
      <c r="Q89" s="29">
        <f t="shared" ref="Q89" si="832">IF($Q$7=0,0,$Q$7/$Q$6*Q88)</f>
        <v>0</v>
      </c>
      <c r="R89" s="28">
        <f t="shared" ref="R89" si="833">IF($R$7=0,0,$R$7/$R$6*R88)</f>
        <v>0</v>
      </c>
      <c r="S89" s="28">
        <f t="shared" ref="S89" si="834">IF($S$7=0,0,$S$7/$S$6*S88)</f>
        <v>0</v>
      </c>
      <c r="T89" s="28">
        <f t="shared" ref="T89" si="835">IF($T$7=0,0,$T$7/$T$6*T88)</f>
        <v>0</v>
      </c>
      <c r="U89" s="135"/>
      <c r="V89" s="133"/>
      <c r="W89" s="29">
        <f t="shared" ref="W89" si="836">IF($W$7=0,0,$W$7/$W$6*W88)</f>
        <v>0</v>
      </c>
      <c r="X89" s="28">
        <f t="shared" ref="X89" si="837">IF($X$7=0,0,$X$7/$X$6*X88)</f>
        <v>0</v>
      </c>
      <c r="Y89" s="28">
        <f t="shared" ref="Y89" si="838">IF($Y$7=0,0,$Y$7/$Y$6*Y88)</f>
        <v>0</v>
      </c>
      <c r="Z89" s="28">
        <f t="shared" ref="Z89" si="839">IF($Z$7=0,0,$Z$7/$Z$6*Z88)</f>
        <v>0</v>
      </c>
      <c r="AA89" s="135"/>
      <c r="AB89" s="133"/>
      <c r="AC89" s="29">
        <f t="shared" si="176"/>
        <v>0</v>
      </c>
      <c r="AD89" s="28">
        <f t="shared" si="177"/>
        <v>0</v>
      </c>
      <c r="AE89" s="28">
        <f t="shared" si="178"/>
        <v>0</v>
      </c>
      <c r="AF89" s="28">
        <f t="shared" si="179"/>
        <v>0</v>
      </c>
      <c r="AG89" s="136"/>
      <c r="AH89" s="137"/>
      <c r="AI89" s="131"/>
      <c r="AJ89" s="129"/>
      <c r="AK89" s="116"/>
      <c r="AL89" s="124"/>
      <c r="AM89" s="119"/>
      <c r="AN89" s="119"/>
      <c r="AO89" s="119"/>
      <c r="AP89" s="119"/>
      <c r="AQ89" s="119"/>
      <c r="AR89" s="111"/>
    </row>
    <row r="90" spans="1:44" ht="15" customHeight="1" x14ac:dyDescent="0.25">
      <c r="A90" s="138">
        <v>42</v>
      </c>
      <c r="B90" s="140" t="str">
        <f>'Popis studenata'!B43</f>
        <v xml:space="preserve"> </v>
      </c>
      <c r="C90" s="142">
        <f>'Popis studenata'!C43</f>
        <v>0</v>
      </c>
      <c r="D90" s="22" t="s">
        <v>19</v>
      </c>
      <c r="E90" s="23"/>
      <c r="F90" s="24"/>
      <c r="G90" s="24"/>
      <c r="H90" s="24"/>
      <c r="I90" s="134">
        <f t="shared" ref="I90" si="840">IF((E91+F91+G91+H91)&gt;$J$4,"GREŠKA",E91+F91+G91+H91)</f>
        <v>0</v>
      </c>
      <c r="J90" s="132" t="str">
        <f t="shared" ref="J90" si="841">IF(I90=0,"NE",(IF(I90&gt;=($J$4/2),"DA","NE")))</f>
        <v>NE</v>
      </c>
      <c r="K90" s="23"/>
      <c r="L90" s="24"/>
      <c r="M90" s="24"/>
      <c r="N90" s="24"/>
      <c r="O90" s="134">
        <f t="shared" ref="O90" si="842">IF((K91+L91+M91+N91)&gt;$P$4,"GREŠKA",K91+L91+M91+N91)</f>
        <v>0</v>
      </c>
      <c r="P90" s="132" t="str">
        <f t="shared" ref="P90" si="843">IF(O90=0,"NE",(IF(O90&gt;=($P$4/2),"DA","NE")))</f>
        <v>NE</v>
      </c>
      <c r="Q90" s="23"/>
      <c r="R90" s="24"/>
      <c r="S90" s="24"/>
      <c r="T90" s="24"/>
      <c r="U90" s="134">
        <f t="shared" ref="U90" si="844">IF((Q91+R91+S91+T91)&gt;$V$4,"GREŠKA",Q91+R91+S91+T91)</f>
        <v>0</v>
      </c>
      <c r="V90" s="132" t="str">
        <f t="shared" ref="V90" si="845">IF(U90=0,"NE",(IF(U90&gt;=($V$4/2),"DA","NE")))</f>
        <v>NE</v>
      </c>
      <c r="W90" s="23"/>
      <c r="X90" s="24"/>
      <c r="Y90" s="24"/>
      <c r="Z90" s="24"/>
      <c r="AA90" s="134">
        <f t="shared" ref="AA90" si="846">IF((W91+X91+Y91+Z91)&gt;$AB$4,"GREŠKA",W91+X91+Y91+Z91)</f>
        <v>0</v>
      </c>
      <c r="AB90" s="132" t="str">
        <f t="shared" ref="AB90" si="847">IF(AA90=0,"NE",(IF(AA90&gt;=($AB$4/2),"DA","NE")))</f>
        <v>NE</v>
      </c>
      <c r="AC90" s="23"/>
      <c r="AD90" s="24"/>
      <c r="AE90" s="24"/>
      <c r="AF90" s="24"/>
      <c r="AG90" s="134">
        <f t="shared" ref="AG90" si="848">IF((AC91+AD91+AE91+AF91)&gt;$AH$4,"GREŠKA",AC91+AD91+AE91+AF91)</f>
        <v>0</v>
      </c>
      <c r="AH90" s="132" t="str">
        <f t="shared" ref="AH90" si="849">IF(AG90=0,"NE",(IF(AG90&gt;=($AH$4/2),"DA","NE")))</f>
        <v>NE</v>
      </c>
      <c r="AI90" s="130">
        <f t="shared" ref="AI90" si="850">IF(AND(J90="da",P90="da",V90="da",AB90="da",AH90="da"),I90+O90+U90+AA90+AG90,0)</f>
        <v>0</v>
      </c>
      <c r="AJ90" s="128" t="str">
        <f t="shared" ref="AJ90" si="851">IF(OR(COUNTIF(J90:AH91,"ne")&gt;2,COUNTIF(J90:AH91,"ne")=0),"NE",COUNTIF(J90:AH91,"ne"))</f>
        <v>NE</v>
      </c>
      <c r="AK90" s="115" t="str">
        <f t="shared" ref="AK90" si="852">IF(SUM(COUNTBLANK(E90:H90),COUNTBLANK(K90:N90),COUNTBLANK(Q90:T90),COUNTBLANK(W90:Z90),COUNTBLANK(AC90:AF90))=20,"NE","DA")</f>
        <v>NE</v>
      </c>
      <c r="AL90" s="123"/>
      <c r="AM90" s="118" t="str">
        <f>J90</f>
        <v>NE</v>
      </c>
      <c r="AN90" s="118" t="str">
        <f>P90</f>
        <v>NE</v>
      </c>
      <c r="AO90" s="118" t="str">
        <f>V90</f>
        <v>NE</v>
      </c>
      <c r="AP90" s="118" t="str">
        <f>AB90</f>
        <v>NE</v>
      </c>
      <c r="AQ90" s="118" t="str">
        <f>AH90</f>
        <v>NE</v>
      </c>
      <c r="AR90" s="110" t="str">
        <f t="shared" ref="AR90" si="853">IF(AI90&lt;50, "NE",IF(AI90&lt;60,2,IF(AI90&lt;75,3,IF(AI90&lt;90,4,5))))</f>
        <v>NE</v>
      </c>
    </row>
    <row r="91" spans="1:44" ht="15.75" customHeight="1" thickBot="1" x14ac:dyDescent="0.3">
      <c r="A91" s="139"/>
      <c r="B91" s="141"/>
      <c r="C91" s="143"/>
      <c r="D91" s="27" t="s">
        <v>20</v>
      </c>
      <c r="E91" s="28">
        <f t="shared" ref="E91" si="854">IF($E$7=0,0,$E$7/$E$6*E90)</f>
        <v>0</v>
      </c>
      <c r="F91" s="28">
        <f t="shared" ref="F91" si="855">IF($F$7=0,0,$F$7/$F$6*F90)</f>
        <v>0</v>
      </c>
      <c r="G91" s="28">
        <f t="shared" ref="G91" si="856">IF($G$7=0,0,$G$7/$G$6*G90)</f>
        <v>0</v>
      </c>
      <c r="H91" s="28">
        <f t="shared" ref="H91" si="857">IF($H$7=0,0,$H$7/$H$6*H90)</f>
        <v>0</v>
      </c>
      <c r="I91" s="135"/>
      <c r="J91" s="133"/>
      <c r="K91" s="29">
        <f t="shared" ref="K91" si="858">IF($K$7=0,0,$K$7/$K$6*K90)</f>
        <v>0</v>
      </c>
      <c r="L91" s="28">
        <f t="shared" ref="L91" si="859">IF($L$7=0,0,$L$7/$L$6*L90)</f>
        <v>0</v>
      </c>
      <c r="M91" s="28">
        <f t="shared" ref="M91" si="860">IF($M$7=0,0,$M$7/$M$6*M90)</f>
        <v>0</v>
      </c>
      <c r="N91" s="28">
        <f t="shared" ref="N91" si="861">IF($N$7=0,0,$N$7/$N$6*N90)</f>
        <v>0</v>
      </c>
      <c r="O91" s="135"/>
      <c r="P91" s="133"/>
      <c r="Q91" s="29">
        <f t="shared" ref="Q91" si="862">IF($Q$7=0,0,$Q$7/$Q$6*Q90)</f>
        <v>0</v>
      </c>
      <c r="R91" s="28">
        <f t="shared" ref="R91" si="863">IF($R$7=0,0,$R$7/$R$6*R90)</f>
        <v>0</v>
      </c>
      <c r="S91" s="28">
        <f t="shared" ref="S91" si="864">IF($S$7=0,0,$S$7/$S$6*S90)</f>
        <v>0</v>
      </c>
      <c r="T91" s="28">
        <f t="shared" ref="T91" si="865">IF($T$7=0,0,$T$7/$T$6*T90)</f>
        <v>0</v>
      </c>
      <c r="U91" s="135"/>
      <c r="V91" s="133"/>
      <c r="W91" s="29">
        <f t="shared" ref="W91" si="866">IF($W$7=0,0,$W$7/$W$6*W90)</f>
        <v>0</v>
      </c>
      <c r="X91" s="28">
        <f t="shared" ref="X91" si="867">IF($X$7=0,0,$X$7/$X$6*X90)</f>
        <v>0</v>
      </c>
      <c r="Y91" s="28">
        <f t="shared" ref="Y91" si="868">IF($Y$7=0,0,$Y$7/$Y$6*Y90)</f>
        <v>0</v>
      </c>
      <c r="Z91" s="28">
        <f t="shared" ref="Z91" si="869">IF($Z$7=0,0,$Z$7/$Z$6*Z90)</f>
        <v>0</v>
      </c>
      <c r="AA91" s="135"/>
      <c r="AB91" s="133"/>
      <c r="AC91" s="29">
        <f t="shared" si="176"/>
        <v>0</v>
      </c>
      <c r="AD91" s="28">
        <f t="shared" si="177"/>
        <v>0</v>
      </c>
      <c r="AE91" s="28">
        <f t="shared" si="178"/>
        <v>0</v>
      </c>
      <c r="AF91" s="28">
        <f t="shared" si="179"/>
        <v>0</v>
      </c>
      <c r="AG91" s="136"/>
      <c r="AH91" s="137"/>
      <c r="AI91" s="131"/>
      <c r="AJ91" s="129"/>
      <c r="AK91" s="116"/>
      <c r="AL91" s="124"/>
      <c r="AM91" s="119"/>
      <c r="AN91" s="119"/>
      <c r="AO91" s="119"/>
      <c r="AP91" s="119"/>
      <c r="AQ91" s="119"/>
      <c r="AR91" s="111"/>
    </row>
    <row r="92" spans="1:44" ht="15" customHeight="1" x14ac:dyDescent="0.25">
      <c r="A92" s="138">
        <v>43</v>
      </c>
      <c r="B92" s="140" t="str">
        <f>'Popis studenata'!B44</f>
        <v xml:space="preserve"> </v>
      </c>
      <c r="C92" s="142">
        <f>'Popis studenata'!C44</f>
        <v>0</v>
      </c>
      <c r="D92" s="22" t="s">
        <v>19</v>
      </c>
      <c r="E92" s="23"/>
      <c r="F92" s="24"/>
      <c r="G92" s="24"/>
      <c r="H92" s="24"/>
      <c r="I92" s="134">
        <f t="shared" ref="I92" si="870">IF((E93+F93+G93+H93)&gt;$J$4,"GREŠKA",E93+F93+G93+H93)</f>
        <v>0</v>
      </c>
      <c r="J92" s="132" t="str">
        <f t="shared" ref="J92" si="871">IF(I92=0,"NE",(IF(I92&gt;=($J$4/2),"DA","NE")))</f>
        <v>NE</v>
      </c>
      <c r="K92" s="23"/>
      <c r="L92" s="24"/>
      <c r="M92" s="24"/>
      <c r="N92" s="24"/>
      <c r="O92" s="134">
        <f t="shared" ref="O92" si="872">IF((K93+L93+M93+N93)&gt;$P$4,"GREŠKA",K93+L93+M93+N93)</f>
        <v>0</v>
      </c>
      <c r="P92" s="132" t="str">
        <f t="shared" ref="P92" si="873">IF(O92=0,"NE",(IF(O92&gt;=($P$4/2),"DA","NE")))</f>
        <v>NE</v>
      </c>
      <c r="Q92" s="23"/>
      <c r="R92" s="24"/>
      <c r="S92" s="24"/>
      <c r="T92" s="24"/>
      <c r="U92" s="134">
        <f t="shared" ref="U92" si="874">IF((Q93+R93+S93+T93)&gt;$V$4,"GREŠKA",Q93+R93+S93+T93)</f>
        <v>0</v>
      </c>
      <c r="V92" s="132" t="str">
        <f t="shared" ref="V92" si="875">IF(U92=0,"NE",(IF(U92&gt;=($V$4/2),"DA","NE")))</f>
        <v>NE</v>
      </c>
      <c r="W92" s="23"/>
      <c r="X92" s="24"/>
      <c r="Y92" s="24"/>
      <c r="Z92" s="24"/>
      <c r="AA92" s="134">
        <f t="shared" ref="AA92" si="876">IF((W93+X93+Y93+Z93)&gt;$AB$4,"GREŠKA",W93+X93+Y93+Z93)</f>
        <v>0</v>
      </c>
      <c r="AB92" s="132" t="str">
        <f t="shared" ref="AB92" si="877">IF(AA92=0,"NE",(IF(AA92&gt;=($AB$4/2),"DA","NE")))</f>
        <v>NE</v>
      </c>
      <c r="AC92" s="23"/>
      <c r="AD92" s="24"/>
      <c r="AE92" s="24"/>
      <c r="AF92" s="24"/>
      <c r="AG92" s="134">
        <f t="shared" ref="AG92" si="878">IF((AC93+AD93+AE93+AF93)&gt;$AH$4,"GREŠKA",AC93+AD93+AE93+AF93)</f>
        <v>0</v>
      </c>
      <c r="AH92" s="132" t="str">
        <f t="shared" ref="AH92" si="879">IF(AG92=0,"NE",(IF(AG92&gt;=($AH$4/2),"DA","NE")))</f>
        <v>NE</v>
      </c>
      <c r="AI92" s="130">
        <f t="shared" ref="AI92" si="880">IF(AND(J92="da",P92="da",V92="da",AB92="da",AH92="da"),I92+O92+U92+AA92+AG92,0)</f>
        <v>0</v>
      </c>
      <c r="AJ92" s="128" t="str">
        <f t="shared" ref="AJ92" si="881">IF(OR(COUNTIF(J92:AH93,"ne")&gt;2,COUNTIF(J92:AH93,"ne")=0),"NE",COUNTIF(J92:AH93,"ne"))</f>
        <v>NE</v>
      </c>
      <c r="AK92" s="115" t="str">
        <f t="shared" ref="AK92" si="882">IF(SUM(COUNTBLANK(E92:H92),COUNTBLANK(K92:N92),COUNTBLANK(Q92:T92),COUNTBLANK(W92:Z92),COUNTBLANK(AC92:AF92))=20,"NE","DA")</f>
        <v>NE</v>
      </c>
      <c r="AL92" s="123"/>
      <c r="AM92" s="118" t="str">
        <f>J92</f>
        <v>NE</v>
      </c>
      <c r="AN92" s="118" t="str">
        <f>P92</f>
        <v>NE</v>
      </c>
      <c r="AO92" s="118" t="str">
        <f>V92</f>
        <v>NE</v>
      </c>
      <c r="AP92" s="118" t="str">
        <f>AB92</f>
        <v>NE</v>
      </c>
      <c r="AQ92" s="118" t="str">
        <f>AH92</f>
        <v>NE</v>
      </c>
      <c r="AR92" s="110" t="str">
        <f t="shared" ref="AR92" si="883">IF(AI92&lt;50, "NE",IF(AI92&lt;60,2,IF(AI92&lt;75,3,IF(AI92&lt;90,4,5))))</f>
        <v>NE</v>
      </c>
    </row>
    <row r="93" spans="1:44" ht="15.75" customHeight="1" thickBot="1" x14ac:dyDescent="0.3">
      <c r="A93" s="139"/>
      <c r="B93" s="141"/>
      <c r="C93" s="143"/>
      <c r="D93" s="27" t="s">
        <v>20</v>
      </c>
      <c r="E93" s="28">
        <f t="shared" ref="E93" si="884">IF($E$7=0,0,$E$7/$E$6*E92)</f>
        <v>0</v>
      </c>
      <c r="F93" s="28">
        <f t="shared" ref="F93" si="885">IF($F$7=0,0,$F$7/$F$6*F92)</f>
        <v>0</v>
      </c>
      <c r="G93" s="28">
        <f t="shared" ref="G93" si="886">IF($G$7=0,0,$G$7/$G$6*G92)</f>
        <v>0</v>
      </c>
      <c r="H93" s="28">
        <f t="shared" ref="H93" si="887">IF($H$7=0,0,$H$7/$H$6*H92)</f>
        <v>0</v>
      </c>
      <c r="I93" s="135"/>
      <c r="J93" s="133"/>
      <c r="K93" s="29">
        <f t="shared" ref="K93" si="888">IF($K$7=0,0,$K$7/$K$6*K92)</f>
        <v>0</v>
      </c>
      <c r="L93" s="28">
        <f t="shared" ref="L93" si="889">IF($L$7=0,0,$L$7/$L$6*L92)</f>
        <v>0</v>
      </c>
      <c r="M93" s="28">
        <f t="shared" ref="M93" si="890">IF($M$7=0,0,$M$7/$M$6*M92)</f>
        <v>0</v>
      </c>
      <c r="N93" s="28">
        <f t="shared" ref="N93" si="891">IF($N$7=0,0,$N$7/$N$6*N92)</f>
        <v>0</v>
      </c>
      <c r="O93" s="135"/>
      <c r="P93" s="133"/>
      <c r="Q93" s="29">
        <f t="shared" ref="Q93" si="892">IF($Q$7=0,0,$Q$7/$Q$6*Q92)</f>
        <v>0</v>
      </c>
      <c r="R93" s="28">
        <f t="shared" ref="R93" si="893">IF($R$7=0,0,$R$7/$R$6*R92)</f>
        <v>0</v>
      </c>
      <c r="S93" s="28">
        <f t="shared" ref="S93" si="894">IF($S$7=0,0,$S$7/$S$6*S92)</f>
        <v>0</v>
      </c>
      <c r="T93" s="28">
        <f t="shared" ref="T93" si="895">IF($T$7=0,0,$T$7/$T$6*T92)</f>
        <v>0</v>
      </c>
      <c r="U93" s="135"/>
      <c r="V93" s="133"/>
      <c r="W93" s="29">
        <f t="shared" ref="W93" si="896">IF($W$7=0,0,$W$7/$W$6*W92)</f>
        <v>0</v>
      </c>
      <c r="X93" s="28">
        <f t="shared" ref="X93" si="897">IF($X$7=0,0,$X$7/$X$6*X92)</f>
        <v>0</v>
      </c>
      <c r="Y93" s="28">
        <f t="shared" ref="Y93" si="898">IF($Y$7=0,0,$Y$7/$Y$6*Y92)</f>
        <v>0</v>
      </c>
      <c r="Z93" s="28">
        <f t="shared" ref="Z93" si="899">IF($Z$7=0,0,$Z$7/$Z$6*Z92)</f>
        <v>0</v>
      </c>
      <c r="AA93" s="135"/>
      <c r="AB93" s="133"/>
      <c r="AC93" s="29">
        <f t="shared" si="176"/>
        <v>0</v>
      </c>
      <c r="AD93" s="28">
        <f t="shared" si="177"/>
        <v>0</v>
      </c>
      <c r="AE93" s="28">
        <f t="shared" si="178"/>
        <v>0</v>
      </c>
      <c r="AF93" s="28">
        <f t="shared" si="179"/>
        <v>0</v>
      </c>
      <c r="AG93" s="136"/>
      <c r="AH93" s="137"/>
      <c r="AI93" s="131"/>
      <c r="AJ93" s="129"/>
      <c r="AK93" s="116"/>
      <c r="AL93" s="124"/>
      <c r="AM93" s="119"/>
      <c r="AN93" s="119"/>
      <c r="AO93" s="119"/>
      <c r="AP93" s="119"/>
      <c r="AQ93" s="119"/>
      <c r="AR93" s="111"/>
    </row>
    <row r="94" spans="1:44" ht="15" customHeight="1" x14ac:dyDescent="0.25">
      <c r="A94" s="138">
        <v>44</v>
      </c>
      <c r="B94" s="140" t="str">
        <f>'Popis studenata'!B45</f>
        <v xml:space="preserve"> </v>
      </c>
      <c r="C94" s="142">
        <f>'Popis studenata'!C45</f>
        <v>0</v>
      </c>
      <c r="D94" s="22" t="s">
        <v>19</v>
      </c>
      <c r="E94" s="23"/>
      <c r="F94" s="24"/>
      <c r="G94" s="24"/>
      <c r="H94" s="24"/>
      <c r="I94" s="134">
        <f t="shared" ref="I94" si="900">IF((E95+F95+G95+H95)&gt;$J$4,"GREŠKA",E95+F95+G95+H95)</f>
        <v>0</v>
      </c>
      <c r="J94" s="132" t="str">
        <f t="shared" ref="J94" si="901">IF(I94=0,"NE",(IF(I94&gt;=($J$4/2),"DA","NE")))</f>
        <v>NE</v>
      </c>
      <c r="K94" s="23"/>
      <c r="L94" s="24"/>
      <c r="M94" s="24"/>
      <c r="N94" s="24"/>
      <c r="O94" s="134">
        <f t="shared" ref="O94" si="902">IF((K95+L95+M95+N95)&gt;$P$4,"GREŠKA",K95+L95+M95+N95)</f>
        <v>0</v>
      </c>
      <c r="P94" s="132" t="str">
        <f t="shared" ref="P94" si="903">IF(O94=0,"NE",(IF(O94&gt;=($P$4/2),"DA","NE")))</f>
        <v>NE</v>
      </c>
      <c r="Q94" s="23"/>
      <c r="R94" s="24"/>
      <c r="S94" s="24"/>
      <c r="T94" s="24"/>
      <c r="U94" s="134">
        <f t="shared" ref="U94" si="904">IF((Q95+R95+S95+T95)&gt;$V$4,"GREŠKA",Q95+R95+S95+T95)</f>
        <v>0</v>
      </c>
      <c r="V94" s="132" t="str">
        <f t="shared" ref="V94" si="905">IF(U94=0,"NE",(IF(U94&gt;=($V$4/2),"DA","NE")))</f>
        <v>NE</v>
      </c>
      <c r="W94" s="23"/>
      <c r="X94" s="24"/>
      <c r="Y94" s="24"/>
      <c r="Z94" s="24"/>
      <c r="AA94" s="134">
        <f t="shared" ref="AA94" si="906">IF((W95+X95+Y95+Z95)&gt;$AB$4,"GREŠKA",W95+X95+Y95+Z95)</f>
        <v>0</v>
      </c>
      <c r="AB94" s="132" t="str">
        <f t="shared" ref="AB94" si="907">IF(AA94=0,"NE",(IF(AA94&gt;=($AB$4/2),"DA","NE")))</f>
        <v>NE</v>
      </c>
      <c r="AC94" s="23"/>
      <c r="AD94" s="24"/>
      <c r="AE94" s="24"/>
      <c r="AF94" s="24"/>
      <c r="AG94" s="134">
        <f t="shared" ref="AG94" si="908">IF((AC95+AD95+AE95+AF95)&gt;$AH$4,"GREŠKA",AC95+AD95+AE95+AF95)</f>
        <v>0</v>
      </c>
      <c r="AH94" s="132" t="str">
        <f t="shared" ref="AH94" si="909">IF(AG94=0,"NE",(IF(AG94&gt;=($AH$4/2),"DA","NE")))</f>
        <v>NE</v>
      </c>
      <c r="AI94" s="130">
        <f t="shared" ref="AI94" si="910">IF(AND(J94="da",P94="da",V94="da",AB94="da",AH94="da"),I94+O94+U94+AA94+AG94,0)</f>
        <v>0</v>
      </c>
      <c r="AJ94" s="128" t="str">
        <f t="shared" ref="AJ94" si="911">IF(OR(COUNTIF(J94:AH95,"ne")&gt;2,COUNTIF(J94:AH95,"ne")=0),"NE",COUNTIF(J94:AH95,"ne"))</f>
        <v>NE</v>
      </c>
      <c r="AK94" s="115" t="str">
        <f t="shared" ref="AK94" si="912">IF(SUM(COUNTBLANK(E94:H94),COUNTBLANK(K94:N94),COUNTBLANK(Q94:T94),COUNTBLANK(W94:Z94),COUNTBLANK(AC94:AF94))=20,"NE","DA")</f>
        <v>NE</v>
      </c>
      <c r="AL94" s="123"/>
      <c r="AM94" s="118" t="str">
        <f>J94</f>
        <v>NE</v>
      </c>
      <c r="AN94" s="118" t="str">
        <f>P94</f>
        <v>NE</v>
      </c>
      <c r="AO94" s="118" t="str">
        <f>V94</f>
        <v>NE</v>
      </c>
      <c r="AP94" s="118" t="str">
        <f>AB94</f>
        <v>NE</v>
      </c>
      <c r="AQ94" s="118" t="str">
        <f>AH94</f>
        <v>NE</v>
      </c>
      <c r="AR94" s="110" t="str">
        <f t="shared" ref="AR94" si="913">IF(AI94&lt;50, "NE",IF(AI94&lt;60,2,IF(AI94&lt;75,3,IF(AI94&lt;90,4,5))))</f>
        <v>NE</v>
      </c>
    </row>
    <row r="95" spans="1:44" ht="15.75" customHeight="1" thickBot="1" x14ac:dyDescent="0.3">
      <c r="A95" s="139"/>
      <c r="B95" s="141"/>
      <c r="C95" s="143"/>
      <c r="D95" s="27" t="s">
        <v>20</v>
      </c>
      <c r="E95" s="28">
        <f t="shared" ref="E95" si="914">IF($E$7=0,0,$E$7/$E$6*E94)</f>
        <v>0</v>
      </c>
      <c r="F95" s="28">
        <f t="shared" ref="F95" si="915">IF($F$7=0,0,$F$7/$F$6*F94)</f>
        <v>0</v>
      </c>
      <c r="G95" s="28">
        <f t="shared" ref="G95" si="916">IF($G$7=0,0,$G$7/$G$6*G94)</f>
        <v>0</v>
      </c>
      <c r="H95" s="28">
        <f t="shared" ref="H95" si="917">IF($H$7=0,0,$H$7/$H$6*H94)</f>
        <v>0</v>
      </c>
      <c r="I95" s="135"/>
      <c r="J95" s="133"/>
      <c r="K95" s="29">
        <f t="shared" ref="K95" si="918">IF($K$7=0,0,$K$7/$K$6*K94)</f>
        <v>0</v>
      </c>
      <c r="L95" s="28">
        <f t="shared" ref="L95" si="919">IF($L$7=0,0,$L$7/$L$6*L94)</f>
        <v>0</v>
      </c>
      <c r="M95" s="28">
        <f t="shared" ref="M95" si="920">IF($M$7=0,0,$M$7/$M$6*M94)</f>
        <v>0</v>
      </c>
      <c r="N95" s="28">
        <f t="shared" ref="N95" si="921">IF($N$7=0,0,$N$7/$N$6*N94)</f>
        <v>0</v>
      </c>
      <c r="O95" s="135"/>
      <c r="P95" s="133"/>
      <c r="Q95" s="29">
        <f t="shared" ref="Q95" si="922">IF($Q$7=0,0,$Q$7/$Q$6*Q94)</f>
        <v>0</v>
      </c>
      <c r="R95" s="28">
        <f t="shared" ref="R95" si="923">IF($R$7=0,0,$R$7/$R$6*R94)</f>
        <v>0</v>
      </c>
      <c r="S95" s="28">
        <f t="shared" ref="S95" si="924">IF($S$7=0,0,$S$7/$S$6*S94)</f>
        <v>0</v>
      </c>
      <c r="T95" s="28">
        <f t="shared" ref="T95" si="925">IF($T$7=0,0,$T$7/$T$6*T94)</f>
        <v>0</v>
      </c>
      <c r="U95" s="135"/>
      <c r="V95" s="133"/>
      <c r="W95" s="29">
        <f t="shared" ref="W95" si="926">IF($W$7=0,0,$W$7/$W$6*W94)</f>
        <v>0</v>
      </c>
      <c r="X95" s="28">
        <f t="shared" ref="X95" si="927">IF($X$7=0,0,$X$7/$X$6*X94)</f>
        <v>0</v>
      </c>
      <c r="Y95" s="28">
        <f t="shared" ref="Y95" si="928">IF($Y$7=0,0,$Y$7/$Y$6*Y94)</f>
        <v>0</v>
      </c>
      <c r="Z95" s="28">
        <f t="shared" ref="Z95" si="929">IF($Z$7=0,0,$Z$7/$Z$6*Z94)</f>
        <v>0</v>
      </c>
      <c r="AA95" s="135"/>
      <c r="AB95" s="133"/>
      <c r="AC95" s="29">
        <f t="shared" si="176"/>
        <v>0</v>
      </c>
      <c r="AD95" s="28">
        <f t="shared" si="177"/>
        <v>0</v>
      </c>
      <c r="AE95" s="28">
        <f t="shared" si="178"/>
        <v>0</v>
      </c>
      <c r="AF95" s="28">
        <f t="shared" si="179"/>
        <v>0</v>
      </c>
      <c r="AG95" s="136"/>
      <c r="AH95" s="137"/>
      <c r="AI95" s="131"/>
      <c r="AJ95" s="129"/>
      <c r="AK95" s="116"/>
      <c r="AL95" s="124"/>
      <c r="AM95" s="119"/>
      <c r="AN95" s="119"/>
      <c r="AO95" s="119"/>
      <c r="AP95" s="119"/>
      <c r="AQ95" s="119"/>
      <c r="AR95" s="111"/>
    </row>
    <row r="96" spans="1:44" ht="15" customHeight="1" x14ac:dyDescent="0.25">
      <c r="A96" s="138">
        <v>45</v>
      </c>
      <c r="B96" s="140" t="str">
        <f>'Popis studenata'!B46</f>
        <v xml:space="preserve"> </v>
      </c>
      <c r="C96" s="142">
        <f>'Popis studenata'!C46</f>
        <v>0</v>
      </c>
      <c r="D96" s="22" t="s">
        <v>19</v>
      </c>
      <c r="E96" s="23"/>
      <c r="F96" s="24"/>
      <c r="G96" s="24"/>
      <c r="H96" s="24"/>
      <c r="I96" s="134">
        <f t="shared" ref="I96" si="930">IF((E97+F97+G97+H97)&gt;$J$4,"GREŠKA",E97+F97+G97+H97)</f>
        <v>0</v>
      </c>
      <c r="J96" s="132" t="str">
        <f t="shared" ref="J96" si="931">IF(I96=0,"NE",(IF(I96&gt;=($J$4/2),"DA","NE")))</f>
        <v>NE</v>
      </c>
      <c r="K96" s="23"/>
      <c r="L96" s="24"/>
      <c r="M96" s="24"/>
      <c r="N96" s="24"/>
      <c r="O96" s="134">
        <f t="shared" ref="O96" si="932">IF((K97+L97+M97+N97)&gt;$P$4,"GREŠKA",K97+L97+M97+N97)</f>
        <v>0</v>
      </c>
      <c r="P96" s="132" t="str">
        <f t="shared" ref="P96" si="933">IF(O96=0,"NE",(IF(O96&gt;=($P$4/2),"DA","NE")))</f>
        <v>NE</v>
      </c>
      <c r="Q96" s="23"/>
      <c r="R96" s="24"/>
      <c r="S96" s="24"/>
      <c r="T96" s="24"/>
      <c r="U96" s="134">
        <f t="shared" ref="U96" si="934">IF((Q97+R97+S97+T97)&gt;$V$4,"GREŠKA",Q97+R97+S97+T97)</f>
        <v>0</v>
      </c>
      <c r="V96" s="132" t="str">
        <f t="shared" ref="V96" si="935">IF(U96=0,"NE",(IF(U96&gt;=($V$4/2),"DA","NE")))</f>
        <v>NE</v>
      </c>
      <c r="W96" s="23"/>
      <c r="X96" s="24"/>
      <c r="Y96" s="24"/>
      <c r="Z96" s="24"/>
      <c r="AA96" s="134">
        <f t="shared" ref="AA96" si="936">IF((W97+X97+Y97+Z97)&gt;$AB$4,"GREŠKA",W97+X97+Y97+Z97)</f>
        <v>0</v>
      </c>
      <c r="AB96" s="132" t="str">
        <f t="shared" ref="AB96" si="937">IF(AA96=0,"NE",(IF(AA96&gt;=($AB$4/2),"DA","NE")))</f>
        <v>NE</v>
      </c>
      <c r="AC96" s="23"/>
      <c r="AD96" s="24"/>
      <c r="AE96" s="24"/>
      <c r="AF96" s="24"/>
      <c r="AG96" s="134">
        <f t="shared" ref="AG96" si="938">IF((AC97+AD97+AE97+AF97)&gt;$AH$4,"GREŠKA",AC97+AD97+AE97+AF97)</f>
        <v>0</v>
      </c>
      <c r="AH96" s="132" t="str">
        <f t="shared" ref="AH96" si="939">IF(AG96=0,"NE",(IF(AG96&gt;=($AH$4/2),"DA","NE")))</f>
        <v>NE</v>
      </c>
      <c r="AI96" s="130">
        <f t="shared" ref="AI96" si="940">IF(AND(J96="da",P96="da",V96="da",AB96="da",AH96="da"),I96+O96+U96+AA96+AG96,0)</f>
        <v>0</v>
      </c>
      <c r="AJ96" s="128" t="str">
        <f t="shared" ref="AJ96" si="941">IF(OR(COUNTIF(J96:AH97,"ne")&gt;2,COUNTIF(J96:AH97,"ne")=0),"NE",COUNTIF(J96:AH97,"ne"))</f>
        <v>NE</v>
      </c>
      <c r="AK96" s="115" t="str">
        <f t="shared" ref="AK96" si="942">IF(SUM(COUNTBLANK(E96:H96),COUNTBLANK(K96:N96),COUNTBLANK(Q96:T96),COUNTBLANK(W96:Z96),COUNTBLANK(AC96:AF96))=20,"NE","DA")</f>
        <v>NE</v>
      </c>
      <c r="AL96" s="123"/>
      <c r="AM96" s="118" t="str">
        <f>J96</f>
        <v>NE</v>
      </c>
      <c r="AN96" s="118" t="str">
        <f>P96</f>
        <v>NE</v>
      </c>
      <c r="AO96" s="118" t="str">
        <f>V96</f>
        <v>NE</v>
      </c>
      <c r="AP96" s="118" t="str">
        <f>AB96</f>
        <v>NE</v>
      </c>
      <c r="AQ96" s="118" t="str">
        <f>AH96</f>
        <v>NE</v>
      </c>
      <c r="AR96" s="110" t="str">
        <f t="shared" ref="AR96" si="943">IF(AI96&lt;50, "NE",IF(AI96&lt;60,2,IF(AI96&lt;75,3,IF(AI96&lt;90,4,5))))</f>
        <v>NE</v>
      </c>
    </row>
    <row r="97" spans="1:44" ht="15.75" customHeight="1" thickBot="1" x14ac:dyDescent="0.3">
      <c r="A97" s="139"/>
      <c r="B97" s="141"/>
      <c r="C97" s="143"/>
      <c r="D97" s="27" t="s">
        <v>20</v>
      </c>
      <c r="E97" s="28">
        <f t="shared" ref="E97" si="944">IF($E$7=0,0,$E$7/$E$6*E96)</f>
        <v>0</v>
      </c>
      <c r="F97" s="28">
        <f t="shared" ref="F97" si="945">IF($F$7=0,0,$F$7/$F$6*F96)</f>
        <v>0</v>
      </c>
      <c r="G97" s="28">
        <f t="shared" ref="G97" si="946">IF($G$7=0,0,$G$7/$G$6*G96)</f>
        <v>0</v>
      </c>
      <c r="H97" s="28">
        <f t="shared" ref="H97" si="947">IF($H$7=0,0,$H$7/$H$6*H96)</f>
        <v>0</v>
      </c>
      <c r="I97" s="135"/>
      <c r="J97" s="133"/>
      <c r="K97" s="29">
        <f t="shared" ref="K97" si="948">IF($K$7=0,0,$K$7/$K$6*K96)</f>
        <v>0</v>
      </c>
      <c r="L97" s="28">
        <f t="shared" ref="L97" si="949">IF($L$7=0,0,$L$7/$L$6*L96)</f>
        <v>0</v>
      </c>
      <c r="M97" s="28">
        <f t="shared" ref="M97" si="950">IF($M$7=0,0,$M$7/$M$6*M96)</f>
        <v>0</v>
      </c>
      <c r="N97" s="28">
        <f t="shared" ref="N97" si="951">IF($N$7=0,0,$N$7/$N$6*N96)</f>
        <v>0</v>
      </c>
      <c r="O97" s="135"/>
      <c r="P97" s="133"/>
      <c r="Q97" s="29">
        <f t="shared" ref="Q97" si="952">IF($Q$7=0,0,$Q$7/$Q$6*Q96)</f>
        <v>0</v>
      </c>
      <c r="R97" s="28">
        <f t="shared" ref="R97" si="953">IF($R$7=0,0,$R$7/$R$6*R96)</f>
        <v>0</v>
      </c>
      <c r="S97" s="28">
        <f t="shared" ref="S97" si="954">IF($S$7=0,0,$S$7/$S$6*S96)</f>
        <v>0</v>
      </c>
      <c r="T97" s="28">
        <f t="shared" ref="T97" si="955">IF($T$7=0,0,$T$7/$T$6*T96)</f>
        <v>0</v>
      </c>
      <c r="U97" s="135"/>
      <c r="V97" s="133"/>
      <c r="W97" s="29">
        <f t="shared" ref="W97" si="956">IF($W$7=0,0,$W$7/$W$6*W96)</f>
        <v>0</v>
      </c>
      <c r="X97" s="28">
        <f t="shared" ref="X97" si="957">IF($X$7=0,0,$X$7/$X$6*X96)</f>
        <v>0</v>
      </c>
      <c r="Y97" s="28">
        <f t="shared" ref="Y97" si="958">IF($Y$7=0,0,$Y$7/$Y$6*Y96)</f>
        <v>0</v>
      </c>
      <c r="Z97" s="28">
        <f t="shared" ref="Z97" si="959">IF($Z$7=0,0,$Z$7/$Z$6*Z96)</f>
        <v>0</v>
      </c>
      <c r="AA97" s="135"/>
      <c r="AB97" s="133"/>
      <c r="AC97" s="29">
        <f t="shared" si="176"/>
        <v>0</v>
      </c>
      <c r="AD97" s="28">
        <f t="shared" si="177"/>
        <v>0</v>
      </c>
      <c r="AE97" s="28">
        <f t="shared" si="178"/>
        <v>0</v>
      </c>
      <c r="AF97" s="28">
        <f t="shared" si="179"/>
        <v>0</v>
      </c>
      <c r="AG97" s="136"/>
      <c r="AH97" s="137"/>
      <c r="AI97" s="131"/>
      <c r="AJ97" s="129"/>
      <c r="AK97" s="116"/>
      <c r="AL97" s="124"/>
      <c r="AM97" s="119"/>
      <c r="AN97" s="119"/>
      <c r="AO97" s="119"/>
      <c r="AP97" s="119"/>
      <c r="AQ97" s="119"/>
      <c r="AR97" s="111"/>
    </row>
    <row r="98" spans="1:44" ht="15" customHeight="1" x14ac:dyDescent="0.25">
      <c r="A98" s="138">
        <v>46</v>
      </c>
      <c r="B98" s="140" t="str">
        <f>'Popis studenata'!B47</f>
        <v xml:space="preserve"> </v>
      </c>
      <c r="C98" s="142">
        <f>'Popis studenata'!C47</f>
        <v>0</v>
      </c>
      <c r="D98" s="22" t="s">
        <v>19</v>
      </c>
      <c r="E98" s="23"/>
      <c r="F98" s="24"/>
      <c r="G98" s="24"/>
      <c r="H98" s="24"/>
      <c r="I98" s="134">
        <f t="shared" ref="I98" si="960">IF((E99+F99+G99+H99)&gt;$J$4,"GREŠKA",E99+F99+G99+H99)</f>
        <v>0</v>
      </c>
      <c r="J98" s="132" t="str">
        <f t="shared" ref="J98" si="961">IF(I98=0,"NE",(IF(I98&gt;=($J$4/2),"DA","NE")))</f>
        <v>NE</v>
      </c>
      <c r="K98" s="23"/>
      <c r="L98" s="24"/>
      <c r="M98" s="24"/>
      <c r="N98" s="24"/>
      <c r="O98" s="134">
        <f t="shared" ref="O98" si="962">IF((K99+L99+M99+N99)&gt;$P$4,"GREŠKA",K99+L99+M99+N99)</f>
        <v>0</v>
      </c>
      <c r="P98" s="132" t="str">
        <f t="shared" ref="P98" si="963">IF(O98=0,"NE",(IF(O98&gt;=($P$4/2),"DA","NE")))</f>
        <v>NE</v>
      </c>
      <c r="Q98" s="23"/>
      <c r="R98" s="24"/>
      <c r="S98" s="24"/>
      <c r="T98" s="24"/>
      <c r="U98" s="134">
        <f t="shared" ref="U98" si="964">IF((Q99+R99+S99+T99)&gt;$V$4,"GREŠKA",Q99+R99+S99+T99)</f>
        <v>0</v>
      </c>
      <c r="V98" s="132" t="str">
        <f t="shared" ref="V98" si="965">IF(U98=0,"NE",(IF(U98&gt;=($V$4/2),"DA","NE")))</f>
        <v>NE</v>
      </c>
      <c r="W98" s="23"/>
      <c r="X98" s="24"/>
      <c r="Y98" s="24"/>
      <c r="Z98" s="24"/>
      <c r="AA98" s="134">
        <f t="shared" ref="AA98" si="966">IF((W99+X99+Y99+Z99)&gt;$AB$4,"GREŠKA",W99+X99+Y99+Z99)</f>
        <v>0</v>
      </c>
      <c r="AB98" s="132" t="str">
        <f t="shared" ref="AB98" si="967">IF(AA98=0,"NE",(IF(AA98&gt;=($AB$4/2),"DA","NE")))</f>
        <v>NE</v>
      </c>
      <c r="AC98" s="23"/>
      <c r="AD98" s="24"/>
      <c r="AE98" s="24"/>
      <c r="AF98" s="24"/>
      <c r="AG98" s="134">
        <f t="shared" ref="AG98" si="968">IF((AC99+AD99+AE99+AF99)&gt;$AH$4,"GREŠKA",AC99+AD99+AE99+AF99)</f>
        <v>0</v>
      </c>
      <c r="AH98" s="132" t="str">
        <f t="shared" ref="AH98" si="969">IF(AG98=0,"NE",(IF(AG98&gt;=($AH$4/2),"DA","NE")))</f>
        <v>NE</v>
      </c>
      <c r="AI98" s="130">
        <f t="shared" ref="AI98" si="970">IF(AND(J98="da",P98="da",V98="da",AB98="da",AH98="da"),I98+O98+U98+AA98+AG98,0)</f>
        <v>0</v>
      </c>
      <c r="AJ98" s="128" t="str">
        <f t="shared" ref="AJ98" si="971">IF(OR(COUNTIF(J98:AH99,"ne")&gt;2,COUNTIF(J98:AH99,"ne")=0),"NE",COUNTIF(J98:AH99,"ne"))</f>
        <v>NE</v>
      </c>
      <c r="AK98" s="115" t="str">
        <f t="shared" ref="AK98" si="972">IF(SUM(COUNTBLANK(E98:H98),COUNTBLANK(K98:N98),COUNTBLANK(Q98:T98),COUNTBLANK(W98:Z98),COUNTBLANK(AC98:AF98))=20,"NE","DA")</f>
        <v>NE</v>
      </c>
      <c r="AL98" s="123"/>
      <c r="AM98" s="118" t="str">
        <f>J98</f>
        <v>NE</v>
      </c>
      <c r="AN98" s="118" t="str">
        <f>P98</f>
        <v>NE</v>
      </c>
      <c r="AO98" s="118" t="str">
        <f>V98</f>
        <v>NE</v>
      </c>
      <c r="AP98" s="118" t="str">
        <f>AB98</f>
        <v>NE</v>
      </c>
      <c r="AQ98" s="118" t="str">
        <f>AH98</f>
        <v>NE</v>
      </c>
      <c r="AR98" s="110" t="str">
        <f t="shared" ref="AR98" si="973">IF(AI98&lt;50, "NE",IF(AI98&lt;60,2,IF(AI98&lt;75,3,IF(AI98&lt;90,4,5))))</f>
        <v>NE</v>
      </c>
    </row>
    <row r="99" spans="1:44" ht="15.75" customHeight="1" thickBot="1" x14ac:dyDescent="0.3">
      <c r="A99" s="139"/>
      <c r="B99" s="141"/>
      <c r="C99" s="143"/>
      <c r="D99" s="27" t="s">
        <v>20</v>
      </c>
      <c r="E99" s="28">
        <f t="shared" ref="E99" si="974">IF($E$7=0,0,$E$7/$E$6*E98)</f>
        <v>0</v>
      </c>
      <c r="F99" s="28">
        <f t="shared" ref="F99" si="975">IF($F$7=0,0,$F$7/$F$6*F98)</f>
        <v>0</v>
      </c>
      <c r="G99" s="28">
        <f t="shared" ref="G99" si="976">IF($G$7=0,0,$G$7/$G$6*G98)</f>
        <v>0</v>
      </c>
      <c r="H99" s="28">
        <f t="shared" ref="H99" si="977">IF($H$7=0,0,$H$7/$H$6*H98)</f>
        <v>0</v>
      </c>
      <c r="I99" s="135"/>
      <c r="J99" s="133"/>
      <c r="K99" s="29">
        <f t="shared" ref="K99" si="978">IF($K$7=0,0,$K$7/$K$6*K98)</f>
        <v>0</v>
      </c>
      <c r="L99" s="28">
        <f t="shared" ref="L99" si="979">IF($L$7=0,0,$L$7/$L$6*L98)</f>
        <v>0</v>
      </c>
      <c r="M99" s="28">
        <f t="shared" ref="M99" si="980">IF($M$7=0,0,$M$7/$M$6*M98)</f>
        <v>0</v>
      </c>
      <c r="N99" s="28">
        <f t="shared" ref="N99" si="981">IF($N$7=0,0,$N$7/$N$6*N98)</f>
        <v>0</v>
      </c>
      <c r="O99" s="135"/>
      <c r="P99" s="133"/>
      <c r="Q99" s="29">
        <f t="shared" ref="Q99" si="982">IF($Q$7=0,0,$Q$7/$Q$6*Q98)</f>
        <v>0</v>
      </c>
      <c r="R99" s="28">
        <f t="shared" ref="R99" si="983">IF($R$7=0,0,$R$7/$R$6*R98)</f>
        <v>0</v>
      </c>
      <c r="S99" s="28">
        <f t="shared" ref="S99" si="984">IF($S$7=0,0,$S$7/$S$6*S98)</f>
        <v>0</v>
      </c>
      <c r="T99" s="28">
        <f t="shared" ref="T99" si="985">IF($T$7=0,0,$T$7/$T$6*T98)</f>
        <v>0</v>
      </c>
      <c r="U99" s="135"/>
      <c r="V99" s="133"/>
      <c r="W99" s="29">
        <f t="shared" ref="W99" si="986">IF($W$7=0,0,$W$7/$W$6*W98)</f>
        <v>0</v>
      </c>
      <c r="X99" s="28">
        <f t="shared" ref="X99" si="987">IF($X$7=0,0,$X$7/$X$6*X98)</f>
        <v>0</v>
      </c>
      <c r="Y99" s="28">
        <f t="shared" ref="Y99" si="988">IF($Y$7=0,0,$Y$7/$Y$6*Y98)</f>
        <v>0</v>
      </c>
      <c r="Z99" s="28">
        <f t="shared" ref="Z99" si="989">IF($Z$7=0,0,$Z$7/$Z$6*Z98)</f>
        <v>0</v>
      </c>
      <c r="AA99" s="135"/>
      <c r="AB99" s="133"/>
      <c r="AC99" s="29">
        <f t="shared" si="176"/>
        <v>0</v>
      </c>
      <c r="AD99" s="28">
        <f t="shared" si="177"/>
        <v>0</v>
      </c>
      <c r="AE99" s="28">
        <f t="shared" si="178"/>
        <v>0</v>
      </c>
      <c r="AF99" s="28">
        <f t="shared" si="179"/>
        <v>0</v>
      </c>
      <c r="AG99" s="136"/>
      <c r="AH99" s="137"/>
      <c r="AI99" s="131"/>
      <c r="AJ99" s="129"/>
      <c r="AK99" s="116"/>
      <c r="AL99" s="124"/>
      <c r="AM99" s="119"/>
      <c r="AN99" s="119"/>
      <c r="AO99" s="119"/>
      <c r="AP99" s="119"/>
      <c r="AQ99" s="119"/>
      <c r="AR99" s="111"/>
    </row>
    <row r="100" spans="1:44" ht="15" customHeight="1" x14ac:dyDescent="0.25">
      <c r="A100" s="138">
        <v>47</v>
      </c>
      <c r="B100" s="140" t="str">
        <f>'Popis studenata'!B48</f>
        <v xml:space="preserve"> </v>
      </c>
      <c r="C100" s="142">
        <f>'Popis studenata'!C48</f>
        <v>0</v>
      </c>
      <c r="D100" s="22" t="s">
        <v>19</v>
      </c>
      <c r="E100" s="23"/>
      <c r="F100" s="24"/>
      <c r="G100" s="24"/>
      <c r="H100" s="24"/>
      <c r="I100" s="134">
        <f t="shared" ref="I100" si="990">IF((E101+F101+G101+H101)&gt;$J$4,"GREŠKA",E101+F101+G101+H101)</f>
        <v>0</v>
      </c>
      <c r="J100" s="132" t="str">
        <f t="shared" ref="J100" si="991">IF(I100=0,"NE",(IF(I100&gt;=($J$4/2),"DA","NE")))</f>
        <v>NE</v>
      </c>
      <c r="K100" s="23"/>
      <c r="L100" s="24"/>
      <c r="M100" s="24"/>
      <c r="N100" s="24"/>
      <c r="O100" s="134">
        <f t="shared" ref="O100" si="992">IF((K101+L101+M101+N101)&gt;$P$4,"GREŠKA",K101+L101+M101+N101)</f>
        <v>0</v>
      </c>
      <c r="P100" s="132" t="str">
        <f t="shared" ref="P100" si="993">IF(O100=0,"NE",(IF(O100&gt;=($P$4/2),"DA","NE")))</f>
        <v>NE</v>
      </c>
      <c r="Q100" s="23"/>
      <c r="R100" s="24"/>
      <c r="S100" s="24"/>
      <c r="T100" s="24"/>
      <c r="U100" s="134">
        <f t="shared" ref="U100" si="994">IF((Q101+R101+S101+T101)&gt;$V$4,"GREŠKA",Q101+R101+S101+T101)</f>
        <v>0</v>
      </c>
      <c r="V100" s="132" t="str">
        <f t="shared" ref="V100" si="995">IF(U100=0,"NE",(IF(U100&gt;=($V$4/2),"DA","NE")))</f>
        <v>NE</v>
      </c>
      <c r="W100" s="23"/>
      <c r="X100" s="24"/>
      <c r="Y100" s="24"/>
      <c r="Z100" s="24"/>
      <c r="AA100" s="134">
        <f t="shared" ref="AA100" si="996">IF((W101+X101+Y101+Z101)&gt;$AB$4,"GREŠKA",W101+X101+Y101+Z101)</f>
        <v>0</v>
      </c>
      <c r="AB100" s="132" t="str">
        <f t="shared" ref="AB100" si="997">IF(AA100=0,"NE",(IF(AA100&gt;=($AB$4/2),"DA","NE")))</f>
        <v>NE</v>
      </c>
      <c r="AC100" s="23"/>
      <c r="AD100" s="24"/>
      <c r="AE100" s="24"/>
      <c r="AF100" s="24"/>
      <c r="AG100" s="134">
        <f t="shared" ref="AG100" si="998">IF((AC101+AD101+AE101+AF101)&gt;$AH$4,"GREŠKA",AC101+AD101+AE101+AF101)</f>
        <v>0</v>
      </c>
      <c r="AH100" s="132" t="str">
        <f t="shared" ref="AH100" si="999">IF(AG100=0,"NE",(IF(AG100&gt;=($AH$4/2),"DA","NE")))</f>
        <v>NE</v>
      </c>
      <c r="AI100" s="130">
        <f t="shared" ref="AI100" si="1000">IF(AND(J100="da",P100="da",V100="da",AB100="da",AH100="da"),I100+O100+U100+AA100+AG100,0)</f>
        <v>0</v>
      </c>
      <c r="AJ100" s="128" t="str">
        <f t="shared" ref="AJ100" si="1001">IF(OR(COUNTIF(J100:AH101,"ne")&gt;2,COUNTIF(J100:AH101,"ne")=0),"NE",COUNTIF(J100:AH101,"ne"))</f>
        <v>NE</v>
      </c>
      <c r="AK100" s="115" t="str">
        <f t="shared" ref="AK100" si="1002">IF(SUM(COUNTBLANK(E100:H100),COUNTBLANK(K100:N100),COUNTBLANK(Q100:T100),COUNTBLANK(W100:Z100),COUNTBLANK(AC100:AF100))=20,"NE","DA")</f>
        <v>NE</v>
      </c>
      <c r="AL100" s="123"/>
      <c r="AM100" s="118" t="str">
        <f>J100</f>
        <v>NE</v>
      </c>
      <c r="AN100" s="118" t="str">
        <f>P100</f>
        <v>NE</v>
      </c>
      <c r="AO100" s="118" t="str">
        <f>V100</f>
        <v>NE</v>
      </c>
      <c r="AP100" s="118" t="str">
        <f>AB100</f>
        <v>NE</v>
      </c>
      <c r="AQ100" s="118" t="str">
        <f>AH100</f>
        <v>NE</v>
      </c>
      <c r="AR100" s="110" t="str">
        <f t="shared" ref="AR100" si="1003">IF(AI100&lt;50, "NE",IF(AI100&lt;60,2,IF(AI100&lt;75,3,IF(AI100&lt;90,4,5))))</f>
        <v>NE</v>
      </c>
    </row>
    <row r="101" spans="1:44" ht="15.75" customHeight="1" thickBot="1" x14ac:dyDescent="0.3">
      <c r="A101" s="139"/>
      <c r="B101" s="141"/>
      <c r="C101" s="143"/>
      <c r="D101" s="27" t="s">
        <v>20</v>
      </c>
      <c r="E101" s="28">
        <f t="shared" ref="E101" si="1004">IF($E$7=0,0,$E$7/$E$6*E100)</f>
        <v>0</v>
      </c>
      <c r="F101" s="28">
        <f t="shared" ref="F101" si="1005">IF($F$7=0,0,$F$7/$F$6*F100)</f>
        <v>0</v>
      </c>
      <c r="G101" s="28">
        <f t="shared" ref="G101" si="1006">IF($G$7=0,0,$G$7/$G$6*G100)</f>
        <v>0</v>
      </c>
      <c r="H101" s="28">
        <f t="shared" ref="H101" si="1007">IF($H$7=0,0,$H$7/$H$6*H100)</f>
        <v>0</v>
      </c>
      <c r="I101" s="135"/>
      <c r="J101" s="133"/>
      <c r="K101" s="29">
        <f t="shared" ref="K101" si="1008">IF($K$7=0,0,$K$7/$K$6*K100)</f>
        <v>0</v>
      </c>
      <c r="L101" s="28">
        <f t="shared" ref="L101" si="1009">IF($L$7=0,0,$L$7/$L$6*L100)</f>
        <v>0</v>
      </c>
      <c r="M101" s="28">
        <f t="shared" ref="M101" si="1010">IF($M$7=0,0,$M$7/$M$6*M100)</f>
        <v>0</v>
      </c>
      <c r="N101" s="28">
        <f t="shared" ref="N101" si="1011">IF($N$7=0,0,$N$7/$N$6*N100)</f>
        <v>0</v>
      </c>
      <c r="O101" s="135"/>
      <c r="P101" s="133"/>
      <c r="Q101" s="29">
        <f t="shared" ref="Q101" si="1012">IF($Q$7=0,0,$Q$7/$Q$6*Q100)</f>
        <v>0</v>
      </c>
      <c r="R101" s="28">
        <f t="shared" ref="R101" si="1013">IF($R$7=0,0,$R$7/$R$6*R100)</f>
        <v>0</v>
      </c>
      <c r="S101" s="28">
        <f t="shared" ref="S101" si="1014">IF($S$7=0,0,$S$7/$S$6*S100)</f>
        <v>0</v>
      </c>
      <c r="T101" s="28">
        <f t="shared" ref="T101" si="1015">IF($T$7=0,0,$T$7/$T$6*T100)</f>
        <v>0</v>
      </c>
      <c r="U101" s="135"/>
      <c r="V101" s="133"/>
      <c r="W101" s="29">
        <f t="shared" ref="W101" si="1016">IF($W$7=0,0,$W$7/$W$6*W100)</f>
        <v>0</v>
      </c>
      <c r="X101" s="28">
        <f t="shared" ref="X101" si="1017">IF($X$7=0,0,$X$7/$X$6*X100)</f>
        <v>0</v>
      </c>
      <c r="Y101" s="28">
        <f t="shared" ref="Y101" si="1018">IF($Y$7=0,0,$Y$7/$Y$6*Y100)</f>
        <v>0</v>
      </c>
      <c r="Z101" s="28">
        <f t="shared" ref="Z101" si="1019">IF($Z$7=0,0,$Z$7/$Z$6*Z100)</f>
        <v>0</v>
      </c>
      <c r="AA101" s="135"/>
      <c r="AB101" s="133"/>
      <c r="AC101" s="29">
        <f t="shared" si="176"/>
        <v>0</v>
      </c>
      <c r="AD101" s="28">
        <f t="shared" si="177"/>
        <v>0</v>
      </c>
      <c r="AE101" s="28">
        <f t="shared" si="178"/>
        <v>0</v>
      </c>
      <c r="AF101" s="28">
        <f t="shared" si="179"/>
        <v>0</v>
      </c>
      <c r="AG101" s="136"/>
      <c r="AH101" s="137"/>
      <c r="AI101" s="131"/>
      <c r="AJ101" s="129"/>
      <c r="AK101" s="116"/>
      <c r="AL101" s="124"/>
      <c r="AM101" s="119"/>
      <c r="AN101" s="119"/>
      <c r="AO101" s="119"/>
      <c r="AP101" s="119"/>
      <c r="AQ101" s="119"/>
      <c r="AR101" s="111"/>
    </row>
    <row r="102" spans="1:44" ht="15" customHeight="1" x14ac:dyDescent="0.25">
      <c r="A102" s="138">
        <v>48</v>
      </c>
      <c r="B102" s="140" t="str">
        <f>'Popis studenata'!B49</f>
        <v xml:space="preserve"> </v>
      </c>
      <c r="C102" s="142">
        <f>'Popis studenata'!C49</f>
        <v>0</v>
      </c>
      <c r="D102" s="22" t="s">
        <v>19</v>
      </c>
      <c r="E102" s="23"/>
      <c r="F102" s="24"/>
      <c r="G102" s="24"/>
      <c r="H102" s="24"/>
      <c r="I102" s="134">
        <f t="shared" ref="I102" si="1020">IF((E103+F103+G103+H103)&gt;$J$4,"GREŠKA",E103+F103+G103+H103)</f>
        <v>0</v>
      </c>
      <c r="J102" s="132" t="str">
        <f t="shared" ref="J102" si="1021">IF(I102=0,"NE",(IF(I102&gt;=($J$4/2),"DA","NE")))</f>
        <v>NE</v>
      </c>
      <c r="K102" s="23"/>
      <c r="L102" s="24"/>
      <c r="M102" s="24"/>
      <c r="N102" s="24"/>
      <c r="O102" s="134">
        <f t="shared" ref="O102" si="1022">IF((K103+L103+M103+N103)&gt;$P$4,"GREŠKA",K103+L103+M103+N103)</f>
        <v>0</v>
      </c>
      <c r="P102" s="132" t="str">
        <f t="shared" ref="P102" si="1023">IF(O102=0,"NE",(IF(O102&gt;=($P$4/2),"DA","NE")))</f>
        <v>NE</v>
      </c>
      <c r="Q102" s="23"/>
      <c r="R102" s="24"/>
      <c r="S102" s="24"/>
      <c r="T102" s="24"/>
      <c r="U102" s="134">
        <f t="shared" ref="U102" si="1024">IF((Q103+R103+S103+T103)&gt;$V$4,"GREŠKA",Q103+R103+S103+T103)</f>
        <v>0</v>
      </c>
      <c r="V102" s="132" t="str">
        <f t="shared" ref="V102" si="1025">IF(U102=0,"NE",(IF(U102&gt;=($V$4/2),"DA","NE")))</f>
        <v>NE</v>
      </c>
      <c r="W102" s="23"/>
      <c r="X102" s="24"/>
      <c r="Y102" s="24"/>
      <c r="Z102" s="24"/>
      <c r="AA102" s="134">
        <f t="shared" ref="AA102" si="1026">IF((W103+X103+Y103+Z103)&gt;$AB$4,"GREŠKA",W103+X103+Y103+Z103)</f>
        <v>0</v>
      </c>
      <c r="AB102" s="132" t="str">
        <f t="shared" ref="AB102" si="1027">IF(AA102=0,"NE",(IF(AA102&gt;=($AB$4/2),"DA","NE")))</f>
        <v>NE</v>
      </c>
      <c r="AC102" s="23"/>
      <c r="AD102" s="24"/>
      <c r="AE102" s="24"/>
      <c r="AF102" s="24"/>
      <c r="AG102" s="134">
        <f t="shared" ref="AG102" si="1028">IF((AC103+AD103+AE103+AF103)&gt;$AH$4,"GREŠKA",AC103+AD103+AE103+AF103)</f>
        <v>0</v>
      </c>
      <c r="AH102" s="132" t="str">
        <f t="shared" ref="AH102" si="1029">IF(AG102=0,"NE",(IF(AG102&gt;=($AH$4/2),"DA","NE")))</f>
        <v>NE</v>
      </c>
      <c r="AI102" s="130">
        <f t="shared" ref="AI102" si="1030">IF(AND(J102="da",P102="da",V102="da",AB102="da",AH102="da"),I102+O102+U102+AA102+AG102,0)</f>
        <v>0</v>
      </c>
      <c r="AJ102" s="128" t="str">
        <f t="shared" ref="AJ102" si="1031">IF(OR(COUNTIF(J102:AH103,"ne")&gt;2,COUNTIF(J102:AH103,"ne")=0),"NE",COUNTIF(J102:AH103,"ne"))</f>
        <v>NE</v>
      </c>
      <c r="AK102" s="115" t="str">
        <f t="shared" ref="AK102" si="1032">IF(SUM(COUNTBLANK(E102:H102),COUNTBLANK(K102:N102),COUNTBLANK(Q102:T102),COUNTBLANK(W102:Z102),COUNTBLANK(AC102:AF102))=20,"NE","DA")</f>
        <v>NE</v>
      </c>
      <c r="AL102" s="123"/>
      <c r="AM102" s="118" t="str">
        <f>J102</f>
        <v>NE</v>
      </c>
      <c r="AN102" s="118" t="str">
        <f>P102</f>
        <v>NE</v>
      </c>
      <c r="AO102" s="118" t="str">
        <f>V102</f>
        <v>NE</v>
      </c>
      <c r="AP102" s="118" t="str">
        <f>AB102</f>
        <v>NE</v>
      </c>
      <c r="AQ102" s="118" t="str">
        <f>AH102</f>
        <v>NE</v>
      </c>
      <c r="AR102" s="110" t="str">
        <f t="shared" ref="AR102" si="1033">IF(AI102&lt;50, "NE",IF(AI102&lt;60,2,IF(AI102&lt;75,3,IF(AI102&lt;90,4,5))))</f>
        <v>NE</v>
      </c>
    </row>
    <row r="103" spans="1:44" ht="15.75" customHeight="1" thickBot="1" x14ac:dyDescent="0.3">
      <c r="A103" s="139"/>
      <c r="B103" s="141"/>
      <c r="C103" s="143"/>
      <c r="D103" s="27" t="s">
        <v>20</v>
      </c>
      <c r="E103" s="28">
        <f t="shared" ref="E103" si="1034">IF($E$7=0,0,$E$7/$E$6*E102)</f>
        <v>0</v>
      </c>
      <c r="F103" s="28">
        <f t="shared" ref="F103" si="1035">IF($F$7=0,0,$F$7/$F$6*F102)</f>
        <v>0</v>
      </c>
      <c r="G103" s="28">
        <f t="shared" ref="G103" si="1036">IF($G$7=0,0,$G$7/$G$6*G102)</f>
        <v>0</v>
      </c>
      <c r="H103" s="28">
        <f t="shared" ref="H103" si="1037">IF($H$7=0,0,$H$7/$H$6*H102)</f>
        <v>0</v>
      </c>
      <c r="I103" s="135"/>
      <c r="J103" s="133"/>
      <c r="K103" s="29">
        <f t="shared" ref="K103" si="1038">IF($K$7=0,0,$K$7/$K$6*K102)</f>
        <v>0</v>
      </c>
      <c r="L103" s="28">
        <f t="shared" ref="L103" si="1039">IF($L$7=0,0,$L$7/$L$6*L102)</f>
        <v>0</v>
      </c>
      <c r="M103" s="28">
        <f t="shared" ref="M103" si="1040">IF($M$7=0,0,$M$7/$M$6*M102)</f>
        <v>0</v>
      </c>
      <c r="N103" s="28">
        <f t="shared" ref="N103" si="1041">IF($N$7=0,0,$N$7/$N$6*N102)</f>
        <v>0</v>
      </c>
      <c r="O103" s="135"/>
      <c r="P103" s="133"/>
      <c r="Q103" s="29">
        <f t="shared" ref="Q103" si="1042">IF($Q$7=0,0,$Q$7/$Q$6*Q102)</f>
        <v>0</v>
      </c>
      <c r="R103" s="28">
        <f t="shared" ref="R103" si="1043">IF($R$7=0,0,$R$7/$R$6*R102)</f>
        <v>0</v>
      </c>
      <c r="S103" s="28">
        <f t="shared" ref="S103" si="1044">IF($S$7=0,0,$S$7/$S$6*S102)</f>
        <v>0</v>
      </c>
      <c r="T103" s="28">
        <f t="shared" ref="T103" si="1045">IF($T$7=0,0,$T$7/$T$6*T102)</f>
        <v>0</v>
      </c>
      <c r="U103" s="135"/>
      <c r="V103" s="133"/>
      <c r="W103" s="29">
        <f t="shared" ref="W103" si="1046">IF($W$7=0,0,$W$7/$W$6*W102)</f>
        <v>0</v>
      </c>
      <c r="X103" s="28">
        <f t="shared" ref="X103" si="1047">IF($X$7=0,0,$X$7/$X$6*X102)</f>
        <v>0</v>
      </c>
      <c r="Y103" s="28">
        <f t="shared" ref="Y103" si="1048">IF($Y$7=0,0,$Y$7/$Y$6*Y102)</f>
        <v>0</v>
      </c>
      <c r="Z103" s="28">
        <f t="shared" ref="Z103" si="1049">IF($Z$7=0,0,$Z$7/$Z$6*Z102)</f>
        <v>0</v>
      </c>
      <c r="AA103" s="135"/>
      <c r="AB103" s="133"/>
      <c r="AC103" s="29">
        <f t="shared" si="176"/>
        <v>0</v>
      </c>
      <c r="AD103" s="28">
        <f t="shared" si="177"/>
        <v>0</v>
      </c>
      <c r="AE103" s="28">
        <f t="shared" si="178"/>
        <v>0</v>
      </c>
      <c r="AF103" s="28">
        <f t="shared" si="179"/>
        <v>0</v>
      </c>
      <c r="AG103" s="136"/>
      <c r="AH103" s="137"/>
      <c r="AI103" s="131"/>
      <c r="AJ103" s="129"/>
      <c r="AK103" s="116"/>
      <c r="AL103" s="124"/>
      <c r="AM103" s="119"/>
      <c r="AN103" s="119"/>
      <c r="AO103" s="119"/>
      <c r="AP103" s="119"/>
      <c r="AQ103" s="119"/>
      <c r="AR103" s="111"/>
    </row>
    <row r="104" spans="1:44" ht="15" customHeight="1" x14ac:dyDescent="0.25">
      <c r="A104" s="138">
        <v>49</v>
      </c>
      <c r="B104" s="140" t="str">
        <f>'Popis studenata'!B50</f>
        <v xml:space="preserve"> </v>
      </c>
      <c r="C104" s="142">
        <f>'Popis studenata'!C50</f>
        <v>0</v>
      </c>
      <c r="D104" s="22" t="s">
        <v>19</v>
      </c>
      <c r="E104" s="23"/>
      <c r="F104" s="24"/>
      <c r="G104" s="24"/>
      <c r="H104" s="24"/>
      <c r="I104" s="134">
        <f t="shared" ref="I104" si="1050">IF((E105+F105+G105+H105)&gt;$J$4,"GREŠKA",E105+F105+G105+H105)</f>
        <v>0</v>
      </c>
      <c r="J104" s="132" t="str">
        <f t="shared" ref="J104" si="1051">IF(I104=0,"NE",(IF(I104&gt;=($J$4/2),"DA","NE")))</f>
        <v>NE</v>
      </c>
      <c r="K104" s="23"/>
      <c r="L104" s="24"/>
      <c r="M104" s="24"/>
      <c r="N104" s="24"/>
      <c r="O104" s="134">
        <f t="shared" ref="O104" si="1052">IF((K105+L105+M105+N105)&gt;$P$4,"GREŠKA",K105+L105+M105+N105)</f>
        <v>0</v>
      </c>
      <c r="P104" s="132" t="str">
        <f t="shared" ref="P104" si="1053">IF(O104=0,"NE",(IF(O104&gt;=($P$4/2),"DA","NE")))</f>
        <v>NE</v>
      </c>
      <c r="Q104" s="23"/>
      <c r="R104" s="24"/>
      <c r="S104" s="24"/>
      <c r="T104" s="24"/>
      <c r="U104" s="134">
        <f t="shared" ref="U104" si="1054">IF((Q105+R105+S105+T105)&gt;$V$4,"GREŠKA",Q105+R105+S105+T105)</f>
        <v>0</v>
      </c>
      <c r="V104" s="132" t="str">
        <f t="shared" ref="V104" si="1055">IF(U104=0,"NE",(IF(U104&gt;=($V$4/2),"DA","NE")))</f>
        <v>NE</v>
      </c>
      <c r="W104" s="23"/>
      <c r="X104" s="24"/>
      <c r="Y104" s="24"/>
      <c r="Z104" s="24"/>
      <c r="AA104" s="134">
        <f t="shared" ref="AA104" si="1056">IF((W105+X105+Y105+Z105)&gt;$AB$4,"GREŠKA",W105+X105+Y105+Z105)</f>
        <v>0</v>
      </c>
      <c r="AB104" s="132" t="str">
        <f t="shared" ref="AB104" si="1057">IF(AA104=0,"NE",(IF(AA104&gt;=($AB$4/2),"DA","NE")))</f>
        <v>NE</v>
      </c>
      <c r="AC104" s="23"/>
      <c r="AD104" s="24"/>
      <c r="AE104" s="24"/>
      <c r="AF104" s="24"/>
      <c r="AG104" s="134">
        <f t="shared" ref="AG104" si="1058">IF((AC105+AD105+AE105+AF105)&gt;$AH$4,"GREŠKA",AC105+AD105+AE105+AF105)</f>
        <v>0</v>
      </c>
      <c r="AH104" s="132" t="str">
        <f t="shared" ref="AH104" si="1059">IF(AG104=0,"NE",(IF(AG104&gt;=($AH$4/2),"DA","NE")))</f>
        <v>NE</v>
      </c>
      <c r="AI104" s="130">
        <f t="shared" ref="AI104" si="1060">IF(AND(J104="da",P104="da",V104="da",AB104="da",AH104="da"),I104+O104+U104+AA104+AG104,0)</f>
        <v>0</v>
      </c>
      <c r="AJ104" s="128" t="str">
        <f t="shared" ref="AJ104" si="1061">IF(OR(COUNTIF(J104:AH105,"ne")&gt;2,COUNTIF(J104:AH105,"ne")=0),"NE",COUNTIF(J104:AH105,"ne"))</f>
        <v>NE</v>
      </c>
      <c r="AK104" s="115" t="str">
        <f t="shared" ref="AK104" si="1062">IF(SUM(COUNTBLANK(E104:H104),COUNTBLANK(K104:N104),COUNTBLANK(Q104:T104),COUNTBLANK(W104:Z104),COUNTBLANK(AC104:AF104))=20,"NE","DA")</f>
        <v>NE</v>
      </c>
      <c r="AL104" s="123"/>
      <c r="AM104" s="118" t="str">
        <f>J104</f>
        <v>NE</v>
      </c>
      <c r="AN104" s="118" t="str">
        <f>P104</f>
        <v>NE</v>
      </c>
      <c r="AO104" s="118" t="str">
        <f>V104</f>
        <v>NE</v>
      </c>
      <c r="AP104" s="118" t="str">
        <f>AB104</f>
        <v>NE</v>
      </c>
      <c r="AQ104" s="118" t="str">
        <f>AH104</f>
        <v>NE</v>
      </c>
      <c r="AR104" s="110" t="str">
        <f t="shared" ref="AR104" si="1063">IF(AI104&lt;50, "NE",IF(AI104&lt;60,2,IF(AI104&lt;75,3,IF(AI104&lt;90,4,5))))</f>
        <v>NE</v>
      </c>
    </row>
    <row r="105" spans="1:44" ht="15.75" customHeight="1" thickBot="1" x14ac:dyDescent="0.3">
      <c r="A105" s="139"/>
      <c r="B105" s="141"/>
      <c r="C105" s="143"/>
      <c r="D105" s="27" t="s">
        <v>20</v>
      </c>
      <c r="E105" s="28">
        <f t="shared" ref="E105" si="1064">IF($E$7=0,0,$E$7/$E$6*E104)</f>
        <v>0</v>
      </c>
      <c r="F105" s="28">
        <f t="shared" ref="F105" si="1065">IF($F$7=0,0,$F$7/$F$6*F104)</f>
        <v>0</v>
      </c>
      <c r="G105" s="28">
        <f t="shared" ref="G105" si="1066">IF($G$7=0,0,$G$7/$G$6*G104)</f>
        <v>0</v>
      </c>
      <c r="H105" s="28">
        <f t="shared" ref="H105" si="1067">IF($H$7=0,0,$H$7/$H$6*H104)</f>
        <v>0</v>
      </c>
      <c r="I105" s="135"/>
      <c r="J105" s="133"/>
      <c r="K105" s="29">
        <f t="shared" ref="K105" si="1068">IF($K$7=0,0,$K$7/$K$6*K104)</f>
        <v>0</v>
      </c>
      <c r="L105" s="28">
        <f t="shared" ref="L105" si="1069">IF($L$7=0,0,$L$7/$L$6*L104)</f>
        <v>0</v>
      </c>
      <c r="M105" s="28">
        <f t="shared" ref="M105" si="1070">IF($M$7=0,0,$M$7/$M$6*M104)</f>
        <v>0</v>
      </c>
      <c r="N105" s="28">
        <f t="shared" ref="N105" si="1071">IF($N$7=0,0,$N$7/$N$6*N104)</f>
        <v>0</v>
      </c>
      <c r="O105" s="135"/>
      <c r="P105" s="133"/>
      <c r="Q105" s="29">
        <f t="shared" ref="Q105" si="1072">IF($Q$7=0,0,$Q$7/$Q$6*Q104)</f>
        <v>0</v>
      </c>
      <c r="R105" s="28">
        <f t="shared" ref="R105" si="1073">IF($R$7=0,0,$R$7/$R$6*R104)</f>
        <v>0</v>
      </c>
      <c r="S105" s="28">
        <f t="shared" ref="S105" si="1074">IF($S$7=0,0,$S$7/$S$6*S104)</f>
        <v>0</v>
      </c>
      <c r="T105" s="28">
        <f t="shared" ref="T105" si="1075">IF($T$7=0,0,$T$7/$T$6*T104)</f>
        <v>0</v>
      </c>
      <c r="U105" s="135"/>
      <c r="V105" s="133"/>
      <c r="W105" s="29">
        <f t="shared" ref="W105" si="1076">IF($W$7=0,0,$W$7/$W$6*W104)</f>
        <v>0</v>
      </c>
      <c r="X105" s="28">
        <f t="shared" ref="X105" si="1077">IF($X$7=0,0,$X$7/$X$6*X104)</f>
        <v>0</v>
      </c>
      <c r="Y105" s="28">
        <f t="shared" ref="Y105" si="1078">IF($Y$7=0,0,$Y$7/$Y$6*Y104)</f>
        <v>0</v>
      </c>
      <c r="Z105" s="28">
        <f t="shared" ref="Z105" si="1079">IF($Z$7=0,0,$Z$7/$Z$6*Z104)</f>
        <v>0</v>
      </c>
      <c r="AA105" s="135"/>
      <c r="AB105" s="133"/>
      <c r="AC105" s="29">
        <f t="shared" si="176"/>
        <v>0</v>
      </c>
      <c r="AD105" s="28">
        <f t="shared" si="177"/>
        <v>0</v>
      </c>
      <c r="AE105" s="28">
        <f t="shared" si="178"/>
        <v>0</v>
      </c>
      <c r="AF105" s="28">
        <f t="shared" si="179"/>
        <v>0</v>
      </c>
      <c r="AG105" s="136"/>
      <c r="AH105" s="137"/>
      <c r="AI105" s="131"/>
      <c r="AJ105" s="129"/>
      <c r="AK105" s="116"/>
      <c r="AL105" s="124"/>
      <c r="AM105" s="119"/>
      <c r="AN105" s="119"/>
      <c r="AO105" s="119"/>
      <c r="AP105" s="119"/>
      <c r="AQ105" s="119"/>
      <c r="AR105" s="111"/>
    </row>
    <row r="106" spans="1:44" ht="15" customHeight="1" x14ac:dyDescent="0.25">
      <c r="A106" s="138">
        <v>50</v>
      </c>
      <c r="B106" s="140" t="str">
        <f>'Popis studenata'!B51</f>
        <v xml:space="preserve"> </v>
      </c>
      <c r="C106" s="142">
        <f>'Popis studenata'!C51</f>
        <v>0</v>
      </c>
      <c r="D106" s="22" t="s">
        <v>19</v>
      </c>
      <c r="E106" s="23"/>
      <c r="F106" s="24"/>
      <c r="G106" s="24"/>
      <c r="H106" s="24"/>
      <c r="I106" s="134">
        <f t="shared" ref="I106" si="1080">IF((E107+F107+G107+H107)&gt;$J$4,"GREŠKA",E107+F107+G107+H107)</f>
        <v>0</v>
      </c>
      <c r="J106" s="132" t="str">
        <f t="shared" ref="J106" si="1081">IF(I106=0,"NE",(IF(I106&gt;=($J$4/2),"DA","NE")))</f>
        <v>NE</v>
      </c>
      <c r="K106" s="23"/>
      <c r="L106" s="24"/>
      <c r="M106" s="24"/>
      <c r="N106" s="24"/>
      <c r="O106" s="134">
        <f t="shared" ref="O106" si="1082">IF((K107+L107+M107+N107)&gt;$P$4,"GREŠKA",K107+L107+M107+N107)</f>
        <v>0</v>
      </c>
      <c r="P106" s="132" t="str">
        <f t="shared" ref="P106" si="1083">IF(O106=0,"NE",(IF(O106&gt;=($P$4/2),"DA","NE")))</f>
        <v>NE</v>
      </c>
      <c r="Q106" s="23"/>
      <c r="R106" s="24"/>
      <c r="S106" s="24"/>
      <c r="T106" s="24"/>
      <c r="U106" s="134">
        <f t="shared" ref="U106" si="1084">IF((Q107+R107+S107+T107)&gt;$V$4,"GREŠKA",Q107+R107+S107+T107)</f>
        <v>0</v>
      </c>
      <c r="V106" s="132" t="str">
        <f t="shared" ref="V106" si="1085">IF(U106=0,"NE",(IF(U106&gt;=($V$4/2),"DA","NE")))</f>
        <v>NE</v>
      </c>
      <c r="W106" s="23"/>
      <c r="X106" s="24"/>
      <c r="Y106" s="24"/>
      <c r="Z106" s="24"/>
      <c r="AA106" s="134">
        <f t="shared" ref="AA106" si="1086">IF((W107+X107+Y107+Z107)&gt;$AB$4,"GREŠKA",W107+X107+Y107+Z107)</f>
        <v>0</v>
      </c>
      <c r="AB106" s="132" t="str">
        <f t="shared" ref="AB106" si="1087">IF(AA106=0,"NE",(IF(AA106&gt;=($AB$4/2),"DA","NE")))</f>
        <v>NE</v>
      </c>
      <c r="AC106" s="23"/>
      <c r="AD106" s="24"/>
      <c r="AE106" s="24"/>
      <c r="AF106" s="24"/>
      <c r="AG106" s="134">
        <f t="shared" ref="AG106" si="1088">IF((AC107+AD107+AE107+AF107)&gt;$AH$4,"GREŠKA",AC107+AD107+AE107+AF107)</f>
        <v>0</v>
      </c>
      <c r="AH106" s="132" t="str">
        <f t="shared" ref="AH106" si="1089">IF(AG106=0,"NE",(IF(AG106&gt;=($AH$4/2),"DA","NE")))</f>
        <v>NE</v>
      </c>
      <c r="AI106" s="130">
        <f t="shared" ref="AI106" si="1090">IF(AND(J106="da",P106="da",V106="da",AB106="da",AH106="da"),I106+O106+U106+AA106+AG106,0)</f>
        <v>0</v>
      </c>
      <c r="AJ106" s="128" t="str">
        <f t="shared" ref="AJ106" si="1091">IF(OR(COUNTIF(J106:AH107,"ne")&gt;2,COUNTIF(J106:AH107,"ne")=0),"NE",COUNTIF(J106:AH107,"ne"))</f>
        <v>NE</v>
      </c>
      <c r="AK106" s="115" t="str">
        <f t="shared" ref="AK106" si="1092">IF(SUM(COUNTBLANK(E106:H106),COUNTBLANK(K106:N106),COUNTBLANK(Q106:T106),COUNTBLANK(W106:Z106),COUNTBLANK(AC106:AF106))=20,"NE","DA")</f>
        <v>NE</v>
      </c>
      <c r="AL106" s="123"/>
      <c r="AM106" s="118" t="str">
        <f>J106</f>
        <v>NE</v>
      </c>
      <c r="AN106" s="118" t="str">
        <f>P106</f>
        <v>NE</v>
      </c>
      <c r="AO106" s="118" t="str">
        <f>V106</f>
        <v>NE</v>
      </c>
      <c r="AP106" s="118" t="str">
        <f>AB106</f>
        <v>NE</v>
      </c>
      <c r="AQ106" s="118" t="str">
        <f>AH106</f>
        <v>NE</v>
      </c>
      <c r="AR106" s="110" t="str">
        <f t="shared" ref="AR106" si="1093">IF(AI106&lt;50, "NE",IF(AI106&lt;60,2,IF(AI106&lt;75,3,IF(AI106&lt;90,4,5))))</f>
        <v>NE</v>
      </c>
    </row>
    <row r="107" spans="1:44" ht="15.75" customHeight="1" thickBot="1" x14ac:dyDescent="0.3">
      <c r="A107" s="139"/>
      <c r="B107" s="141"/>
      <c r="C107" s="143"/>
      <c r="D107" s="27" t="s">
        <v>20</v>
      </c>
      <c r="E107" s="28">
        <f t="shared" ref="E107" si="1094">IF($E$7=0,0,$E$7/$E$6*E106)</f>
        <v>0</v>
      </c>
      <c r="F107" s="28">
        <f t="shared" ref="F107" si="1095">IF($F$7=0,0,$F$7/$F$6*F106)</f>
        <v>0</v>
      </c>
      <c r="G107" s="28">
        <f t="shared" ref="G107" si="1096">IF($G$7=0,0,$G$7/$G$6*G106)</f>
        <v>0</v>
      </c>
      <c r="H107" s="28">
        <f t="shared" ref="H107" si="1097">IF($H$7=0,0,$H$7/$H$6*H106)</f>
        <v>0</v>
      </c>
      <c r="I107" s="135"/>
      <c r="J107" s="133"/>
      <c r="K107" s="29">
        <f t="shared" ref="K107" si="1098">IF($K$7=0,0,$K$7/$K$6*K106)</f>
        <v>0</v>
      </c>
      <c r="L107" s="28">
        <f t="shared" ref="L107" si="1099">IF($L$7=0,0,$L$7/$L$6*L106)</f>
        <v>0</v>
      </c>
      <c r="M107" s="28">
        <f t="shared" ref="M107" si="1100">IF($M$7=0,0,$M$7/$M$6*M106)</f>
        <v>0</v>
      </c>
      <c r="N107" s="28">
        <f t="shared" ref="N107" si="1101">IF($N$7=0,0,$N$7/$N$6*N106)</f>
        <v>0</v>
      </c>
      <c r="O107" s="135"/>
      <c r="P107" s="133"/>
      <c r="Q107" s="29">
        <f t="shared" ref="Q107" si="1102">IF($Q$7=0,0,$Q$7/$Q$6*Q106)</f>
        <v>0</v>
      </c>
      <c r="R107" s="28">
        <f t="shared" ref="R107" si="1103">IF($R$7=0,0,$R$7/$R$6*R106)</f>
        <v>0</v>
      </c>
      <c r="S107" s="28">
        <f t="shared" ref="S107" si="1104">IF($S$7=0,0,$S$7/$S$6*S106)</f>
        <v>0</v>
      </c>
      <c r="T107" s="28">
        <f t="shared" ref="T107" si="1105">IF($T$7=0,0,$T$7/$T$6*T106)</f>
        <v>0</v>
      </c>
      <c r="U107" s="135"/>
      <c r="V107" s="133"/>
      <c r="W107" s="29">
        <f t="shared" ref="W107" si="1106">IF($W$7=0,0,$W$7/$W$6*W106)</f>
        <v>0</v>
      </c>
      <c r="X107" s="28">
        <f t="shared" ref="X107" si="1107">IF($X$7=0,0,$X$7/$X$6*X106)</f>
        <v>0</v>
      </c>
      <c r="Y107" s="28">
        <f t="shared" ref="Y107" si="1108">IF($Y$7=0,0,$Y$7/$Y$6*Y106)</f>
        <v>0</v>
      </c>
      <c r="Z107" s="28">
        <f t="shared" ref="Z107" si="1109">IF($Z$7=0,0,$Z$7/$Z$6*Z106)</f>
        <v>0</v>
      </c>
      <c r="AA107" s="135"/>
      <c r="AB107" s="133"/>
      <c r="AC107" s="29">
        <f t="shared" si="176"/>
        <v>0</v>
      </c>
      <c r="AD107" s="28">
        <f t="shared" si="177"/>
        <v>0</v>
      </c>
      <c r="AE107" s="28">
        <f t="shared" si="178"/>
        <v>0</v>
      </c>
      <c r="AF107" s="28">
        <f t="shared" si="179"/>
        <v>0</v>
      </c>
      <c r="AG107" s="136"/>
      <c r="AH107" s="137"/>
      <c r="AI107" s="131"/>
      <c r="AJ107" s="129"/>
      <c r="AK107" s="116"/>
      <c r="AL107" s="124"/>
      <c r="AM107" s="119"/>
      <c r="AN107" s="119"/>
      <c r="AO107" s="119"/>
      <c r="AP107" s="119"/>
      <c r="AQ107" s="119"/>
      <c r="AR107" s="111"/>
    </row>
    <row r="108" spans="1:44" hidden="1" x14ac:dyDescent="0.25">
      <c r="AI108" s="2">
        <f>COUNTIF(AI8:AI107,"&gt;0")</f>
        <v>0</v>
      </c>
      <c r="AJ108" s="64" t="s">
        <v>90</v>
      </c>
      <c r="AK108" s="64">
        <f>COUNTIF(AK8:AK107,"DA")</f>
        <v>0</v>
      </c>
      <c r="AR108" s="85" t="e">
        <f>AVERAGEIF(AR8:AR107,"&gt;=2")</f>
        <v>#DIV/0!</v>
      </c>
    </row>
    <row r="109" spans="1:44" hidden="1" x14ac:dyDescent="0.25">
      <c r="AI109" s="2" t="e">
        <f>AVERAGEIF(AI8:AI107,"&gt;0")</f>
        <v>#DIV/0!</v>
      </c>
    </row>
  </sheetData>
  <sheetProtection algorithmName="SHA-512" hashValue="fUuX5B4ZztbJRsWJzrY7733aaBimkdJNI2Y05Rvlft5JXdtdHUYiweR6xzWIV5IXHU+m7xOIraqzpPULxXROpw==" saltValue="XlmvHkEzmuOQm5N7hsPBkA==" spinCount="100000" sheet="1" selectLockedCells="1"/>
  <mergeCells count="1187">
    <mergeCell ref="X1:AD1"/>
    <mergeCell ref="AH52:AH53"/>
    <mergeCell ref="AH54:AH55"/>
    <mergeCell ref="AH56:AH57"/>
    <mergeCell ref="AH58:AH59"/>
    <mergeCell ref="AH60:AH61"/>
    <mergeCell ref="AH62:AH63"/>
    <mergeCell ref="AH64:AH65"/>
    <mergeCell ref="V1:W1"/>
    <mergeCell ref="C1:E1"/>
    <mergeCell ref="F1:J1"/>
    <mergeCell ref="AF1:AG1"/>
    <mergeCell ref="M1:N1"/>
    <mergeCell ref="AH5:AH7"/>
    <mergeCell ref="AH8:AH9"/>
    <mergeCell ref="AH10:AH11"/>
    <mergeCell ref="AH12:AH13"/>
    <mergeCell ref="A2:C2"/>
    <mergeCell ref="C30:C31"/>
    <mergeCell ref="A32:A33"/>
    <mergeCell ref="B32:B33"/>
    <mergeCell ref="C32:C33"/>
    <mergeCell ref="K4:O4"/>
    <mergeCell ref="A26:A27"/>
    <mergeCell ref="B26:B27"/>
    <mergeCell ref="C26:C27"/>
    <mergeCell ref="A28:A29"/>
    <mergeCell ref="B28:B29"/>
    <mergeCell ref="C28:C29"/>
    <mergeCell ref="A22:A23"/>
    <mergeCell ref="B22:B23"/>
    <mergeCell ref="C22:C23"/>
    <mergeCell ref="I104:I105"/>
    <mergeCell ref="J104:J105"/>
    <mergeCell ref="O104:O105"/>
    <mergeCell ref="P104:P105"/>
    <mergeCell ref="U104:U105"/>
    <mergeCell ref="V104:V105"/>
    <mergeCell ref="AA104:AA105"/>
    <mergeCell ref="AB104:AB105"/>
    <mergeCell ref="AG104:AG105"/>
    <mergeCell ref="AH104:AH105"/>
    <mergeCell ref="Q4:U4"/>
    <mergeCell ref="W4:AA4"/>
    <mergeCell ref="E3:J3"/>
    <mergeCell ref="K3:P3"/>
    <mergeCell ref="Q3:V3"/>
    <mergeCell ref="W3:AB3"/>
    <mergeCell ref="A8:A9"/>
    <mergeCell ref="B10:B11"/>
    <mergeCell ref="C10:C11"/>
    <mergeCell ref="B12:B13"/>
    <mergeCell ref="C12:C13"/>
    <mergeCell ref="B8:B9"/>
    <mergeCell ref="C8:C9"/>
    <mergeCell ref="C5:C7"/>
    <mergeCell ref="B5:B7"/>
    <mergeCell ref="A5:A7"/>
    <mergeCell ref="AC4:AG4"/>
    <mergeCell ref="AC3:AH3"/>
    <mergeCell ref="E4:I4"/>
    <mergeCell ref="AH38:AH39"/>
    <mergeCell ref="A30:A31"/>
    <mergeCell ref="B30:B31"/>
    <mergeCell ref="I106:I107"/>
    <mergeCell ref="J106:J107"/>
    <mergeCell ref="O106:O107"/>
    <mergeCell ref="P106:P107"/>
    <mergeCell ref="U106:U107"/>
    <mergeCell ref="AG106:AG107"/>
    <mergeCell ref="AH106:AH107"/>
    <mergeCell ref="AG12:AG13"/>
    <mergeCell ref="AH40:AH41"/>
    <mergeCell ref="AH42:AH43"/>
    <mergeCell ref="AH44:AH45"/>
    <mergeCell ref="AH46:AH47"/>
    <mergeCell ref="AH48:AH49"/>
    <mergeCell ref="AH50:AH51"/>
    <mergeCell ref="AI8:AI9"/>
    <mergeCell ref="AI5:AI7"/>
    <mergeCell ref="O1:T1"/>
    <mergeCell ref="AG8:AG9"/>
    <mergeCell ref="V5:V7"/>
    <mergeCell ref="AB5:AB7"/>
    <mergeCell ref="J8:J9"/>
    <mergeCell ref="P8:P9"/>
    <mergeCell ref="V8:V9"/>
    <mergeCell ref="AB8:AB9"/>
    <mergeCell ref="I8:I9"/>
    <mergeCell ref="O8:O9"/>
    <mergeCell ref="U8:U9"/>
    <mergeCell ref="AA8:AA9"/>
    <mergeCell ref="J5:J7"/>
    <mergeCell ref="P5:P7"/>
    <mergeCell ref="P10:P11"/>
    <mergeCell ref="AG10:AG11"/>
    <mergeCell ref="A24:A25"/>
    <mergeCell ref="B24:B25"/>
    <mergeCell ref="C24:C25"/>
    <mergeCell ref="A18:A19"/>
    <mergeCell ref="B18:B19"/>
    <mergeCell ref="C18:C19"/>
    <mergeCell ref="A20:A21"/>
    <mergeCell ref="B20:B21"/>
    <mergeCell ref="C20:C21"/>
    <mergeCell ref="C16:C17"/>
    <mergeCell ref="I16:I17"/>
    <mergeCell ref="J16:J17"/>
    <mergeCell ref="O16:O17"/>
    <mergeCell ref="A42:A43"/>
    <mergeCell ref="B42:B43"/>
    <mergeCell ref="C42:C43"/>
    <mergeCell ref="A44:A45"/>
    <mergeCell ref="B44:B45"/>
    <mergeCell ref="C44:C45"/>
    <mergeCell ref="A38:A39"/>
    <mergeCell ref="B38:B39"/>
    <mergeCell ref="C38:C39"/>
    <mergeCell ref="A40:A41"/>
    <mergeCell ref="B40:B41"/>
    <mergeCell ref="C40:C41"/>
    <mergeCell ref="A34:A35"/>
    <mergeCell ref="B34:B35"/>
    <mergeCell ref="C34:C35"/>
    <mergeCell ref="A36:A37"/>
    <mergeCell ref="B36:B37"/>
    <mergeCell ref="C36:C37"/>
    <mergeCell ref="A54:A55"/>
    <mergeCell ref="B54:B55"/>
    <mergeCell ref="C54:C55"/>
    <mergeCell ref="A56:A57"/>
    <mergeCell ref="B56:B57"/>
    <mergeCell ref="C56:C57"/>
    <mergeCell ref="A50:A51"/>
    <mergeCell ref="B50:B51"/>
    <mergeCell ref="C50:C51"/>
    <mergeCell ref="A52:A53"/>
    <mergeCell ref="B52:B53"/>
    <mergeCell ref="C52:C53"/>
    <mergeCell ref="A46:A47"/>
    <mergeCell ref="B46:B47"/>
    <mergeCell ref="C46:C47"/>
    <mergeCell ref="A48:A49"/>
    <mergeCell ref="B48:B49"/>
    <mergeCell ref="C48:C49"/>
    <mergeCell ref="A66:A67"/>
    <mergeCell ref="B66:B67"/>
    <mergeCell ref="C66:C67"/>
    <mergeCell ref="A68:A69"/>
    <mergeCell ref="B68:B69"/>
    <mergeCell ref="C68:C69"/>
    <mergeCell ref="A62:A63"/>
    <mergeCell ref="B62:B63"/>
    <mergeCell ref="C62:C63"/>
    <mergeCell ref="A64:A65"/>
    <mergeCell ref="B64:B65"/>
    <mergeCell ref="C64:C65"/>
    <mergeCell ref="A58:A59"/>
    <mergeCell ref="B58:B59"/>
    <mergeCell ref="C58:C59"/>
    <mergeCell ref="A60:A61"/>
    <mergeCell ref="B60:B61"/>
    <mergeCell ref="C60:C61"/>
    <mergeCell ref="A78:A79"/>
    <mergeCell ref="B78:B79"/>
    <mergeCell ref="C78:C79"/>
    <mergeCell ref="A80:A81"/>
    <mergeCell ref="B80:B81"/>
    <mergeCell ref="C80:C81"/>
    <mergeCell ref="A74:A75"/>
    <mergeCell ref="B74:B75"/>
    <mergeCell ref="C74:C75"/>
    <mergeCell ref="A76:A77"/>
    <mergeCell ref="B76:B77"/>
    <mergeCell ref="C76:C77"/>
    <mergeCell ref="A70:A71"/>
    <mergeCell ref="B70:B71"/>
    <mergeCell ref="C70:C71"/>
    <mergeCell ref="A72:A73"/>
    <mergeCell ref="B72:B73"/>
    <mergeCell ref="C72:C73"/>
    <mergeCell ref="A90:A91"/>
    <mergeCell ref="B90:B91"/>
    <mergeCell ref="C90:C91"/>
    <mergeCell ref="A92:A93"/>
    <mergeCell ref="B92:B93"/>
    <mergeCell ref="C92:C93"/>
    <mergeCell ref="A86:A87"/>
    <mergeCell ref="B86:B87"/>
    <mergeCell ref="C86:C87"/>
    <mergeCell ref="A88:A89"/>
    <mergeCell ref="B88:B89"/>
    <mergeCell ref="C88:C89"/>
    <mergeCell ref="A82:A83"/>
    <mergeCell ref="B82:B83"/>
    <mergeCell ref="C82:C83"/>
    <mergeCell ref="A84:A85"/>
    <mergeCell ref="B84:B85"/>
    <mergeCell ref="C84:C85"/>
    <mergeCell ref="A106:A107"/>
    <mergeCell ref="B106:B107"/>
    <mergeCell ref="C106:C107"/>
    <mergeCell ref="A102:A103"/>
    <mergeCell ref="B102:B103"/>
    <mergeCell ref="C102:C103"/>
    <mergeCell ref="A104:A105"/>
    <mergeCell ref="B104:B105"/>
    <mergeCell ref="C104:C105"/>
    <mergeCell ref="A98:A99"/>
    <mergeCell ref="B98:B99"/>
    <mergeCell ref="C98:C99"/>
    <mergeCell ref="A100:A101"/>
    <mergeCell ref="B100:B101"/>
    <mergeCell ref="C100:C101"/>
    <mergeCell ref="A94:A95"/>
    <mergeCell ref="B94:B95"/>
    <mergeCell ref="C94:C95"/>
    <mergeCell ref="A96:A97"/>
    <mergeCell ref="B96:B97"/>
    <mergeCell ref="C96:C97"/>
    <mergeCell ref="AI10:AI11"/>
    <mergeCell ref="A12:A13"/>
    <mergeCell ref="I12:I13"/>
    <mergeCell ref="J12:J13"/>
    <mergeCell ref="O12:O13"/>
    <mergeCell ref="P12:P13"/>
    <mergeCell ref="U12:U13"/>
    <mergeCell ref="V12:V13"/>
    <mergeCell ref="AA12:AA13"/>
    <mergeCell ref="AB12:AB13"/>
    <mergeCell ref="AI12:AI13"/>
    <mergeCell ref="U10:U11"/>
    <mergeCell ref="V10:V11"/>
    <mergeCell ref="AA10:AA11"/>
    <mergeCell ref="AB10:AB11"/>
    <mergeCell ref="A10:A11"/>
    <mergeCell ref="I10:I11"/>
    <mergeCell ref="J10:J11"/>
    <mergeCell ref="O10:O11"/>
    <mergeCell ref="P16:P17"/>
    <mergeCell ref="U16:U17"/>
    <mergeCell ref="V16:V17"/>
    <mergeCell ref="AA16:AA17"/>
    <mergeCell ref="AB16:AB17"/>
    <mergeCell ref="AI16:AI17"/>
    <mergeCell ref="U14:U15"/>
    <mergeCell ref="V14:V15"/>
    <mergeCell ref="AA14:AA15"/>
    <mergeCell ref="AB14:AB15"/>
    <mergeCell ref="A14:A15"/>
    <mergeCell ref="I14:I15"/>
    <mergeCell ref="J14:J15"/>
    <mergeCell ref="O14:O15"/>
    <mergeCell ref="P14:P15"/>
    <mergeCell ref="B14:B15"/>
    <mergeCell ref="C14:C15"/>
    <mergeCell ref="AG14:AG15"/>
    <mergeCell ref="AG16:AG17"/>
    <mergeCell ref="AH14:AH15"/>
    <mergeCell ref="AH16:AH17"/>
    <mergeCell ref="AI14:AI15"/>
    <mergeCell ref="A16:A17"/>
    <mergeCell ref="B16:B17"/>
    <mergeCell ref="AI18:AI19"/>
    <mergeCell ref="I20:I21"/>
    <mergeCell ref="J20:J21"/>
    <mergeCell ref="O20:O21"/>
    <mergeCell ref="P20:P21"/>
    <mergeCell ref="U20:U21"/>
    <mergeCell ref="V20:V21"/>
    <mergeCell ref="AA20:AA21"/>
    <mergeCell ref="AB20:AB21"/>
    <mergeCell ref="AI20:AI21"/>
    <mergeCell ref="V18:V19"/>
    <mergeCell ref="AA18:AA19"/>
    <mergeCell ref="AB18:AB19"/>
    <mergeCell ref="I18:I19"/>
    <mergeCell ref="J18:J19"/>
    <mergeCell ref="O18:O19"/>
    <mergeCell ref="P18:P19"/>
    <mergeCell ref="U18:U19"/>
    <mergeCell ref="AG18:AG19"/>
    <mergeCell ref="AG20:AG21"/>
    <mergeCell ref="AH18:AH19"/>
    <mergeCell ref="AH20:AH21"/>
    <mergeCell ref="AI22:AI23"/>
    <mergeCell ref="I24:I25"/>
    <mergeCell ref="J24:J25"/>
    <mergeCell ref="O24:O25"/>
    <mergeCell ref="P24:P25"/>
    <mergeCell ref="U24:U25"/>
    <mergeCell ref="V24:V25"/>
    <mergeCell ref="AA24:AA25"/>
    <mergeCell ref="AB24:AB25"/>
    <mergeCell ref="AI24:AI25"/>
    <mergeCell ref="V22:V23"/>
    <mergeCell ref="AA22:AA23"/>
    <mergeCell ref="AB22:AB23"/>
    <mergeCell ref="I22:I23"/>
    <mergeCell ref="J22:J23"/>
    <mergeCell ref="O22:O23"/>
    <mergeCell ref="P22:P23"/>
    <mergeCell ref="U22:U23"/>
    <mergeCell ref="AG22:AG23"/>
    <mergeCell ref="AG24:AG25"/>
    <mergeCell ref="AH22:AH23"/>
    <mergeCell ref="AH24:AH25"/>
    <mergeCell ref="AI26:AI27"/>
    <mergeCell ref="I28:I29"/>
    <mergeCell ref="J28:J29"/>
    <mergeCell ref="O28:O29"/>
    <mergeCell ref="P28:P29"/>
    <mergeCell ref="U28:U29"/>
    <mergeCell ref="V28:V29"/>
    <mergeCell ref="AA28:AA29"/>
    <mergeCell ref="AB28:AB29"/>
    <mergeCell ref="AI28:AI29"/>
    <mergeCell ref="V26:V27"/>
    <mergeCell ref="AA26:AA27"/>
    <mergeCell ref="AB26:AB27"/>
    <mergeCell ref="I26:I27"/>
    <mergeCell ref="J26:J27"/>
    <mergeCell ref="O26:O27"/>
    <mergeCell ref="P26:P27"/>
    <mergeCell ref="U26:U27"/>
    <mergeCell ref="AG26:AG27"/>
    <mergeCell ref="AG28:AG29"/>
    <mergeCell ref="AH26:AH27"/>
    <mergeCell ref="AH28:AH29"/>
    <mergeCell ref="AI30:AI31"/>
    <mergeCell ref="I32:I33"/>
    <mergeCell ref="J32:J33"/>
    <mergeCell ref="O32:O33"/>
    <mergeCell ref="P32:P33"/>
    <mergeCell ref="U32:U33"/>
    <mergeCell ref="V32:V33"/>
    <mergeCell ref="AA32:AA33"/>
    <mergeCell ref="AB32:AB33"/>
    <mergeCell ref="AI32:AI33"/>
    <mergeCell ref="V30:V31"/>
    <mergeCell ref="AA30:AA31"/>
    <mergeCell ref="AB30:AB31"/>
    <mergeCell ref="I30:I31"/>
    <mergeCell ref="J30:J31"/>
    <mergeCell ref="O30:O31"/>
    <mergeCell ref="P30:P31"/>
    <mergeCell ref="U30:U31"/>
    <mergeCell ref="AG30:AG31"/>
    <mergeCell ref="AG32:AG33"/>
    <mergeCell ref="AH30:AH31"/>
    <mergeCell ref="AH32:AH33"/>
    <mergeCell ref="AI34:AI35"/>
    <mergeCell ref="I36:I37"/>
    <mergeCell ref="J36:J37"/>
    <mergeCell ref="O36:O37"/>
    <mergeCell ref="P36:P37"/>
    <mergeCell ref="U36:U37"/>
    <mergeCell ref="V36:V37"/>
    <mergeCell ref="AA36:AA37"/>
    <mergeCell ref="AB36:AB37"/>
    <mergeCell ref="AI36:AI37"/>
    <mergeCell ref="V34:V35"/>
    <mergeCell ref="AA34:AA35"/>
    <mergeCell ref="AB34:AB35"/>
    <mergeCell ref="I34:I35"/>
    <mergeCell ref="J34:J35"/>
    <mergeCell ref="O34:O35"/>
    <mergeCell ref="P34:P35"/>
    <mergeCell ref="U34:U35"/>
    <mergeCell ref="AG34:AG35"/>
    <mergeCell ref="AG36:AG37"/>
    <mergeCell ref="AH34:AH35"/>
    <mergeCell ref="AH36:AH37"/>
    <mergeCell ref="AI38:AI39"/>
    <mergeCell ref="I40:I41"/>
    <mergeCell ref="J40:J41"/>
    <mergeCell ref="O40:O41"/>
    <mergeCell ref="P40:P41"/>
    <mergeCell ref="U40:U41"/>
    <mergeCell ref="V40:V41"/>
    <mergeCell ref="AA40:AA41"/>
    <mergeCell ref="AB40:AB41"/>
    <mergeCell ref="AI40:AI41"/>
    <mergeCell ref="V38:V39"/>
    <mergeCell ref="AA38:AA39"/>
    <mergeCell ref="AB38:AB39"/>
    <mergeCell ref="I38:I39"/>
    <mergeCell ref="J38:J39"/>
    <mergeCell ref="O38:O39"/>
    <mergeCell ref="P38:P39"/>
    <mergeCell ref="U38:U39"/>
    <mergeCell ref="AG38:AG39"/>
    <mergeCell ref="AG40:AG41"/>
    <mergeCell ref="AI42:AI43"/>
    <mergeCell ref="I44:I45"/>
    <mergeCell ref="J44:J45"/>
    <mergeCell ref="O44:O45"/>
    <mergeCell ref="P44:P45"/>
    <mergeCell ref="U44:U45"/>
    <mergeCell ref="V44:V45"/>
    <mergeCell ref="AA44:AA45"/>
    <mergeCell ref="AB44:AB45"/>
    <mergeCell ref="AI44:AI45"/>
    <mergeCell ref="V42:V43"/>
    <mergeCell ref="AA42:AA43"/>
    <mergeCell ref="AB42:AB43"/>
    <mergeCell ref="I42:I43"/>
    <mergeCell ref="J42:J43"/>
    <mergeCell ref="O42:O43"/>
    <mergeCell ref="P42:P43"/>
    <mergeCell ref="U42:U43"/>
    <mergeCell ref="AG42:AG43"/>
    <mergeCell ref="AG44:AG45"/>
    <mergeCell ref="AI46:AI47"/>
    <mergeCell ref="I48:I49"/>
    <mergeCell ref="J48:J49"/>
    <mergeCell ref="O48:O49"/>
    <mergeCell ref="P48:P49"/>
    <mergeCell ref="U48:U49"/>
    <mergeCell ref="V48:V49"/>
    <mergeCell ref="AA48:AA49"/>
    <mergeCell ref="AB48:AB49"/>
    <mergeCell ref="AI48:AI49"/>
    <mergeCell ref="V46:V47"/>
    <mergeCell ref="AA46:AA47"/>
    <mergeCell ref="AB46:AB47"/>
    <mergeCell ref="I46:I47"/>
    <mergeCell ref="J46:J47"/>
    <mergeCell ref="O46:O47"/>
    <mergeCell ref="P46:P47"/>
    <mergeCell ref="U46:U47"/>
    <mergeCell ref="AG46:AG47"/>
    <mergeCell ref="AG48:AG49"/>
    <mergeCell ref="AI50:AI51"/>
    <mergeCell ref="I52:I53"/>
    <mergeCell ref="J52:J53"/>
    <mergeCell ref="O52:O53"/>
    <mergeCell ref="P52:P53"/>
    <mergeCell ref="U52:U53"/>
    <mergeCell ref="V52:V53"/>
    <mergeCell ref="AA52:AA53"/>
    <mergeCell ref="AB52:AB53"/>
    <mergeCell ref="AI52:AI53"/>
    <mergeCell ref="V50:V51"/>
    <mergeCell ref="AA50:AA51"/>
    <mergeCell ref="AB50:AB51"/>
    <mergeCell ref="I50:I51"/>
    <mergeCell ref="J50:J51"/>
    <mergeCell ref="O50:O51"/>
    <mergeCell ref="P50:P51"/>
    <mergeCell ref="U50:U51"/>
    <mergeCell ref="AG50:AG51"/>
    <mergeCell ref="AG52:AG53"/>
    <mergeCell ref="AI54:AI55"/>
    <mergeCell ref="I56:I57"/>
    <mergeCell ref="J56:J57"/>
    <mergeCell ref="O56:O57"/>
    <mergeCell ref="P56:P57"/>
    <mergeCell ref="U56:U57"/>
    <mergeCell ref="V56:V57"/>
    <mergeCell ref="AA56:AA57"/>
    <mergeCell ref="AB56:AB57"/>
    <mergeCell ref="AI56:AI57"/>
    <mergeCell ref="V54:V55"/>
    <mergeCell ref="AA54:AA55"/>
    <mergeCell ref="AB54:AB55"/>
    <mergeCell ref="I54:I55"/>
    <mergeCell ref="J54:J55"/>
    <mergeCell ref="O54:O55"/>
    <mergeCell ref="P54:P55"/>
    <mergeCell ref="U54:U55"/>
    <mergeCell ref="AG54:AG55"/>
    <mergeCell ref="AG56:AG57"/>
    <mergeCell ref="AI58:AI59"/>
    <mergeCell ref="I60:I61"/>
    <mergeCell ref="J60:J61"/>
    <mergeCell ref="O60:O61"/>
    <mergeCell ref="P60:P61"/>
    <mergeCell ref="U60:U61"/>
    <mergeCell ref="V60:V61"/>
    <mergeCell ref="AA60:AA61"/>
    <mergeCell ref="AB60:AB61"/>
    <mergeCell ref="AI60:AI61"/>
    <mergeCell ref="V58:V59"/>
    <mergeCell ref="AA58:AA59"/>
    <mergeCell ref="AB58:AB59"/>
    <mergeCell ref="I58:I59"/>
    <mergeCell ref="J58:J59"/>
    <mergeCell ref="O58:O59"/>
    <mergeCell ref="P58:P59"/>
    <mergeCell ref="U58:U59"/>
    <mergeCell ref="AG58:AG59"/>
    <mergeCell ref="AG60:AG61"/>
    <mergeCell ref="AI62:AI63"/>
    <mergeCell ref="I64:I65"/>
    <mergeCell ref="J64:J65"/>
    <mergeCell ref="O64:O65"/>
    <mergeCell ref="P64:P65"/>
    <mergeCell ref="U64:U65"/>
    <mergeCell ref="V64:V65"/>
    <mergeCell ref="AA64:AA65"/>
    <mergeCell ref="AB64:AB65"/>
    <mergeCell ref="AI64:AI65"/>
    <mergeCell ref="V62:V63"/>
    <mergeCell ref="AA62:AA63"/>
    <mergeCell ref="AB62:AB63"/>
    <mergeCell ref="I62:I63"/>
    <mergeCell ref="J62:J63"/>
    <mergeCell ref="O62:O63"/>
    <mergeCell ref="P62:P63"/>
    <mergeCell ref="U62:U63"/>
    <mergeCell ref="AG62:AG63"/>
    <mergeCell ref="AG64:AG65"/>
    <mergeCell ref="AI66:AI67"/>
    <mergeCell ref="I68:I69"/>
    <mergeCell ref="J68:J69"/>
    <mergeCell ref="O68:O69"/>
    <mergeCell ref="P68:P69"/>
    <mergeCell ref="U68:U69"/>
    <mergeCell ref="V68:V69"/>
    <mergeCell ref="AA68:AA69"/>
    <mergeCell ref="AB68:AB69"/>
    <mergeCell ref="AI68:AI69"/>
    <mergeCell ref="V66:V67"/>
    <mergeCell ref="AA66:AA67"/>
    <mergeCell ref="AB66:AB67"/>
    <mergeCell ref="I66:I67"/>
    <mergeCell ref="J66:J67"/>
    <mergeCell ref="O66:O67"/>
    <mergeCell ref="P66:P67"/>
    <mergeCell ref="U66:U67"/>
    <mergeCell ref="AG66:AG67"/>
    <mergeCell ref="AG68:AG69"/>
    <mergeCell ref="AH66:AH67"/>
    <mergeCell ref="AH68:AH69"/>
    <mergeCell ref="AI70:AI71"/>
    <mergeCell ref="I72:I73"/>
    <mergeCell ref="J72:J73"/>
    <mergeCell ref="O72:O73"/>
    <mergeCell ref="P72:P73"/>
    <mergeCell ref="U72:U73"/>
    <mergeCell ref="V72:V73"/>
    <mergeCell ref="AA72:AA73"/>
    <mergeCell ref="AB72:AB73"/>
    <mergeCell ref="AI72:AI73"/>
    <mergeCell ref="V70:V71"/>
    <mergeCell ref="AA70:AA71"/>
    <mergeCell ref="AB70:AB71"/>
    <mergeCell ref="I70:I71"/>
    <mergeCell ref="J70:J71"/>
    <mergeCell ref="O70:O71"/>
    <mergeCell ref="P70:P71"/>
    <mergeCell ref="U70:U71"/>
    <mergeCell ref="AG70:AG71"/>
    <mergeCell ref="AG72:AG73"/>
    <mergeCell ref="AH70:AH71"/>
    <mergeCell ref="AH72:AH73"/>
    <mergeCell ref="I76:I77"/>
    <mergeCell ref="J76:J77"/>
    <mergeCell ref="O76:O77"/>
    <mergeCell ref="P76:P77"/>
    <mergeCell ref="U76:U77"/>
    <mergeCell ref="V76:V77"/>
    <mergeCell ref="AA76:AA77"/>
    <mergeCell ref="AB76:AB77"/>
    <mergeCell ref="AI76:AI77"/>
    <mergeCell ref="V74:V75"/>
    <mergeCell ref="AA74:AA75"/>
    <mergeCell ref="AB74:AB75"/>
    <mergeCell ref="I74:I75"/>
    <mergeCell ref="J74:J75"/>
    <mergeCell ref="O74:O75"/>
    <mergeCell ref="P74:P75"/>
    <mergeCell ref="U74:U75"/>
    <mergeCell ref="AG74:AG75"/>
    <mergeCell ref="AG76:AG77"/>
    <mergeCell ref="AH74:AH75"/>
    <mergeCell ref="AH76:AH77"/>
    <mergeCell ref="I80:I81"/>
    <mergeCell ref="J80:J81"/>
    <mergeCell ref="O80:O81"/>
    <mergeCell ref="P80:P81"/>
    <mergeCell ref="U80:U81"/>
    <mergeCell ref="V80:V81"/>
    <mergeCell ref="AA80:AA81"/>
    <mergeCell ref="AB80:AB81"/>
    <mergeCell ref="AI80:AI81"/>
    <mergeCell ref="V78:V79"/>
    <mergeCell ref="AA78:AA79"/>
    <mergeCell ref="AB78:AB79"/>
    <mergeCell ref="I78:I79"/>
    <mergeCell ref="J78:J79"/>
    <mergeCell ref="O78:O79"/>
    <mergeCell ref="P78:P79"/>
    <mergeCell ref="U78:U79"/>
    <mergeCell ref="AG78:AG79"/>
    <mergeCell ref="AG80:AG81"/>
    <mergeCell ref="AH78:AH79"/>
    <mergeCell ref="AH80:AH81"/>
    <mergeCell ref="I84:I85"/>
    <mergeCell ref="J84:J85"/>
    <mergeCell ref="O84:O85"/>
    <mergeCell ref="P84:P85"/>
    <mergeCell ref="U84:U85"/>
    <mergeCell ref="V84:V85"/>
    <mergeCell ref="AA84:AA85"/>
    <mergeCell ref="AB84:AB85"/>
    <mergeCell ref="AI84:AI85"/>
    <mergeCell ref="V82:V83"/>
    <mergeCell ref="AA82:AA83"/>
    <mergeCell ref="AB82:AB83"/>
    <mergeCell ref="I82:I83"/>
    <mergeCell ref="J82:J83"/>
    <mergeCell ref="O82:O83"/>
    <mergeCell ref="P82:P83"/>
    <mergeCell ref="U82:U83"/>
    <mergeCell ref="AG82:AG83"/>
    <mergeCell ref="AG84:AG85"/>
    <mergeCell ref="AH82:AH83"/>
    <mergeCell ref="AH84:AH85"/>
    <mergeCell ref="I88:I89"/>
    <mergeCell ref="J88:J89"/>
    <mergeCell ref="O88:O89"/>
    <mergeCell ref="P88:P89"/>
    <mergeCell ref="U88:U89"/>
    <mergeCell ref="V88:V89"/>
    <mergeCell ref="AA88:AA89"/>
    <mergeCell ref="AB88:AB89"/>
    <mergeCell ref="AI88:AI89"/>
    <mergeCell ref="V86:V87"/>
    <mergeCell ref="AA86:AA87"/>
    <mergeCell ref="AB86:AB87"/>
    <mergeCell ref="I86:I87"/>
    <mergeCell ref="J86:J87"/>
    <mergeCell ref="O86:O87"/>
    <mergeCell ref="P86:P87"/>
    <mergeCell ref="U86:U87"/>
    <mergeCell ref="AG86:AG87"/>
    <mergeCell ref="AG88:AG89"/>
    <mergeCell ref="AH86:AH87"/>
    <mergeCell ref="AH88:AH89"/>
    <mergeCell ref="I92:I93"/>
    <mergeCell ref="J92:J93"/>
    <mergeCell ref="O92:O93"/>
    <mergeCell ref="P92:P93"/>
    <mergeCell ref="U92:U93"/>
    <mergeCell ref="V92:V93"/>
    <mergeCell ref="AA92:AA93"/>
    <mergeCell ref="AB92:AB93"/>
    <mergeCell ref="AI92:AI93"/>
    <mergeCell ref="V90:V91"/>
    <mergeCell ref="AA90:AA91"/>
    <mergeCell ref="AB90:AB91"/>
    <mergeCell ref="I90:I91"/>
    <mergeCell ref="J90:J91"/>
    <mergeCell ref="O90:O91"/>
    <mergeCell ref="P90:P91"/>
    <mergeCell ref="U90:U91"/>
    <mergeCell ref="AG90:AG91"/>
    <mergeCell ref="AG92:AG93"/>
    <mergeCell ref="AH90:AH91"/>
    <mergeCell ref="AH92:AH93"/>
    <mergeCell ref="U98:U99"/>
    <mergeCell ref="AG98:AG99"/>
    <mergeCell ref="AG100:AG101"/>
    <mergeCell ref="AH98:AH99"/>
    <mergeCell ref="AH100:AH101"/>
    <mergeCell ref="AI94:AI95"/>
    <mergeCell ref="I96:I97"/>
    <mergeCell ref="J96:J97"/>
    <mergeCell ref="O96:O97"/>
    <mergeCell ref="P96:P97"/>
    <mergeCell ref="U96:U97"/>
    <mergeCell ref="V96:V97"/>
    <mergeCell ref="AA96:AA97"/>
    <mergeCell ref="AB96:AB97"/>
    <mergeCell ref="AI96:AI97"/>
    <mergeCell ref="V94:V95"/>
    <mergeCell ref="AA94:AA95"/>
    <mergeCell ref="AB94:AB95"/>
    <mergeCell ref="I94:I95"/>
    <mergeCell ref="J94:J95"/>
    <mergeCell ref="O94:O95"/>
    <mergeCell ref="P94:P95"/>
    <mergeCell ref="U94:U95"/>
    <mergeCell ref="AG94:AG95"/>
    <mergeCell ref="AG96:AG97"/>
    <mergeCell ref="AH94:AH95"/>
    <mergeCell ref="AH96:AH97"/>
    <mergeCell ref="AJ72:AJ73"/>
    <mergeCell ref="V102:V103"/>
    <mergeCell ref="AA102:AA103"/>
    <mergeCell ref="AB102:AB103"/>
    <mergeCell ref="I102:I103"/>
    <mergeCell ref="J102:J103"/>
    <mergeCell ref="O102:O103"/>
    <mergeCell ref="P102:P103"/>
    <mergeCell ref="U102:U103"/>
    <mergeCell ref="AG102:AG103"/>
    <mergeCell ref="AH102:AH103"/>
    <mergeCell ref="AI106:AI107"/>
    <mergeCell ref="V106:V107"/>
    <mergeCell ref="AA106:AA107"/>
    <mergeCell ref="AB106:AB107"/>
    <mergeCell ref="AI104:AI105"/>
    <mergeCell ref="I100:I101"/>
    <mergeCell ref="J100:J101"/>
    <mergeCell ref="O100:O101"/>
    <mergeCell ref="P100:P101"/>
    <mergeCell ref="U100:U101"/>
    <mergeCell ref="V100:V101"/>
    <mergeCell ref="AA100:AA101"/>
    <mergeCell ref="AB100:AB101"/>
    <mergeCell ref="AI100:AI101"/>
    <mergeCell ref="V98:V99"/>
    <mergeCell ref="AA98:AA99"/>
    <mergeCell ref="AB98:AB99"/>
    <mergeCell ref="I98:I99"/>
    <mergeCell ref="J98:J99"/>
    <mergeCell ref="O98:O99"/>
    <mergeCell ref="P98:P99"/>
    <mergeCell ref="AJ40:AJ41"/>
    <mergeCell ref="AJ42:AJ43"/>
    <mergeCell ref="AJ44:AJ45"/>
    <mergeCell ref="AJ46:AJ47"/>
    <mergeCell ref="AJ48:AJ49"/>
    <mergeCell ref="AJ50:AJ51"/>
    <mergeCell ref="AJ52:AJ53"/>
    <mergeCell ref="AJ54:AJ55"/>
    <mergeCell ref="AJ56:AJ57"/>
    <mergeCell ref="AJ58:AJ59"/>
    <mergeCell ref="AJ60:AJ61"/>
    <mergeCell ref="AJ62:AJ63"/>
    <mergeCell ref="AJ64:AJ65"/>
    <mergeCell ref="AJ66:AJ67"/>
    <mergeCell ref="AJ68:AJ69"/>
    <mergeCell ref="AJ70:AJ71"/>
    <mergeCell ref="AJ8:AJ9"/>
    <mergeCell ref="AJ10:AJ11"/>
    <mergeCell ref="AJ12:AJ13"/>
    <mergeCell ref="AJ14:AJ15"/>
    <mergeCell ref="AJ16:AJ17"/>
    <mergeCell ref="AJ18:AJ19"/>
    <mergeCell ref="AJ20:AJ21"/>
    <mergeCell ref="AJ22:AJ23"/>
    <mergeCell ref="AJ24:AJ25"/>
    <mergeCell ref="AJ26:AJ27"/>
    <mergeCell ref="AJ28:AJ29"/>
    <mergeCell ref="AJ30:AJ31"/>
    <mergeCell ref="AJ32:AJ33"/>
    <mergeCell ref="AJ34:AJ35"/>
    <mergeCell ref="AJ36:AJ37"/>
    <mergeCell ref="AJ38:AJ39"/>
    <mergeCell ref="AJ86:AJ87"/>
    <mergeCell ref="AJ88:AJ89"/>
    <mergeCell ref="AJ90:AJ91"/>
    <mergeCell ref="AJ92:AJ93"/>
    <mergeCell ref="AJ94:AJ95"/>
    <mergeCell ref="AJ96:AJ97"/>
    <mergeCell ref="AI102:AI103"/>
    <mergeCell ref="AJ98:AJ99"/>
    <mergeCell ref="AJ100:AJ101"/>
    <mergeCell ref="AJ102:AJ103"/>
    <mergeCell ref="AJ104:AJ105"/>
    <mergeCell ref="AJ106:AJ107"/>
    <mergeCell ref="AI98:AI99"/>
    <mergeCell ref="AJ74:AJ75"/>
    <mergeCell ref="AJ76:AJ77"/>
    <mergeCell ref="AJ78:AJ79"/>
    <mergeCell ref="AJ80:AJ81"/>
    <mergeCell ref="AJ82:AJ83"/>
    <mergeCell ref="AJ84:AJ85"/>
    <mergeCell ref="AI90:AI91"/>
    <mergeCell ref="AI86:AI87"/>
    <mergeCell ref="AI82:AI83"/>
    <mergeCell ref="AI78:AI79"/>
    <mergeCell ref="AI74:AI75"/>
    <mergeCell ref="AL3:AL7"/>
    <mergeCell ref="AL8:AL9"/>
    <mergeCell ref="AL10:AL11"/>
    <mergeCell ref="AL12:AL13"/>
    <mergeCell ref="AL14:AL15"/>
    <mergeCell ref="AL16:AL17"/>
    <mergeCell ref="AL18:AL19"/>
    <mergeCell ref="AL20:AL21"/>
    <mergeCell ref="AL22:AL23"/>
    <mergeCell ref="AL24:AL25"/>
    <mergeCell ref="AL26:AL27"/>
    <mergeCell ref="AL28:AL29"/>
    <mergeCell ref="AL30:AL31"/>
    <mergeCell ref="AL32:AL33"/>
    <mergeCell ref="AL34:AL35"/>
    <mergeCell ref="AL36:AL37"/>
    <mergeCell ref="AJ3:AJ7"/>
    <mergeCell ref="AL38:AL39"/>
    <mergeCell ref="AL40:AL41"/>
    <mergeCell ref="AL42:AL43"/>
    <mergeCell ref="AL44:AL45"/>
    <mergeCell ref="AL46:AL47"/>
    <mergeCell ref="AL48:AL49"/>
    <mergeCell ref="AL50:AL51"/>
    <mergeCell ref="AL52:AL53"/>
    <mergeCell ref="AL54:AL55"/>
    <mergeCell ref="AL56:AL57"/>
    <mergeCell ref="AL58:AL59"/>
    <mergeCell ref="AL60:AL61"/>
    <mergeCell ref="AL62:AL63"/>
    <mergeCell ref="AL64:AL65"/>
    <mergeCell ref="AL66:AL67"/>
    <mergeCell ref="AL68:AL69"/>
    <mergeCell ref="AL70:AL71"/>
    <mergeCell ref="AL106:AL107"/>
    <mergeCell ref="AL72:AL73"/>
    <mergeCell ref="AL74:AL75"/>
    <mergeCell ref="AL76:AL77"/>
    <mergeCell ref="AL78:AL79"/>
    <mergeCell ref="AL80:AL81"/>
    <mergeCell ref="AL82:AL83"/>
    <mergeCell ref="AL84:AL85"/>
    <mergeCell ref="AL86:AL87"/>
    <mergeCell ref="AL88:AL89"/>
    <mergeCell ref="AL90:AL91"/>
    <mergeCell ref="AL92:AL93"/>
    <mergeCell ref="AL94:AL95"/>
    <mergeCell ref="AL96:AL97"/>
    <mergeCell ref="AL98:AL99"/>
    <mergeCell ref="AL100:AL101"/>
    <mergeCell ref="AL102:AL103"/>
    <mergeCell ref="AL104:AL105"/>
    <mergeCell ref="AM6:AM7"/>
    <mergeCell ref="AN6:AN7"/>
    <mergeCell ref="AO6:AO7"/>
    <mergeCell ref="AP6:AP7"/>
    <mergeCell ref="AQ6:AQ7"/>
    <mergeCell ref="AM3:AQ5"/>
    <mergeCell ref="AM8:AM9"/>
    <mergeCell ref="AN8:AN9"/>
    <mergeCell ref="AO8:AO9"/>
    <mergeCell ref="AP8:AP9"/>
    <mergeCell ref="AQ8:AQ9"/>
    <mergeCell ref="AM10:AM11"/>
    <mergeCell ref="AN10:AN11"/>
    <mergeCell ref="AO10:AO11"/>
    <mergeCell ref="AP10:AP11"/>
    <mergeCell ref="AQ10:AQ11"/>
    <mergeCell ref="AM12:AM13"/>
    <mergeCell ref="AN12:AN13"/>
    <mergeCell ref="AO12:AO13"/>
    <mergeCell ref="AP12:AP13"/>
    <mergeCell ref="AQ12:AQ13"/>
    <mergeCell ref="AM14:AM15"/>
    <mergeCell ref="AN14:AN15"/>
    <mergeCell ref="AO14:AO15"/>
    <mergeCell ref="AP14:AP15"/>
    <mergeCell ref="AQ14:AQ15"/>
    <mergeCell ref="AM16:AM17"/>
    <mergeCell ref="AN16:AN17"/>
    <mergeCell ref="AO16:AO17"/>
    <mergeCell ref="AP16:AP17"/>
    <mergeCell ref="AQ16:AQ17"/>
    <mergeCell ref="AM18:AM19"/>
    <mergeCell ref="AN18:AN19"/>
    <mergeCell ref="AO18:AO19"/>
    <mergeCell ref="AP18:AP19"/>
    <mergeCell ref="AQ18:AQ19"/>
    <mergeCell ref="AM20:AM21"/>
    <mergeCell ref="AN20:AN21"/>
    <mergeCell ref="AO20:AO21"/>
    <mergeCell ref="AP20:AP21"/>
    <mergeCell ref="AQ20:AQ21"/>
    <mergeCell ref="AM22:AM23"/>
    <mergeCell ref="AN22:AN23"/>
    <mergeCell ref="AO22:AO23"/>
    <mergeCell ref="AP22:AP23"/>
    <mergeCell ref="AQ22:AQ23"/>
    <mergeCell ref="AM24:AM25"/>
    <mergeCell ref="AN24:AN25"/>
    <mergeCell ref="AO24:AO25"/>
    <mergeCell ref="AP24:AP25"/>
    <mergeCell ref="AQ24:AQ25"/>
    <mergeCell ref="AM26:AM27"/>
    <mergeCell ref="AN26:AN27"/>
    <mergeCell ref="AO26:AO27"/>
    <mergeCell ref="AP26:AP27"/>
    <mergeCell ref="AQ26:AQ27"/>
    <mergeCell ref="AM28:AM29"/>
    <mergeCell ref="AN28:AN29"/>
    <mergeCell ref="AO28:AO29"/>
    <mergeCell ref="AP28:AP29"/>
    <mergeCell ref="AQ28:AQ29"/>
    <mergeCell ref="AM30:AM31"/>
    <mergeCell ref="AN30:AN31"/>
    <mergeCell ref="AO30:AO31"/>
    <mergeCell ref="AP30:AP31"/>
    <mergeCell ref="AQ30:AQ31"/>
    <mergeCell ref="AM32:AM33"/>
    <mergeCell ref="AN32:AN33"/>
    <mergeCell ref="AO32:AO33"/>
    <mergeCell ref="AP32:AP33"/>
    <mergeCell ref="AQ32:AQ33"/>
    <mergeCell ref="AM34:AM35"/>
    <mergeCell ref="AN34:AN35"/>
    <mergeCell ref="AO34:AO35"/>
    <mergeCell ref="AP34:AP35"/>
    <mergeCell ref="AQ34:AQ35"/>
    <mergeCell ref="AM36:AM37"/>
    <mergeCell ref="AN36:AN37"/>
    <mergeCell ref="AO36:AO37"/>
    <mergeCell ref="AP36:AP37"/>
    <mergeCell ref="AQ36:AQ37"/>
    <mergeCell ref="AM38:AM39"/>
    <mergeCell ref="AN38:AN39"/>
    <mergeCell ref="AO38:AO39"/>
    <mergeCell ref="AP38:AP39"/>
    <mergeCell ref="AQ38:AQ39"/>
    <mergeCell ref="AM40:AM41"/>
    <mergeCell ref="AN40:AN41"/>
    <mergeCell ref="AO40:AO41"/>
    <mergeCell ref="AP40:AP41"/>
    <mergeCell ref="AQ40:AQ41"/>
    <mergeCell ref="AM42:AM43"/>
    <mergeCell ref="AN42:AN43"/>
    <mergeCell ref="AO42:AO43"/>
    <mergeCell ref="AP42:AP43"/>
    <mergeCell ref="AQ42:AQ43"/>
    <mergeCell ref="AM44:AM45"/>
    <mergeCell ref="AN44:AN45"/>
    <mergeCell ref="AO44:AO45"/>
    <mergeCell ref="AP44:AP45"/>
    <mergeCell ref="AQ44:AQ45"/>
    <mergeCell ref="AM46:AM47"/>
    <mergeCell ref="AN46:AN47"/>
    <mergeCell ref="AO46:AO47"/>
    <mergeCell ref="AP46:AP47"/>
    <mergeCell ref="AQ46:AQ47"/>
    <mergeCell ref="AM48:AM49"/>
    <mergeCell ref="AN48:AN49"/>
    <mergeCell ref="AO48:AO49"/>
    <mergeCell ref="AP48:AP49"/>
    <mergeCell ref="AQ48:AQ49"/>
    <mergeCell ref="AM50:AM51"/>
    <mergeCell ref="AN50:AN51"/>
    <mergeCell ref="AO50:AO51"/>
    <mergeCell ref="AP50:AP51"/>
    <mergeCell ref="AQ50:AQ51"/>
    <mergeCell ref="AM52:AM53"/>
    <mergeCell ref="AN52:AN53"/>
    <mergeCell ref="AO52:AO53"/>
    <mergeCell ref="AP52:AP53"/>
    <mergeCell ref="AQ52:AQ53"/>
    <mergeCell ref="AM54:AM55"/>
    <mergeCell ref="AN54:AN55"/>
    <mergeCell ref="AO54:AO55"/>
    <mergeCell ref="AP54:AP55"/>
    <mergeCell ref="AQ54:AQ55"/>
    <mergeCell ref="AM56:AM57"/>
    <mergeCell ref="AN56:AN57"/>
    <mergeCell ref="AO56:AO57"/>
    <mergeCell ref="AP56:AP57"/>
    <mergeCell ref="AQ56:AQ57"/>
    <mergeCell ref="AM58:AM59"/>
    <mergeCell ref="AN58:AN59"/>
    <mergeCell ref="AO58:AO59"/>
    <mergeCell ref="AP58:AP59"/>
    <mergeCell ref="AQ58:AQ59"/>
    <mergeCell ref="AM60:AM61"/>
    <mergeCell ref="AN60:AN61"/>
    <mergeCell ref="AO60:AO61"/>
    <mergeCell ref="AP60:AP61"/>
    <mergeCell ref="AQ60:AQ61"/>
    <mergeCell ref="AM62:AM63"/>
    <mergeCell ref="AN62:AN63"/>
    <mergeCell ref="AO62:AO63"/>
    <mergeCell ref="AP62:AP63"/>
    <mergeCell ref="AQ62:AQ63"/>
    <mergeCell ref="AM64:AM65"/>
    <mergeCell ref="AN64:AN65"/>
    <mergeCell ref="AO64:AO65"/>
    <mergeCell ref="AP64:AP65"/>
    <mergeCell ref="AQ64:AQ65"/>
    <mergeCell ref="AM66:AM67"/>
    <mergeCell ref="AN66:AN67"/>
    <mergeCell ref="AO66:AO67"/>
    <mergeCell ref="AP66:AP67"/>
    <mergeCell ref="AQ66:AQ67"/>
    <mergeCell ref="AM68:AM69"/>
    <mergeCell ref="AN68:AN69"/>
    <mergeCell ref="AO68:AO69"/>
    <mergeCell ref="AP68:AP69"/>
    <mergeCell ref="AQ68:AQ69"/>
    <mergeCell ref="AM70:AM71"/>
    <mergeCell ref="AN70:AN71"/>
    <mergeCell ref="AO70:AO71"/>
    <mergeCell ref="AP70:AP71"/>
    <mergeCell ref="AQ70:AQ71"/>
    <mergeCell ref="AM72:AM73"/>
    <mergeCell ref="AN72:AN73"/>
    <mergeCell ref="AO72:AO73"/>
    <mergeCell ref="AP72:AP73"/>
    <mergeCell ref="AQ72:AQ73"/>
    <mergeCell ref="AM74:AM75"/>
    <mergeCell ref="AN74:AN75"/>
    <mergeCell ref="AO74:AO75"/>
    <mergeCell ref="AP74:AP75"/>
    <mergeCell ref="AQ74:AQ75"/>
    <mergeCell ref="AM76:AM77"/>
    <mergeCell ref="AN76:AN77"/>
    <mergeCell ref="AO76:AO77"/>
    <mergeCell ref="AP76:AP77"/>
    <mergeCell ref="AQ76:AQ77"/>
    <mergeCell ref="AM78:AM79"/>
    <mergeCell ref="AN78:AN79"/>
    <mergeCell ref="AO78:AO79"/>
    <mergeCell ref="AP78:AP79"/>
    <mergeCell ref="AQ78:AQ79"/>
    <mergeCell ref="AM80:AM81"/>
    <mergeCell ref="AN80:AN81"/>
    <mergeCell ref="AO80:AO81"/>
    <mergeCell ref="AP80:AP81"/>
    <mergeCell ref="AQ80:AQ81"/>
    <mergeCell ref="AM82:AM83"/>
    <mergeCell ref="AN82:AN83"/>
    <mergeCell ref="AO82:AO83"/>
    <mergeCell ref="AP82:AP83"/>
    <mergeCell ref="AQ82:AQ83"/>
    <mergeCell ref="AM84:AM85"/>
    <mergeCell ref="AN84:AN85"/>
    <mergeCell ref="AO84:AO85"/>
    <mergeCell ref="AP84:AP85"/>
    <mergeCell ref="AQ84:AQ85"/>
    <mergeCell ref="AM100:AM101"/>
    <mergeCell ref="AN100:AN101"/>
    <mergeCell ref="AO100:AO101"/>
    <mergeCell ref="AP100:AP101"/>
    <mergeCell ref="AQ100:AQ101"/>
    <mergeCell ref="AM86:AM87"/>
    <mergeCell ref="AN86:AN87"/>
    <mergeCell ref="AO86:AO87"/>
    <mergeCell ref="AP86:AP87"/>
    <mergeCell ref="AQ86:AQ87"/>
    <mergeCell ref="AM88:AM89"/>
    <mergeCell ref="AN88:AN89"/>
    <mergeCell ref="AO88:AO89"/>
    <mergeCell ref="AP88:AP89"/>
    <mergeCell ref="AQ88:AQ89"/>
    <mergeCell ref="AM90:AM91"/>
    <mergeCell ref="AN90:AN91"/>
    <mergeCell ref="AO90:AO91"/>
    <mergeCell ref="AP90:AP91"/>
    <mergeCell ref="AQ90:AQ91"/>
    <mergeCell ref="AM92:AM93"/>
    <mergeCell ref="AN92:AN93"/>
    <mergeCell ref="AO92:AO93"/>
    <mergeCell ref="AP92:AP93"/>
    <mergeCell ref="AQ92:AQ93"/>
    <mergeCell ref="AK56:AK57"/>
    <mergeCell ref="AK58:AK59"/>
    <mergeCell ref="AM102:AM103"/>
    <mergeCell ref="AN102:AN103"/>
    <mergeCell ref="AO102:AO103"/>
    <mergeCell ref="AP102:AP103"/>
    <mergeCell ref="AQ102:AQ103"/>
    <mergeCell ref="AM104:AM105"/>
    <mergeCell ref="AN104:AN105"/>
    <mergeCell ref="AO104:AO105"/>
    <mergeCell ref="AP104:AP105"/>
    <mergeCell ref="AQ104:AQ105"/>
    <mergeCell ref="AM106:AM107"/>
    <mergeCell ref="AN106:AN107"/>
    <mergeCell ref="AO106:AO107"/>
    <mergeCell ref="AP106:AP107"/>
    <mergeCell ref="AQ106:AQ107"/>
    <mergeCell ref="AM94:AM95"/>
    <mergeCell ref="AN94:AN95"/>
    <mergeCell ref="AO94:AO95"/>
    <mergeCell ref="AP94:AP95"/>
    <mergeCell ref="AQ94:AQ95"/>
    <mergeCell ref="AM96:AM97"/>
    <mergeCell ref="AN96:AN97"/>
    <mergeCell ref="AO96:AO97"/>
    <mergeCell ref="AP96:AP97"/>
    <mergeCell ref="AQ96:AQ97"/>
    <mergeCell ref="AM98:AM99"/>
    <mergeCell ref="AN98:AN99"/>
    <mergeCell ref="AO98:AO99"/>
    <mergeCell ref="AP98:AP99"/>
    <mergeCell ref="AQ98:AQ99"/>
    <mergeCell ref="AK94:AK95"/>
    <mergeCell ref="AK96:AK97"/>
    <mergeCell ref="AK98:AK99"/>
    <mergeCell ref="AK100:AK101"/>
    <mergeCell ref="AK102:AK103"/>
    <mergeCell ref="AK104:AK105"/>
    <mergeCell ref="AK106:AK107"/>
    <mergeCell ref="AK3:AK7"/>
    <mergeCell ref="AK8:AK9"/>
    <mergeCell ref="AK10:AK11"/>
    <mergeCell ref="AK12:AK13"/>
    <mergeCell ref="AK14:AK15"/>
    <mergeCell ref="AK16:AK17"/>
    <mergeCell ref="AK18:AK19"/>
    <mergeCell ref="AK20:AK21"/>
    <mergeCell ref="AK22:AK23"/>
    <mergeCell ref="AK24:AK25"/>
    <mergeCell ref="AK26:AK27"/>
    <mergeCell ref="AK28:AK29"/>
    <mergeCell ref="AK30:AK31"/>
    <mergeCell ref="AK32:AK33"/>
    <mergeCell ref="AK34:AK35"/>
    <mergeCell ref="AK36:AK37"/>
    <mergeCell ref="AK38:AK39"/>
    <mergeCell ref="AK40:AK41"/>
    <mergeCell ref="AK42:AK43"/>
    <mergeCell ref="AK44:AK45"/>
    <mergeCell ref="AK46:AK47"/>
    <mergeCell ref="AK48:AK49"/>
    <mergeCell ref="AK50:AK51"/>
    <mergeCell ref="AK52:AK53"/>
    <mergeCell ref="AK54:AK55"/>
    <mergeCell ref="AK60:AK61"/>
    <mergeCell ref="AK62:AK63"/>
    <mergeCell ref="AK64:AK65"/>
    <mergeCell ref="AK66:AK67"/>
    <mergeCell ref="AK68:AK69"/>
    <mergeCell ref="AK70:AK71"/>
    <mergeCell ref="AK72:AK73"/>
    <mergeCell ref="AK74:AK75"/>
    <mergeCell ref="AK76:AK77"/>
    <mergeCell ref="AK78:AK79"/>
    <mergeCell ref="AK80:AK81"/>
    <mergeCell ref="AK82:AK83"/>
    <mergeCell ref="AK84:AK85"/>
    <mergeCell ref="AK86:AK87"/>
    <mergeCell ref="AK88:AK89"/>
    <mergeCell ref="AK90:AK91"/>
    <mergeCell ref="AK92:AK93"/>
    <mergeCell ref="AR84:AR85"/>
    <mergeCell ref="AR86:AR87"/>
    <mergeCell ref="AR88:AR89"/>
    <mergeCell ref="AR90:AR91"/>
    <mergeCell ref="AR3:AR7"/>
    <mergeCell ref="AR8:AR9"/>
    <mergeCell ref="AR10:AR11"/>
    <mergeCell ref="AR12:AR13"/>
    <mergeCell ref="AR14:AR15"/>
    <mergeCell ref="AR16:AR17"/>
    <mergeCell ref="AR18:AR19"/>
    <mergeCell ref="AR20:AR21"/>
    <mergeCell ref="AR22:AR23"/>
    <mergeCell ref="AR24:AR25"/>
    <mergeCell ref="AR26:AR27"/>
    <mergeCell ref="AR28:AR29"/>
    <mergeCell ref="AR30:AR31"/>
    <mergeCell ref="AR32:AR33"/>
    <mergeCell ref="AR34:AR35"/>
    <mergeCell ref="AR92:AR93"/>
    <mergeCell ref="AR94:AR95"/>
    <mergeCell ref="AR96:AR97"/>
    <mergeCell ref="AR98:AR99"/>
    <mergeCell ref="AR100:AR101"/>
    <mergeCell ref="AR102:AR103"/>
    <mergeCell ref="AR104:AR105"/>
    <mergeCell ref="AR106:AR107"/>
    <mergeCell ref="AR36:AR37"/>
    <mergeCell ref="AR38:AR39"/>
    <mergeCell ref="AR40:AR41"/>
    <mergeCell ref="AR42:AR43"/>
    <mergeCell ref="AR44:AR45"/>
    <mergeCell ref="AR46:AR47"/>
    <mergeCell ref="AR48:AR49"/>
    <mergeCell ref="AR50:AR51"/>
    <mergeCell ref="AR52:AR53"/>
    <mergeCell ref="AR54:AR55"/>
    <mergeCell ref="AR56:AR57"/>
    <mergeCell ref="AR58:AR59"/>
    <mergeCell ref="AR60:AR61"/>
    <mergeCell ref="AR62:AR63"/>
    <mergeCell ref="AR64:AR65"/>
    <mergeCell ref="AR66:AR67"/>
    <mergeCell ref="AR68:AR69"/>
    <mergeCell ref="AR70:AR71"/>
    <mergeCell ref="AR72:AR73"/>
    <mergeCell ref="AR74:AR75"/>
    <mergeCell ref="AR76:AR77"/>
    <mergeCell ref="AR78:AR79"/>
    <mergeCell ref="AR80:AR81"/>
    <mergeCell ref="AR82:AR83"/>
  </mergeCells>
  <conditionalFormatting sqref="P8:P107 V8:V107 AB8:AB107 AH8:AH107 J3:J1048576">
    <cfRule type="cellIs" dxfId="34" priority="52" operator="equal">
      <formula>"ne"</formula>
    </cfRule>
    <cfRule type="cellIs" dxfId="33" priority="53" operator="equal">
      <formula>"da"</formula>
    </cfRule>
    <cfRule type="cellIs" dxfId="32" priority="54" operator="equal">
      <formula>"da"</formula>
    </cfRule>
  </conditionalFormatting>
  <conditionalFormatting sqref="P3:P7 P46:P1048576">
    <cfRule type="cellIs" dxfId="31" priority="50" operator="equal">
      <formula>"ne"</formula>
    </cfRule>
    <cfRule type="cellIs" dxfId="30" priority="51" operator="equal">
      <formula>"da"</formula>
    </cfRule>
  </conditionalFormatting>
  <conditionalFormatting sqref="AJ8:AK8 AK10 AK12 AK14 AK16 AK18 AK20 AK22 AK24 AK26 AK28 AK30 AK32 AK34 AK36 AK38 AK40 AK42 AK44 AK46 AK48 AK50 AK52 AK54 AK56 AK58 AK60 AK62 AK64 AK66 AK68 AK70 AK72 AK74 AK76 AK78 AK80 AK82 AK84 AK86 AK88 AK90 AK92 AK94 AK96 AK98 AK100 AK102 AK104 AK106 AJ9:AJ107">
    <cfRule type="cellIs" dxfId="29" priority="14" operator="equal">
      <formula>"ne"</formula>
    </cfRule>
    <cfRule type="cellIs" dxfId="28" priority="15" operator="equal">
      <formula>"da"</formula>
    </cfRule>
    <cfRule type="cellIs" dxfId="27" priority="16" operator="equal">
      <formula>"da"</formula>
    </cfRule>
  </conditionalFormatting>
  <conditionalFormatting sqref="AJ8:AK8 AJ4:AJ7 AJ108:AK1048576 AJ3:AK3 AK10 AK12 AK14 AK16 AK18 AK20 AK22 AK24 AK26 AK28 AK30 AK32 AK34 AK36 AK38 AK40 AK42 AK44 AK46 AK48 AK50 AK52 AK54 AK56 AK58 AK60 AK62 AK64 AK66 AK68 AK70 AK72 AK74 AK76 AK78 AK80 AK82 AK84 AK86 AK88 AK90 AK92 AK94 AK96 AK98 AK100 AK102 AK104 AK106 AJ9:AJ107 AL3:AL1048576">
    <cfRule type="cellIs" dxfId="26" priority="9" operator="equal">
      <formula>"ne"</formula>
    </cfRule>
    <cfRule type="cellIs" dxfId="25" priority="10" operator="between">
      <formula>1</formula>
      <formula>4</formula>
    </cfRule>
  </conditionalFormatting>
  <conditionalFormatting sqref="AL8:AL107">
    <cfRule type="cellIs" dxfId="24" priority="5" operator="equal">
      <formula>"ne"</formula>
    </cfRule>
    <cfRule type="cellIs" dxfId="23" priority="6" operator="equal">
      <formula>"da"</formula>
    </cfRule>
    <cfRule type="cellIs" dxfId="22" priority="7" operator="equal">
      <formula>"da"</formula>
    </cfRule>
  </conditionalFormatting>
  <conditionalFormatting sqref="AM8:AR107">
    <cfRule type="cellIs" dxfId="21" priority="2" stopIfTrue="1" operator="equal">
      <formula>"ne"</formula>
    </cfRule>
  </conditionalFormatting>
  <conditionalFormatting sqref="AM8:AR107">
    <cfRule type="cellIs" dxfId="20" priority="1" stopIfTrue="1" operator="equal">
      <formula>"da"</formula>
    </cfRule>
  </conditionalFormatting>
  <pageMargins left="0.25" right="0.25" top="0.75" bottom="0.75" header="0.3" footer="0.3"/>
  <pageSetup paperSize="9" scale="31" fitToHeight="0" orientation="landscape"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106"/>
  <sheetViews>
    <sheetView zoomScale="50" zoomScaleNormal="50" workbookViewId="0">
      <selection activeCell="B2" sqref="B1:B1048576"/>
    </sheetView>
  </sheetViews>
  <sheetFormatPr defaultColWidth="8.85546875" defaultRowHeight="15" x14ac:dyDescent="0.25"/>
  <cols>
    <col min="1" max="1" width="6.7109375" style="7" bestFit="1" customWidth="1"/>
    <col min="2" max="2" width="17" style="7" customWidth="1"/>
    <col min="3" max="3" width="8" style="85" bestFit="1" customWidth="1"/>
    <col min="4" max="5" width="7" style="85" bestFit="1" customWidth="1"/>
    <col min="6" max="8" width="6.42578125" style="85" bestFit="1" customWidth="1"/>
    <col min="9" max="9" width="9.28515625" style="2" customWidth="1"/>
    <col min="10" max="12" width="7" style="85" bestFit="1" customWidth="1"/>
    <col min="13" max="13" width="7.42578125" style="85" bestFit="1" customWidth="1"/>
    <col min="14" max="14" width="6.42578125" style="85" bestFit="1" customWidth="1"/>
    <col min="15" max="15" width="9.5703125" style="2" customWidth="1"/>
    <col min="16" max="20" width="6.42578125" style="85" bestFit="1" customWidth="1"/>
    <col min="21" max="21" width="9.28515625" style="2" customWidth="1"/>
    <col min="22" max="25" width="7" style="85" bestFit="1" customWidth="1"/>
    <col min="26" max="26" width="6.42578125" style="85" bestFit="1" customWidth="1"/>
    <col min="27" max="27" width="9.5703125" style="2" customWidth="1"/>
    <col min="28" max="32" width="6.85546875" style="2" customWidth="1"/>
    <col min="33" max="33" width="9.5703125" style="2" customWidth="1"/>
    <col min="34" max="34" width="9" style="2" bestFit="1" customWidth="1"/>
    <col min="35" max="16384" width="8.85546875" style="85"/>
  </cols>
  <sheetData>
    <row r="1" spans="1:34" s="2" customFormat="1" ht="36" customHeight="1" thickBot="1" x14ac:dyDescent="0.3">
      <c r="A1" s="86"/>
      <c r="B1" s="207" t="s">
        <v>23</v>
      </c>
      <c r="C1" s="207"/>
      <c r="D1" s="207"/>
      <c r="E1" s="208">
        <f>'Analitika nastave'!$F$1</f>
        <v>0</v>
      </c>
      <c r="F1" s="208"/>
      <c r="G1" s="208"/>
      <c r="H1" s="208"/>
      <c r="I1" s="208"/>
      <c r="J1" s="208"/>
      <c r="K1" s="208"/>
      <c r="L1" s="30"/>
      <c r="M1" s="208" t="s">
        <v>26</v>
      </c>
      <c r="N1" s="208"/>
      <c r="O1" s="206">
        <f ca="1">'Analitika nastave'!$B$1</f>
        <v>45595</v>
      </c>
      <c r="P1" s="206"/>
      <c r="Q1" s="31"/>
      <c r="R1" s="32"/>
      <c r="S1" s="209" t="s">
        <v>77</v>
      </c>
      <c r="T1" s="208"/>
      <c r="U1" s="210">
        <f>'Analitika nastave'!$X$1</f>
        <v>0</v>
      </c>
      <c r="V1" s="210"/>
      <c r="W1" s="210"/>
      <c r="X1" s="210"/>
      <c r="Y1" s="210"/>
      <c r="Z1" s="210"/>
      <c r="AA1" s="210"/>
      <c r="AB1" s="32"/>
      <c r="AC1" s="208" t="s">
        <v>25</v>
      </c>
      <c r="AD1" s="208"/>
      <c r="AE1" s="196">
        <f>'Analitika nastave'!$AH$1</f>
        <v>0</v>
      </c>
      <c r="AF1" s="196"/>
      <c r="AG1" s="32"/>
      <c r="AH1" s="32"/>
    </row>
    <row r="2" spans="1:34" ht="30" x14ac:dyDescent="0.25">
      <c r="A2" s="33"/>
      <c r="B2" s="74" t="s">
        <v>21</v>
      </c>
      <c r="C2" s="34"/>
      <c r="D2" s="197" t="str">
        <f>'Analitika nastave'!E3</f>
        <v>ISHOD 1</v>
      </c>
      <c r="E2" s="198"/>
      <c r="F2" s="198"/>
      <c r="G2" s="198"/>
      <c r="H2" s="198"/>
      <c r="I2" s="199"/>
      <c r="J2" s="197" t="str">
        <f>'Analitika nastave'!K3</f>
        <v>ISHOD 2</v>
      </c>
      <c r="K2" s="198"/>
      <c r="L2" s="198"/>
      <c r="M2" s="198"/>
      <c r="N2" s="198"/>
      <c r="O2" s="200"/>
      <c r="P2" s="201" t="str">
        <f>'Analitika nastave'!Q3</f>
        <v>ISHOD 3</v>
      </c>
      <c r="Q2" s="198"/>
      <c r="R2" s="198"/>
      <c r="S2" s="198"/>
      <c r="T2" s="198"/>
      <c r="U2" s="199"/>
      <c r="V2" s="197" t="str">
        <f>'Analitika nastave'!W3</f>
        <v>ISHOD 4</v>
      </c>
      <c r="W2" s="198"/>
      <c r="X2" s="198"/>
      <c r="Y2" s="198"/>
      <c r="Z2" s="198"/>
      <c r="AA2" s="200"/>
      <c r="AB2" s="202" t="str">
        <f>'Analitika nastave'!AC3</f>
        <v>ISHOD 5</v>
      </c>
      <c r="AC2" s="203"/>
      <c r="AD2" s="203"/>
      <c r="AE2" s="203"/>
      <c r="AF2" s="203"/>
      <c r="AG2" s="204"/>
      <c r="AH2" s="82" t="str">
        <f>'Analitika nastave'!AI3</f>
        <v>KOLEGIJ  UKUPNO</v>
      </c>
    </row>
    <row r="3" spans="1:34" ht="15.75" thickBot="1" x14ac:dyDescent="0.3">
      <c r="A3" s="35"/>
      <c r="B3" s="75" t="s">
        <v>22</v>
      </c>
      <c r="C3" s="36"/>
      <c r="D3" s="191" t="str">
        <f>'Analitika nastave'!E4</f>
        <v>MAX POSTOTAKA</v>
      </c>
      <c r="E3" s="192"/>
      <c r="F3" s="192"/>
      <c r="G3" s="192"/>
      <c r="H3" s="192"/>
      <c r="I3" s="37">
        <f>'Analitika nastave'!J4</f>
        <v>0</v>
      </c>
      <c r="J3" s="193" t="str">
        <f>'Analitika nastave'!K4</f>
        <v>MAX POSTOTAKA</v>
      </c>
      <c r="K3" s="192"/>
      <c r="L3" s="192"/>
      <c r="M3" s="192"/>
      <c r="N3" s="192"/>
      <c r="O3" s="38">
        <f>'Analitika nastave'!P4</f>
        <v>0</v>
      </c>
      <c r="P3" s="191" t="str">
        <f>'Analitika nastave'!Q4</f>
        <v>MAX POSTOTAKA</v>
      </c>
      <c r="Q3" s="192"/>
      <c r="R3" s="192"/>
      <c r="S3" s="192"/>
      <c r="T3" s="192"/>
      <c r="U3" s="37">
        <f>'Analitika nastave'!V4</f>
        <v>0</v>
      </c>
      <c r="V3" s="193" t="str">
        <f>'Analitika nastave'!W4</f>
        <v>MAX POSTOTAKA</v>
      </c>
      <c r="W3" s="192"/>
      <c r="X3" s="192"/>
      <c r="Y3" s="192"/>
      <c r="Z3" s="192"/>
      <c r="AA3" s="38">
        <f>'Analitika nastave'!AB4</f>
        <v>0</v>
      </c>
      <c r="AB3" s="194" t="str">
        <f>'Analitika nastave'!AC4</f>
        <v>MAX POSTOTAKA</v>
      </c>
      <c r="AC3" s="195"/>
      <c r="AD3" s="195"/>
      <c r="AE3" s="195"/>
      <c r="AF3" s="193"/>
      <c r="AG3" s="37">
        <f>'Analitika nastave'!AH4</f>
        <v>0</v>
      </c>
      <c r="AH3" s="39" t="str">
        <f>'Analitika nastave'!AI4</f>
        <v>GREŠKA</v>
      </c>
    </row>
    <row r="4" spans="1:34" ht="45" x14ac:dyDescent="0.25">
      <c r="A4" s="218" t="s">
        <v>13</v>
      </c>
      <c r="B4" s="220" t="str">
        <f>'Analitika nastave'!C5</f>
        <v>JMBAG</v>
      </c>
      <c r="C4" s="84" t="str">
        <f>'Analitika nastave'!D5</f>
        <v>Način vrednovanja</v>
      </c>
      <c r="D4" s="8" t="str">
        <f>'Analitika nastave'!E5</f>
        <v>NV1</v>
      </c>
      <c r="E4" s="8" t="str">
        <f>'Analitika nastave'!F5</f>
        <v>NV2</v>
      </c>
      <c r="F4" s="8" t="str">
        <f>'Analitika nastave'!G5</f>
        <v>NV3</v>
      </c>
      <c r="G4" s="8" t="str">
        <f>'Analitika nastave'!H5</f>
        <v>NV4</v>
      </c>
      <c r="H4" s="8" t="str">
        <f>'Analitika nastave'!I5</f>
        <v>UK</v>
      </c>
      <c r="I4" s="223" t="str">
        <f>'Analitika nastave'!J5</f>
        <v>ISHOD POLOŽEN</v>
      </c>
      <c r="J4" s="40" t="str">
        <f>'Analitika nastave'!K5</f>
        <v>NV1</v>
      </c>
      <c r="K4" s="8" t="str">
        <f>'Analitika nastave'!L5</f>
        <v>NV2</v>
      </c>
      <c r="L4" s="8" t="str">
        <f>'Analitika nastave'!M5</f>
        <v>NV3</v>
      </c>
      <c r="M4" s="8" t="str">
        <f>'Analitika nastave'!N5</f>
        <v>NV4</v>
      </c>
      <c r="N4" s="8" t="str">
        <f>'Analitika nastave'!O5</f>
        <v>UK</v>
      </c>
      <c r="O4" s="128" t="str">
        <f>'Analitika nastave'!P5</f>
        <v>ISHOD POLOŽEN</v>
      </c>
      <c r="P4" s="41" t="str">
        <f>'Analitika nastave'!Q5</f>
        <v>NV1</v>
      </c>
      <c r="Q4" s="8" t="str">
        <f>'Analitika nastave'!R5</f>
        <v>NV2</v>
      </c>
      <c r="R4" s="8" t="str">
        <f>'Analitika nastave'!S5</f>
        <v>NV3</v>
      </c>
      <c r="S4" s="8" t="str">
        <f>'Analitika nastave'!T5</f>
        <v>NV4</v>
      </c>
      <c r="T4" s="8" t="str">
        <f>'Analitika nastave'!U5</f>
        <v>UK</v>
      </c>
      <c r="U4" s="223" t="str">
        <f>'Analitika nastave'!V5</f>
        <v>ISHOD POLOŽEN</v>
      </c>
      <c r="V4" s="40" t="str">
        <f>'Analitika nastave'!W5</f>
        <v>NV1</v>
      </c>
      <c r="W4" s="8" t="str">
        <f>'Analitika nastave'!X5</f>
        <v>NV2</v>
      </c>
      <c r="X4" s="8" t="str">
        <f>'Analitika nastave'!Y5</f>
        <v>NV3</v>
      </c>
      <c r="Y4" s="8" t="str">
        <f>'Analitika nastave'!Z5</f>
        <v>NV4</v>
      </c>
      <c r="Z4" s="8" t="str">
        <f>'Analitika nastave'!AA5</f>
        <v>UK</v>
      </c>
      <c r="AA4" s="128" t="str">
        <f>'Analitika nastave'!AB5</f>
        <v>ISHOD POLOŽEN</v>
      </c>
      <c r="AB4" s="40" t="str">
        <f>'Analitika nastave'!AC5</f>
        <v>NV1</v>
      </c>
      <c r="AC4" s="8" t="str">
        <f>'Analitika nastave'!AD5</f>
        <v>NV2</v>
      </c>
      <c r="AD4" s="8" t="str">
        <f>'Analitika nastave'!AE5</f>
        <v>NV3</v>
      </c>
      <c r="AE4" s="8" t="str">
        <f>'Analitika nastave'!AF5</f>
        <v>NV4</v>
      </c>
      <c r="AF4" s="8" t="str">
        <f>'Analitika nastave'!AG5</f>
        <v>UK</v>
      </c>
      <c r="AG4" s="128" t="str">
        <f>'Analitika nastave'!AH5</f>
        <v>ISHOD POLOŽEN</v>
      </c>
      <c r="AH4" s="211">
        <f>'Analitika nastave'!AI5</f>
        <v>0</v>
      </c>
    </row>
    <row r="5" spans="1:34" ht="15" customHeight="1" x14ac:dyDescent="0.25">
      <c r="A5" s="219"/>
      <c r="B5" s="221"/>
      <c r="C5" s="42" t="str">
        <f>'Analitika nastave'!D6</f>
        <v>MAX B</v>
      </c>
      <c r="D5" s="43">
        <f>'Analitika nastave'!E6</f>
        <v>0</v>
      </c>
      <c r="E5" s="43">
        <f>'Analitika nastave'!F6</f>
        <v>0</v>
      </c>
      <c r="F5" s="43">
        <f>'Analitika nastave'!G6</f>
        <v>0</v>
      </c>
      <c r="G5" s="43">
        <f>'Analitika nastave'!H6</f>
        <v>0</v>
      </c>
      <c r="H5" s="9">
        <f>'Analitika nastave'!I6</f>
        <v>0</v>
      </c>
      <c r="I5" s="224"/>
      <c r="J5" s="43">
        <f>'Analitika nastave'!K6</f>
        <v>0</v>
      </c>
      <c r="K5" s="43">
        <f>'Analitika nastave'!L6</f>
        <v>0</v>
      </c>
      <c r="L5" s="43">
        <f>'Analitika nastave'!M6</f>
        <v>0</v>
      </c>
      <c r="M5" s="43">
        <f>'Analitika nastave'!N6</f>
        <v>0</v>
      </c>
      <c r="N5" s="9">
        <f>'Analitika nastave'!O6</f>
        <v>0</v>
      </c>
      <c r="O5" s="226"/>
      <c r="P5" s="43">
        <f>'Analitika nastave'!Q6</f>
        <v>0</v>
      </c>
      <c r="Q5" s="43">
        <f>'Analitika nastave'!R6</f>
        <v>0</v>
      </c>
      <c r="R5" s="43">
        <f>'Analitika nastave'!S6</f>
        <v>0</v>
      </c>
      <c r="S5" s="43">
        <f>'Analitika nastave'!T6</f>
        <v>0</v>
      </c>
      <c r="T5" s="9">
        <f>'Analitika nastave'!U6</f>
        <v>0</v>
      </c>
      <c r="U5" s="224"/>
      <c r="V5" s="43">
        <f>'Analitika nastave'!W6</f>
        <v>0</v>
      </c>
      <c r="W5" s="43">
        <f>'Analitika nastave'!X6</f>
        <v>0</v>
      </c>
      <c r="X5" s="43">
        <f>'Analitika nastave'!Y6</f>
        <v>0</v>
      </c>
      <c r="Y5" s="43">
        <f>'Analitika nastave'!Z6</f>
        <v>0</v>
      </c>
      <c r="Z5" s="9">
        <f>'Analitika nastave'!AA6</f>
        <v>0</v>
      </c>
      <c r="AA5" s="226"/>
      <c r="AB5" s="43">
        <f>'Analitika nastave'!AC6</f>
        <v>0</v>
      </c>
      <c r="AC5" s="43">
        <f>'Analitika nastave'!AD6</f>
        <v>0</v>
      </c>
      <c r="AD5" s="43">
        <f>'Analitika nastave'!AE6</f>
        <v>0</v>
      </c>
      <c r="AE5" s="43">
        <f>'Analitika nastave'!AF6</f>
        <v>0</v>
      </c>
      <c r="AF5" s="9">
        <f>'Analitika nastave'!AG6</f>
        <v>0</v>
      </c>
      <c r="AG5" s="226"/>
      <c r="AH5" s="212"/>
    </row>
    <row r="6" spans="1:34" ht="15.75" customHeight="1" thickBot="1" x14ac:dyDescent="0.3">
      <c r="A6" s="215"/>
      <c r="B6" s="222"/>
      <c r="C6" s="44" t="str">
        <f>'Analitika nastave'!D7</f>
        <v>MAX P</v>
      </c>
      <c r="D6" s="43">
        <f>'Analitika nastave'!E7</f>
        <v>0</v>
      </c>
      <c r="E6" s="43">
        <f>'Analitika nastave'!F7</f>
        <v>0</v>
      </c>
      <c r="F6" s="43">
        <f>'Analitika nastave'!G7</f>
        <v>0</v>
      </c>
      <c r="G6" s="43">
        <f>'Analitika nastave'!H7</f>
        <v>0</v>
      </c>
      <c r="H6" s="83">
        <f>'Analitika nastave'!I7</f>
        <v>0</v>
      </c>
      <c r="I6" s="225"/>
      <c r="J6" s="43">
        <f>'Analitika nastave'!K7</f>
        <v>0</v>
      </c>
      <c r="K6" s="43">
        <f>'Analitika nastave'!L7</f>
        <v>0</v>
      </c>
      <c r="L6" s="43">
        <f>'Analitika nastave'!M7</f>
        <v>0</v>
      </c>
      <c r="M6" s="43">
        <f>'Analitika nastave'!N7</f>
        <v>0</v>
      </c>
      <c r="N6" s="83">
        <f>'Analitika nastave'!O7</f>
        <v>0</v>
      </c>
      <c r="O6" s="129"/>
      <c r="P6" s="43">
        <f>'Analitika nastave'!Q7</f>
        <v>0</v>
      </c>
      <c r="Q6" s="43">
        <f>'Analitika nastave'!R7</f>
        <v>0</v>
      </c>
      <c r="R6" s="43">
        <f>'Analitika nastave'!S7</f>
        <v>0</v>
      </c>
      <c r="S6" s="43">
        <f>'Analitika nastave'!T7</f>
        <v>0</v>
      </c>
      <c r="T6" s="83">
        <f>'Analitika nastave'!U7</f>
        <v>0</v>
      </c>
      <c r="U6" s="225"/>
      <c r="V6" s="43">
        <f>'Analitika nastave'!W7</f>
        <v>0</v>
      </c>
      <c r="W6" s="43">
        <f>'Analitika nastave'!X7</f>
        <v>0</v>
      </c>
      <c r="X6" s="43">
        <f>'Analitika nastave'!Y7</f>
        <v>0</v>
      </c>
      <c r="Y6" s="43">
        <f>'Analitika nastave'!Z7</f>
        <v>0</v>
      </c>
      <c r="Z6" s="83">
        <f>'Analitika nastave'!AA7</f>
        <v>0</v>
      </c>
      <c r="AA6" s="129"/>
      <c r="AB6" s="43">
        <f>'Analitika nastave'!AC7</f>
        <v>0</v>
      </c>
      <c r="AC6" s="43">
        <f>'Analitika nastave'!AD7</f>
        <v>0</v>
      </c>
      <c r="AD6" s="43">
        <f>'Analitika nastave'!AE7</f>
        <v>0</v>
      </c>
      <c r="AE6" s="43">
        <f>'Analitika nastave'!AF7</f>
        <v>0</v>
      </c>
      <c r="AF6" s="83">
        <f>'Analitika nastave'!AG7</f>
        <v>0</v>
      </c>
      <c r="AG6" s="129"/>
      <c r="AH6" s="213"/>
    </row>
    <row r="7" spans="1:34" x14ac:dyDescent="0.25">
      <c r="A7" s="214">
        <v>1</v>
      </c>
      <c r="B7" s="216">
        <f>'Analitika nastave'!C8</f>
        <v>0</v>
      </c>
      <c r="C7" s="45" t="str">
        <f>'Analitika nastave'!D8</f>
        <v>B</v>
      </c>
      <c r="D7" s="46">
        <f>'Analitika nastave'!E8</f>
        <v>0</v>
      </c>
      <c r="E7" s="47">
        <f>'Analitika nastave'!F8</f>
        <v>0</v>
      </c>
      <c r="F7" s="47">
        <f>'Analitika nastave'!G8</f>
        <v>0</v>
      </c>
      <c r="G7" s="47">
        <f>'Analitika nastave'!H8</f>
        <v>0</v>
      </c>
      <c r="H7" s="189">
        <f>'Analitika nastave'!I8</f>
        <v>0</v>
      </c>
      <c r="I7" s="128" t="str">
        <f>'Analitika nastave'!J8</f>
        <v>NE</v>
      </c>
      <c r="J7" s="48">
        <f>'Analitika nastave'!K8</f>
        <v>0</v>
      </c>
      <c r="K7" s="49">
        <f>'Analitika nastave'!L8</f>
        <v>0</v>
      </c>
      <c r="L7" s="49">
        <f>'Analitika nastave'!M8</f>
        <v>0</v>
      </c>
      <c r="M7" s="49">
        <f>'Analitika nastave'!N8</f>
        <v>0</v>
      </c>
      <c r="N7" s="189">
        <f>'Analitika nastave'!O8</f>
        <v>0</v>
      </c>
      <c r="O7" s="128" t="str">
        <f>'Analitika nastave'!P8</f>
        <v>NE</v>
      </c>
      <c r="P7" s="46">
        <f>'Analitika nastave'!Q8</f>
        <v>0</v>
      </c>
      <c r="Q7" s="47">
        <f>'Analitika nastave'!R8</f>
        <v>0</v>
      </c>
      <c r="R7" s="47">
        <f>'Analitika nastave'!S8</f>
        <v>0</v>
      </c>
      <c r="S7" s="47">
        <f>'Analitika nastave'!T8</f>
        <v>0</v>
      </c>
      <c r="T7" s="189">
        <f>'Analitika nastave'!U8</f>
        <v>0</v>
      </c>
      <c r="U7" s="128" t="str">
        <f>'Analitika nastave'!V8</f>
        <v>NE</v>
      </c>
      <c r="V7" s="46">
        <f>'Analitika nastave'!W8</f>
        <v>0</v>
      </c>
      <c r="W7" s="47">
        <f>'Analitika nastave'!X8</f>
        <v>0</v>
      </c>
      <c r="X7" s="47">
        <f>'Analitika nastave'!Y8</f>
        <v>0</v>
      </c>
      <c r="Y7" s="47">
        <f>'Analitika nastave'!Z8</f>
        <v>0</v>
      </c>
      <c r="Z7" s="189">
        <f>'Analitika nastave'!AA8</f>
        <v>0</v>
      </c>
      <c r="AA7" s="128" t="str">
        <f>'Analitika nastave'!AB8</f>
        <v>NE</v>
      </c>
      <c r="AB7" s="46">
        <f>'Analitika nastave'!AC8</f>
        <v>0</v>
      </c>
      <c r="AC7" s="47">
        <f>'Analitika nastave'!AD8</f>
        <v>0</v>
      </c>
      <c r="AD7" s="47">
        <f>'Analitika nastave'!AE8</f>
        <v>0</v>
      </c>
      <c r="AE7" s="47">
        <f>'Analitika nastave'!AF8</f>
        <v>0</v>
      </c>
      <c r="AF7" s="189">
        <f>'Analitika nastave'!AG8</f>
        <v>0</v>
      </c>
      <c r="AG7" s="128" t="str">
        <f>'Analitika nastave'!AH8</f>
        <v>NE</v>
      </c>
      <c r="AH7" s="211">
        <f>'Analitika nastave'!AI8</f>
        <v>0</v>
      </c>
    </row>
    <row r="8" spans="1:34" s="3" customFormat="1" ht="15.75" thickBot="1" x14ac:dyDescent="0.3">
      <c r="A8" s="215"/>
      <c r="B8" s="217"/>
      <c r="C8" s="50" t="str">
        <f>'Analitika nastave'!D9</f>
        <v>P</v>
      </c>
      <c r="D8" s="51">
        <f>'Analitika nastave'!E9</f>
        <v>0</v>
      </c>
      <c r="E8" s="51">
        <f>'Analitika nastave'!F9</f>
        <v>0</v>
      </c>
      <c r="F8" s="51">
        <f>'Analitika nastave'!G9</f>
        <v>0</v>
      </c>
      <c r="G8" s="51">
        <f>'Analitika nastave'!H9</f>
        <v>0</v>
      </c>
      <c r="H8" s="190"/>
      <c r="I8" s="188"/>
      <c r="J8" s="52">
        <f>'Analitika nastave'!K9</f>
        <v>0</v>
      </c>
      <c r="K8" s="51">
        <f>'Analitika nastave'!L9</f>
        <v>0</v>
      </c>
      <c r="L8" s="51">
        <f>'Analitika nastave'!M9</f>
        <v>0</v>
      </c>
      <c r="M8" s="51">
        <f>'Analitika nastave'!N9</f>
        <v>0</v>
      </c>
      <c r="N8" s="190"/>
      <c r="O8" s="188"/>
      <c r="P8" s="52">
        <f>'Analitika nastave'!Q9</f>
        <v>0</v>
      </c>
      <c r="Q8" s="51">
        <f>'Analitika nastave'!R9</f>
        <v>0</v>
      </c>
      <c r="R8" s="51">
        <f>'Analitika nastave'!S9</f>
        <v>0</v>
      </c>
      <c r="S8" s="51">
        <f>'Analitika nastave'!T9</f>
        <v>0</v>
      </c>
      <c r="T8" s="190"/>
      <c r="U8" s="188"/>
      <c r="V8" s="52">
        <f>'Analitika nastave'!W9</f>
        <v>0</v>
      </c>
      <c r="W8" s="51">
        <f>'Analitika nastave'!X9</f>
        <v>0</v>
      </c>
      <c r="X8" s="51">
        <f>'Analitika nastave'!Y9</f>
        <v>0</v>
      </c>
      <c r="Y8" s="51">
        <f>'Analitika nastave'!Z9</f>
        <v>0</v>
      </c>
      <c r="Z8" s="190"/>
      <c r="AA8" s="188"/>
      <c r="AB8" s="52">
        <f>'Analitika nastave'!AC9</f>
        <v>0</v>
      </c>
      <c r="AC8" s="51">
        <f>'Analitika nastave'!AD9</f>
        <v>0</v>
      </c>
      <c r="AD8" s="51">
        <f>'Analitika nastave'!AE9</f>
        <v>0</v>
      </c>
      <c r="AE8" s="51">
        <f>'Analitika nastave'!AF9</f>
        <v>0</v>
      </c>
      <c r="AF8" s="205"/>
      <c r="AG8" s="188"/>
      <c r="AH8" s="227"/>
    </row>
    <row r="9" spans="1:34" ht="15" customHeight="1" x14ac:dyDescent="0.25">
      <c r="A9" s="214">
        <v>2</v>
      </c>
      <c r="B9" s="216">
        <f>'Analitika nastave'!C10</f>
        <v>0</v>
      </c>
      <c r="C9" s="45" t="str">
        <f>'Analitika nastave'!D10</f>
        <v>B</v>
      </c>
      <c r="D9" s="46">
        <f>'Analitika nastave'!E10</f>
        <v>0</v>
      </c>
      <c r="E9" s="47">
        <f>'Analitika nastave'!F10</f>
        <v>0</v>
      </c>
      <c r="F9" s="47">
        <f>'Analitika nastave'!G10</f>
        <v>0</v>
      </c>
      <c r="G9" s="47">
        <f>'Analitika nastave'!H10</f>
        <v>0</v>
      </c>
      <c r="H9" s="189">
        <f>'Analitika nastave'!I10</f>
        <v>0</v>
      </c>
      <c r="I9" s="128" t="str">
        <f>'Analitika nastave'!J10</f>
        <v>NE</v>
      </c>
      <c r="J9" s="46">
        <f>'Analitika nastave'!K10</f>
        <v>0</v>
      </c>
      <c r="K9" s="47">
        <f>'Analitika nastave'!L10</f>
        <v>0</v>
      </c>
      <c r="L9" s="47">
        <f>'Analitika nastave'!M10</f>
        <v>0</v>
      </c>
      <c r="M9" s="47">
        <f>'Analitika nastave'!N10</f>
        <v>0</v>
      </c>
      <c r="N9" s="189">
        <f>'Analitika nastave'!O10</f>
        <v>0</v>
      </c>
      <c r="O9" s="128" t="str">
        <f>'Analitika nastave'!P10</f>
        <v>NE</v>
      </c>
      <c r="P9" s="46">
        <f>'Analitika nastave'!Q10</f>
        <v>0</v>
      </c>
      <c r="Q9" s="47">
        <f>'Analitika nastave'!R10</f>
        <v>0</v>
      </c>
      <c r="R9" s="47">
        <f>'Analitika nastave'!S10</f>
        <v>0</v>
      </c>
      <c r="S9" s="47">
        <f>'Analitika nastave'!T10</f>
        <v>0</v>
      </c>
      <c r="T9" s="189">
        <f>'Analitika nastave'!U10</f>
        <v>0</v>
      </c>
      <c r="U9" s="128" t="str">
        <f>'Analitika nastave'!V10</f>
        <v>NE</v>
      </c>
      <c r="V9" s="46">
        <f>'Analitika nastave'!W10</f>
        <v>0</v>
      </c>
      <c r="W9" s="47">
        <f>'Analitika nastave'!X10</f>
        <v>0</v>
      </c>
      <c r="X9" s="47">
        <f>'Analitika nastave'!Y10</f>
        <v>0</v>
      </c>
      <c r="Y9" s="47">
        <f>'Analitika nastave'!Z10</f>
        <v>0</v>
      </c>
      <c r="Z9" s="189">
        <f>'Analitika nastave'!AA10</f>
        <v>0</v>
      </c>
      <c r="AA9" s="128" t="str">
        <f>'Analitika nastave'!AB10</f>
        <v>NE</v>
      </c>
      <c r="AB9" s="46">
        <f>'Analitika nastave'!AC10</f>
        <v>0</v>
      </c>
      <c r="AC9" s="47">
        <f>'Analitika nastave'!AD10</f>
        <v>0</v>
      </c>
      <c r="AD9" s="47">
        <f>'Analitika nastave'!AE10</f>
        <v>0</v>
      </c>
      <c r="AE9" s="47">
        <f>'Analitika nastave'!AF10</f>
        <v>0</v>
      </c>
      <c r="AF9" s="189">
        <f>'Analitika nastave'!AG10</f>
        <v>0</v>
      </c>
      <c r="AG9" s="128" t="str">
        <f>'Analitika nastave'!AH10</f>
        <v>NE</v>
      </c>
      <c r="AH9" s="211">
        <f>'Analitika nastave'!AI10</f>
        <v>0</v>
      </c>
    </row>
    <row r="10" spans="1:34" ht="15.75" customHeight="1" thickBot="1" x14ac:dyDescent="0.3">
      <c r="A10" s="215"/>
      <c r="B10" s="217"/>
      <c r="C10" s="50" t="str">
        <f>'Analitika nastave'!D11</f>
        <v>P</v>
      </c>
      <c r="D10" s="51">
        <f>'Analitika nastave'!E11</f>
        <v>0</v>
      </c>
      <c r="E10" s="51">
        <f>'Analitika nastave'!F11</f>
        <v>0</v>
      </c>
      <c r="F10" s="51">
        <f>'Analitika nastave'!G11</f>
        <v>0</v>
      </c>
      <c r="G10" s="51">
        <f>'Analitika nastave'!H11</f>
        <v>0</v>
      </c>
      <c r="H10" s="190"/>
      <c r="I10" s="188"/>
      <c r="J10" s="52">
        <f>'Analitika nastave'!K11</f>
        <v>0</v>
      </c>
      <c r="K10" s="51">
        <f>'Analitika nastave'!L11</f>
        <v>0</v>
      </c>
      <c r="L10" s="51">
        <f>'Analitika nastave'!M11</f>
        <v>0</v>
      </c>
      <c r="M10" s="51">
        <f>'Analitika nastave'!N11</f>
        <v>0</v>
      </c>
      <c r="N10" s="190"/>
      <c r="O10" s="188"/>
      <c r="P10" s="52">
        <f>'Analitika nastave'!Q11</f>
        <v>0</v>
      </c>
      <c r="Q10" s="51">
        <f>'Analitika nastave'!R11</f>
        <v>0</v>
      </c>
      <c r="R10" s="51">
        <f>'Analitika nastave'!S11</f>
        <v>0</v>
      </c>
      <c r="S10" s="51">
        <f>'Analitika nastave'!T11</f>
        <v>0</v>
      </c>
      <c r="T10" s="190"/>
      <c r="U10" s="188"/>
      <c r="V10" s="52">
        <f>'Analitika nastave'!W11</f>
        <v>0</v>
      </c>
      <c r="W10" s="51">
        <f>'Analitika nastave'!X11</f>
        <v>0</v>
      </c>
      <c r="X10" s="51">
        <f>'Analitika nastave'!Y11</f>
        <v>0</v>
      </c>
      <c r="Y10" s="51">
        <f>'Analitika nastave'!Z11</f>
        <v>0</v>
      </c>
      <c r="Z10" s="190"/>
      <c r="AA10" s="188"/>
      <c r="AB10" s="52">
        <f>'Analitika nastave'!AC11</f>
        <v>0</v>
      </c>
      <c r="AC10" s="51">
        <f>'Analitika nastave'!AD11</f>
        <v>0</v>
      </c>
      <c r="AD10" s="51">
        <f>'Analitika nastave'!AE11</f>
        <v>0</v>
      </c>
      <c r="AE10" s="51">
        <f>'Analitika nastave'!AF11</f>
        <v>0</v>
      </c>
      <c r="AF10" s="205"/>
      <c r="AG10" s="188"/>
      <c r="AH10" s="227"/>
    </row>
    <row r="11" spans="1:34" ht="15" customHeight="1" x14ac:dyDescent="0.25">
      <c r="A11" s="214">
        <v>3</v>
      </c>
      <c r="B11" s="216">
        <f>'Analitika nastave'!C12</f>
        <v>0</v>
      </c>
      <c r="C11" s="45" t="str">
        <f>'Analitika nastave'!D12</f>
        <v>B</v>
      </c>
      <c r="D11" s="46">
        <f>'Analitika nastave'!E12</f>
        <v>0</v>
      </c>
      <c r="E11" s="47">
        <f>'Analitika nastave'!F12</f>
        <v>0</v>
      </c>
      <c r="F11" s="47">
        <f>'Analitika nastave'!G12</f>
        <v>0</v>
      </c>
      <c r="G11" s="47">
        <f>'Analitika nastave'!H12</f>
        <v>0</v>
      </c>
      <c r="H11" s="189">
        <f>'Analitika nastave'!I12</f>
        <v>0</v>
      </c>
      <c r="I11" s="128" t="str">
        <f>'Analitika nastave'!J12</f>
        <v>NE</v>
      </c>
      <c r="J11" s="46">
        <f>'Analitika nastave'!K12</f>
        <v>0</v>
      </c>
      <c r="K11" s="47">
        <f>'Analitika nastave'!L12</f>
        <v>0</v>
      </c>
      <c r="L11" s="47">
        <f>'Analitika nastave'!M12</f>
        <v>0</v>
      </c>
      <c r="M11" s="47">
        <f>'Analitika nastave'!N12</f>
        <v>0</v>
      </c>
      <c r="N11" s="189">
        <f>'Analitika nastave'!O12</f>
        <v>0</v>
      </c>
      <c r="O11" s="128" t="str">
        <f>'Analitika nastave'!P12</f>
        <v>NE</v>
      </c>
      <c r="P11" s="46">
        <f>'Analitika nastave'!Q12</f>
        <v>0</v>
      </c>
      <c r="Q11" s="47">
        <f>'Analitika nastave'!R12</f>
        <v>0</v>
      </c>
      <c r="R11" s="47">
        <f>'Analitika nastave'!S12</f>
        <v>0</v>
      </c>
      <c r="S11" s="47">
        <f>'Analitika nastave'!T12</f>
        <v>0</v>
      </c>
      <c r="T11" s="189">
        <f>'Analitika nastave'!U12</f>
        <v>0</v>
      </c>
      <c r="U11" s="128" t="str">
        <f>'Analitika nastave'!V12</f>
        <v>NE</v>
      </c>
      <c r="V11" s="46">
        <f>'Analitika nastave'!W12</f>
        <v>0</v>
      </c>
      <c r="W11" s="47">
        <f>'Analitika nastave'!X12</f>
        <v>0</v>
      </c>
      <c r="X11" s="47">
        <f>'Analitika nastave'!Y12</f>
        <v>0</v>
      </c>
      <c r="Y11" s="47">
        <f>'Analitika nastave'!Z12</f>
        <v>0</v>
      </c>
      <c r="Z11" s="189">
        <f>'Analitika nastave'!AA12</f>
        <v>0</v>
      </c>
      <c r="AA11" s="128" t="str">
        <f>'Analitika nastave'!AB12</f>
        <v>NE</v>
      </c>
      <c r="AB11" s="46">
        <f>'Analitika nastave'!AC12</f>
        <v>0</v>
      </c>
      <c r="AC11" s="47">
        <f>'Analitika nastave'!AD12</f>
        <v>0</v>
      </c>
      <c r="AD11" s="47">
        <f>'Analitika nastave'!AE12</f>
        <v>0</v>
      </c>
      <c r="AE11" s="47">
        <f>'Analitika nastave'!AF12</f>
        <v>0</v>
      </c>
      <c r="AF11" s="189">
        <f>'Analitika nastave'!AG12</f>
        <v>0</v>
      </c>
      <c r="AG11" s="128" t="str">
        <f>'Analitika nastave'!AH12</f>
        <v>NE</v>
      </c>
      <c r="AH11" s="211">
        <f>'Analitika nastave'!AI12</f>
        <v>0</v>
      </c>
    </row>
    <row r="12" spans="1:34" ht="15.75" customHeight="1" thickBot="1" x14ac:dyDescent="0.3">
      <c r="A12" s="215"/>
      <c r="B12" s="217"/>
      <c r="C12" s="50" t="str">
        <f>'Analitika nastave'!D13</f>
        <v>P</v>
      </c>
      <c r="D12" s="51">
        <f>'Analitika nastave'!E13</f>
        <v>0</v>
      </c>
      <c r="E12" s="51">
        <f>'Analitika nastave'!F13</f>
        <v>0</v>
      </c>
      <c r="F12" s="51">
        <f>'Analitika nastave'!G13</f>
        <v>0</v>
      </c>
      <c r="G12" s="51">
        <f>'Analitika nastave'!H13</f>
        <v>0</v>
      </c>
      <c r="H12" s="190"/>
      <c r="I12" s="188"/>
      <c r="J12" s="52">
        <f>'Analitika nastave'!K13</f>
        <v>0</v>
      </c>
      <c r="K12" s="51">
        <f>'Analitika nastave'!L13</f>
        <v>0</v>
      </c>
      <c r="L12" s="51">
        <f>'Analitika nastave'!M13</f>
        <v>0</v>
      </c>
      <c r="M12" s="51">
        <f>'Analitika nastave'!N13</f>
        <v>0</v>
      </c>
      <c r="N12" s="190"/>
      <c r="O12" s="188"/>
      <c r="P12" s="52">
        <f>'Analitika nastave'!Q13</f>
        <v>0</v>
      </c>
      <c r="Q12" s="51">
        <f>'Analitika nastave'!R13</f>
        <v>0</v>
      </c>
      <c r="R12" s="51">
        <f>'Analitika nastave'!S13</f>
        <v>0</v>
      </c>
      <c r="S12" s="51">
        <f>'Analitika nastave'!T13</f>
        <v>0</v>
      </c>
      <c r="T12" s="190"/>
      <c r="U12" s="188"/>
      <c r="V12" s="52">
        <f>'Analitika nastave'!W13</f>
        <v>0</v>
      </c>
      <c r="W12" s="51">
        <f>'Analitika nastave'!X13</f>
        <v>0</v>
      </c>
      <c r="X12" s="51">
        <f>'Analitika nastave'!Y13</f>
        <v>0</v>
      </c>
      <c r="Y12" s="51">
        <f>'Analitika nastave'!Z13</f>
        <v>0</v>
      </c>
      <c r="Z12" s="190"/>
      <c r="AA12" s="188"/>
      <c r="AB12" s="52">
        <f>'Analitika nastave'!AC13</f>
        <v>0</v>
      </c>
      <c r="AC12" s="51">
        <f>'Analitika nastave'!AD13</f>
        <v>0</v>
      </c>
      <c r="AD12" s="51">
        <f>'Analitika nastave'!AE13</f>
        <v>0</v>
      </c>
      <c r="AE12" s="51">
        <f>'Analitika nastave'!AF13</f>
        <v>0</v>
      </c>
      <c r="AF12" s="205"/>
      <c r="AG12" s="188"/>
      <c r="AH12" s="227"/>
    </row>
    <row r="13" spans="1:34" ht="15" customHeight="1" x14ac:dyDescent="0.25">
      <c r="A13" s="214">
        <v>4</v>
      </c>
      <c r="B13" s="216">
        <f>'Analitika nastave'!C14</f>
        <v>0</v>
      </c>
      <c r="C13" s="45" t="str">
        <f>'Analitika nastave'!D14</f>
        <v>B</v>
      </c>
      <c r="D13" s="46">
        <f>'Analitika nastave'!E14</f>
        <v>0</v>
      </c>
      <c r="E13" s="47">
        <f>'Analitika nastave'!F14</f>
        <v>0</v>
      </c>
      <c r="F13" s="47">
        <f>'Analitika nastave'!G14</f>
        <v>0</v>
      </c>
      <c r="G13" s="47">
        <f>'Analitika nastave'!H14</f>
        <v>0</v>
      </c>
      <c r="H13" s="189">
        <f>'Analitika nastave'!I14</f>
        <v>0</v>
      </c>
      <c r="I13" s="128" t="str">
        <f>'Analitika nastave'!J14</f>
        <v>NE</v>
      </c>
      <c r="J13" s="46">
        <f>'Analitika nastave'!K14</f>
        <v>0</v>
      </c>
      <c r="K13" s="47">
        <f>'Analitika nastave'!L14</f>
        <v>0</v>
      </c>
      <c r="L13" s="47">
        <f>'Analitika nastave'!M14</f>
        <v>0</v>
      </c>
      <c r="M13" s="47">
        <f>'Analitika nastave'!N14</f>
        <v>0</v>
      </c>
      <c r="N13" s="189">
        <f>'Analitika nastave'!O14</f>
        <v>0</v>
      </c>
      <c r="O13" s="128" t="str">
        <f>'Analitika nastave'!P14</f>
        <v>NE</v>
      </c>
      <c r="P13" s="46">
        <f>'Analitika nastave'!Q14</f>
        <v>0</v>
      </c>
      <c r="Q13" s="47">
        <f>'Analitika nastave'!R14</f>
        <v>0</v>
      </c>
      <c r="R13" s="47">
        <f>'Analitika nastave'!S14</f>
        <v>0</v>
      </c>
      <c r="S13" s="47">
        <f>'Analitika nastave'!T14</f>
        <v>0</v>
      </c>
      <c r="T13" s="189">
        <f>'Analitika nastave'!U14</f>
        <v>0</v>
      </c>
      <c r="U13" s="128" t="str">
        <f>'Analitika nastave'!V14</f>
        <v>NE</v>
      </c>
      <c r="V13" s="46">
        <f>'Analitika nastave'!W14</f>
        <v>0</v>
      </c>
      <c r="W13" s="47">
        <f>'Analitika nastave'!X14</f>
        <v>0</v>
      </c>
      <c r="X13" s="47">
        <f>'Analitika nastave'!Y14</f>
        <v>0</v>
      </c>
      <c r="Y13" s="47">
        <f>'Analitika nastave'!Z14</f>
        <v>0</v>
      </c>
      <c r="Z13" s="189">
        <f>'Analitika nastave'!AA14</f>
        <v>0</v>
      </c>
      <c r="AA13" s="128" t="str">
        <f>'Analitika nastave'!AB14</f>
        <v>NE</v>
      </c>
      <c r="AB13" s="46">
        <f>'Analitika nastave'!AC14</f>
        <v>0</v>
      </c>
      <c r="AC13" s="47">
        <f>'Analitika nastave'!AD14</f>
        <v>0</v>
      </c>
      <c r="AD13" s="47">
        <f>'Analitika nastave'!AE14</f>
        <v>0</v>
      </c>
      <c r="AE13" s="47">
        <f>'Analitika nastave'!AF14</f>
        <v>0</v>
      </c>
      <c r="AF13" s="189">
        <f>'Analitika nastave'!AG14</f>
        <v>0</v>
      </c>
      <c r="AG13" s="128" t="str">
        <f>'Analitika nastave'!AH14</f>
        <v>NE</v>
      </c>
      <c r="AH13" s="211">
        <f>'Analitika nastave'!AI14</f>
        <v>0</v>
      </c>
    </row>
    <row r="14" spans="1:34" ht="15.75" customHeight="1" thickBot="1" x14ac:dyDescent="0.3">
      <c r="A14" s="215"/>
      <c r="B14" s="217"/>
      <c r="C14" s="50" t="str">
        <f>'Analitika nastave'!D15</f>
        <v>P</v>
      </c>
      <c r="D14" s="51">
        <f>'Analitika nastave'!E15</f>
        <v>0</v>
      </c>
      <c r="E14" s="51">
        <f>'Analitika nastave'!F15</f>
        <v>0</v>
      </c>
      <c r="F14" s="51">
        <f>'Analitika nastave'!G15</f>
        <v>0</v>
      </c>
      <c r="G14" s="51">
        <f>'Analitika nastave'!H15</f>
        <v>0</v>
      </c>
      <c r="H14" s="190"/>
      <c r="I14" s="188"/>
      <c r="J14" s="52">
        <f>'Analitika nastave'!K15</f>
        <v>0</v>
      </c>
      <c r="K14" s="51">
        <f>'Analitika nastave'!L15</f>
        <v>0</v>
      </c>
      <c r="L14" s="51">
        <f>'Analitika nastave'!M15</f>
        <v>0</v>
      </c>
      <c r="M14" s="51">
        <f>'Analitika nastave'!N15</f>
        <v>0</v>
      </c>
      <c r="N14" s="190"/>
      <c r="O14" s="188"/>
      <c r="P14" s="52">
        <f>'Analitika nastave'!Q15</f>
        <v>0</v>
      </c>
      <c r="Q14" s="51">
        <f>'Analitika nastave'!R15</f>
        <v>0</v>
      </c>
      <c r="R14" s="51">
        <f>'Analitika nastave'!S15</f>
        <v>0</v>
      </c>
      <c r="S14" s="51">
        <f>'Analitika nastave'!T15</f>
        <v>0</v>
      </c>
      <c r="T14" s="190"/>
      <c r="U14" s="188"/>
      <c r="V14" s="52">
        <f>'Analitika nastave'!W15</f>
        <v>0</v>
      </c>
      <c r="W14" s="51">
        <f>'Analitika nastave'!X15</f>
        <v>0</v>
      </c>
      <c r="X14" s="51">
        <f>'Analitika nastave'!Y15</f>
        <v>0</v>
      </c>
      <c r="Y14" s="51">
        <f>'Analitika nastave'!Z15</f>
        <v>0</v>
      </c>
      <c r="Z14" s="190"/>
      <c r="AA14" s="188"/>
      <c r="AB14" s="52">
        <f>'Analitika nastave'!AC15</f>
        <v>0</v>
      </c>
      <c r="AC14" s="51">
        <f>'Analitika nastave'!AD15</f>
        <v>0</v>
      </c>
      <c r="AD14" s="51">
        <f>'Analitika nastave'!AE15</f>
        <v>0</v>
      </c>
      <c r="AE14" s="51">
        <f>'Analitika nastave'!AF15</f>
        <v>0</v>
      </c>
      <c r="AF14" s="205"/>
      <c r="AG14" s="188"/>
      <c r="AH14" s="227"/>
    </row>
    <row r="15" spans="1:34" ht="15" customHeight="1" x14ac:dyDescent="0.25">
      <c r="A15" s="214">
        <v>5</v>
      </c>
      <c r="B15" s="216">
        <f>'Analitika nastave'!C16</f>
        <v>0</v>
      </c>
      <c r="C15" s="45" t="str">
        <f>'Analitika nastave'!D16</f>
        <v>B</v>
      </c>
      <c r="D15" s="46">
        <f>'Analitika nastave'!E16</f>
        <v>0</v>
      </c>
      <c r="E15" s="47">
        <f>'Analitika nastave'!F16</f>
        <v>0</v>
      </c>
      <c r="F15" s="47">
        <f>'Analitika nastave'!G16</f>
        <v>0</v>
      </c>
      <c r="G15" s="47">
        <f>'Analitika nastave'!H16</f>
        <v>0</v>
      </c>
      <c r="H15" s="189">
        <f>'Analitika nastave'!I16</f>
        <v>0</v>
      </c>
      <c r="I15" s="128" t="str">
        <f>'Analitika nastave'!J16</f>
        <v>NE</v>
      </c>
      <c r="J15" s="46">
        <f>'Analitika nastave'!K16</f>
        <v>0</v>
      </c>
      <c r="K15" s="47">
        <f>'Analitika nastave'!L16</f>
        <v>0</v>
      </c>
      <c r="L15" s="47">
        <f>'Analitika nastave'!M16</f>
        <v>0</v>
      </c>
      <c r="M15" s="47">
        <f>'Analitika nastave'!N16</f>
        <v>0</v>
      </c>
      <c r="N15" s="189">
        <f>'Analitika nastave'!O16</f>
        <v>0</v>
      </c>
      <c r="O15" s="128" t="str">
        <f>'Analitika nastave'!P16</f>
        <v>NE</v>
      </c>
      <c r="P15" s="46">
        <f>'Analitika nastave'!Q16</f>
        <v>0</v>
      </c>
      <c r="Q15" s="47">
        <f>'Analitika nastave'!R16</f>
        <v>0</v>
      </c>
      <c r="R15" s="47">
        <f>'Analitika nastave'!S16</f>
        <v>0</v>
      </c>
      <c r="S15" s="47">
        <f>'Analitika nastave'!T16</f>
        <v>0</v>
      </c>
      <c r="T15" s="189">
        <f>'Analitika nastave'!U16</f>
        <v>0</v>
      </c>
      <c r="U15" s="128" t="str">
        <f>'Analitika nastave'!V16</f>
        <v>NE</v>
      </c>
      <c r="V15" s="46">
        <f>'Analitika nastave'!W16</f>
        <v>0</v>
      </c>
      <c r="W15" s="47">
        <f>'Analitika nastave'!X16</f>
        <v>0</v>
      </c>
      <c r="X15" s="47">
        <f>'Analitika nastave'!Y16</f>
        <v>0</v>
      </c>
      <c r="Y15" s="47">
        <f>'Analitika nastave'!Z16</f>
        <v>0</v>
      </c>
      <c r="Z15" s="189">
        <f>'Analitika nastave'!AA16</f>
        <v>0</v>
      </c>
      <c r="AA15" s="128" t="str">
        <f>'Analitika nastave'!AB16</f>
        <v>NE</v>
      </c>
      <c r="AB15" s="46">
        <f>'Analitika nastave'!AC16</f>
        <v>0</v>
      </c>
      <c r="AC15" s="47">
        <f>'Analitika nastave'!AD16</f>
        <v>0</v>
      </c>
      <c r="AD15" s="47">
        <f>'Analitika nastave'!AE16</f>
        <v>0</v>
      </c>
      <c r="AE15" s="47">
        <f>'Analitika nastave'!AF16</f>
        <v>0</v>
      </c>
      <c r="AF15" s="189">
        <f>'Analitika nastave'!AG16</f>
        <v>0</v>
      </c>
      <c r="AG15" s="128" t="str">
        <f>'Analitika nastave'!AH16</f>
        <v>NE</v>
      </c>
      <c r="AH15" s="211">
        <f>'Analitika nastave'!AI16</f>
        <v>0</v>
      </c>
    </row>
    <row r="16" spans="1:34" ht="15.75" customHeight="1" thickBot="1" x14ac:dyDescent="0.3">
      <c r="A16" s="215"/>
      <c r="B16" s="217"/>
      <c r="C16" s="50" t="str">
        <f>'Analitika nastave'!D17</f>
        <v>P</v>
      </c>
      <c r="D16" s="51">
        <f>'Analitika nastave'!E17</f>
        <v>0</v>
      </c>
      <c r="E16" s="51">
        <f>'Analitika nastave'!F17</f>
        <v>0</v>
      </c>
      <c r="F16" s="51">
        <f>'Analitika nastave'!G17</f>
        <v>0</v>
      </c>
      <c r="G16" s="51">
        <f>'Analitika nastave'!H17</f>
        <v>0</v>
      </c>
      <c r="H16" s="190"/>
      <c r="I16" s="188"/>
      <c r="J16" s="52">
        <f>'Analitika nastave'!K17</f>
        <v>0</v>
      </c>
      <c r="K16" s="51">
        <f>'Analitika nastave'!L17</f>
        <v>0</v>
      </c>
      <c r="L16" s="51">
        <f>'Analitika nastave'!M17</f>
        <v>0</v>
      </c>
      <c r="M16" s="51">
        <f>'Analitika nastave'!N17</f>
        <v>0</v>
      </c>
      <c r="N16" s="190"/>
      <c r="O16" s="188"/>
      <c r="P16" s="52">
        <f>'Analitika nastave'!Q17</f>
        <v>0</v>
      </c>
      <c r="Q16" s="51">
        <f>'Analitika nastave'!R17</f>
        <v>0</v>
      </c>
      <c r="R16" s="51">
        <f>'Analitika nastave'!S17</f>
        <v>0</v>
      </c>
      <c r="S16" s="51">
        <f>'Analitika nastave'!T17</f>
        <v>0</v>
      </c>
      <c r="T16" s="190"/>
      <c r="U16" s="188"/>
      <c r="V16" s="52">
        <f>'Analitika nastave'!W17</f>
        <v>0</v>
      </c>
      <c r="W16" s="51">
        <f>'Analitika nastave'!X17</f>
        <v>0</v>
      </c>
      <c r="X16" s="51">
        <f>'Analitika nastave'!Y17</f>
        <v>0</v>
      </c>
      <c r="Y16" s="51">
        <f>'Analitika nastave'!Z17</f>
        <v>0</v>
      </c>
      <c r="Z16" s="190"/>
      <c r="AA16" s="188"/>
      <c r="AB16" s="52">
        <f>'Analitika nastave'!AC17</f>
        <v>0</v>
      </c>
      <c r="AC16" s="51">
        <f>'Analitika nastave'!AD17</f>
        <v>0</v>
      </c>
      <c r="AD16" s="51">
        <f>'Analitika nastave'!AE17</f>
        <v>0</v>
      </c>
      <c r="AE16" s="51">
        <f>'Analitika nastave'!AF17</f>
        <v>0</v>
      </c>
      <c r="AF16" s="205"/>
      <c r="AG16" s="188"/>
      <c r="AH16" s="227"/>
    </row>
    <row r="17" spans="1:34" ht="15" customHeight="1" x14ac:dyDescent="0.25">
      <c r="A17" s="214">
        <v>6</v>
      </c>
      <c r="B17" s="216">
        <f>'Analitika nastave'!C18</f>
        <v>0</v>
      </c>
      <c r="C17" s="45" t="str">
        <f>'Analitika nastave'!D18</f>
        <v>B</v>
      </c>
      <c r="D17" s="46">
        <f>'Analitika nastave'!E18</f>
        <v>0</v>
      </c>
      <c r="E17" s="47">
        <f>'Analitika nastave'!F18</f>
        <v>0</v>
      </c>
      <c r="F17" s="47">
        <f>'Analitika nastave'!G18</f>
        <v>0</v>
      </c>
      <c r="G17" s="47">
        <f>'Analitika nastave'!H18</f>
        <v>0</v>
      </c>
      <c r="H17" s="189">
        <f>'Analitika nastave'!I18</f>
        <v>0</v>
      </c>
      <c r="I17" s="128" t="str">
        <f>'Analitika nastave'!J18</f>
        <v>NE</v>
      </c>
      <c r="J17" s="46">
        <f>'Analitika nastave'!K18</f>
        <v>0</v>
      </c>
      <c r="K17" s="47">
        <f>'Analitika nastave'!L18</f>
        <v>0</v>
      </c>
      <c r="L17" s="47">
        <f>'Analitika nastave'!M18</f>
        <v>0</v>
      </c>
      <c r="M17" s="47">
        <f>'Analitika nastave'!N18</f>
        <v>0</v>
      </c>
      <c r="N17" s="189">
        <f>'Analitika nastave'!O18</f>
        <v>0</v>
      </c>
      <c r="O17" s="128" t="str">
        <f>'Analitika nastave'!P18</f>
        <v>NE</v>
      </c>
      <c r="P17" s="46">
        <f>'Analitika nastave'!Q18</f>
        <v>0</v>
      </c>
      <c r="Q17" s="47">
        <f>'Analitika nastave'!R18</f>
        <v>0</v>
      </c>
      <c r="R17" s="47">
        <f>'Analitika nastave'!S18</f>
        <v>0</v>
      </c>
      <c r="S17" s="47">
        <f>'Analitika nastave'!T18</f>
        <v>0</v>
      </c>
      <c r="T17" s="189">
        <f>'Analitika nastave'!U18</f>
        <v>0</v>
      </c>
      <c r="U17" s="128" t="str">
        <f>'Analitika nastave'!V18</f>
        <v>NE</v>
      </c>
      <c r="V17" s="46">
        <f>'Analitika nastave'!W18</f>
        <v>0</v>
      </c>
      <c r="W17" s="47">
        <f>'Analitika nastave'!X18</f>
        <v>0</v>
      </c>
      <c r="X17" s="47">
        <f>'Analitika nastave'!Y18</f>
        <v>0</v>
      </c>
      <c r="Y17" s="47">
        <f>'Analitika nastave'!Z18</f>
        <v>0</v>
      </c>
      <c r="Z17" s="189">
        <f>'Analitika nastave'!AA18</f>
        <v>0</v>
      </c>
      <c r="AA17" s="128" t="str">
        <f>'Analitika nastave'!AB18</f>
        <v>NE</v>
      </c>
      <c r="AB17" s="46">
        <f>'Analitika nastave'!AC18</f>
        <v>0</v>
      </c>
      <c r="AC17" s="47">
        <f>'Analitika nastave'!AD18</f>
        <v>0</v>
      </c>
      <c r="AD17" s="47">
        <f>'Analitika nastave'!AE18</f>
        <v>0</v>
      </c>
      <c r="AE17" s="47">
        <f>'Analitika nastave'!AF18</f>
        <v>0</v>
      </c>
      <c r="AF17" s="189">
        <f>'Analitika nastave'!AG18</f>
        <v>0</v>
      </c>
      <c r="AG17" s="128" t="str">
        <f>'Analitika nastave'!AH18</f>
        <v>NE</v>
      </c>
      <c r="AH17" s="211">
        <f>'Analitika nastave'!AI18</f>
        <v>0</v>
      </c>
    </row>
    <row r="18" spans="1:34" ht="15.75" customHeight="1" thickBot="1" x14ac:dyDescent="0.3">
      <c r="A18" s="215"/>
      <c r="B18" s="217"/>
      <c r="C18" s="50" t="str">
        <f>'Analitika nastave'!D19</f>
        <v>P</v>
      </c>
      <c r="D18" s="51">
        <f>'Analitika nastave'!E19</f>
        <v>0</v>
      </c>
      <c r="E18" s="51">
        <f>'Analitika nastave'!F19</f>
        <v>0</v>
      </c>
      <c r="F18" s="51">
        <f>'Analitika nastave'!G19</f>
        <v>0</v>
      </c>
      <c r="G18" s="51">
        <f>'Analitika nastave'!H19</f>
        <v>0</v>
      </c>
      <c r="H18" s="190"/>
      <c r="I18" s="188"/>
      <c r="J18" s="52">
        <f>'Analitika nastave'!K19</f>
        <v>0</v>
      </c>
      <c r="K18" s="51">
        <f>'Analitika nastave'!L19</f>
        <v>0</v>
      </c>
      <c r="L18" s="51">
        <f>'Analitika nastave'!M19</f>
        <v>0</v>
      </c>
      <c r="M18" s="51">
        <f>'Analitika nastave'!N19</f>
        <v>0</v>
      </c>
      <c r="N18" s="190"/>
      <c r="O18" s="188"/>
      <c r="P18" s="52">
        <f>'Analitika nastave'!Q19</f>
        <v>0</v>
      </c>
      <c r="Q18" s="51">
        <f>'Analitika nastave'!R19</f>
        <v>0</v>
      </c>
      <c r="R18" s="51">
        <f>'Analitika nastave'!S19</f>
        <v>0</v>
      </c>
      <c r="S18" s="51">
        <f>'Analitika nastave'!T19</f>
        <v>0</v>
      </c>
      <c r="T18" s="190"/>
      <c r="U18" s="188"/>
      <c r="V18" s="52">
        <f>'Analitika nastave'!W19</f>
        <v>0</v>
      </c>
      <c r="W18" s="51">
        <f>'Analitika nastave'!X19</f>
        <v>0</v>
      </c>
      <c r="X18" s="51">
        <f>'Analitika nastave'!Y19</f>
        <v>0</v>
      </c>
      <c r="Y18" s="51">
        <f>'Analitika nastave'!Z19</f>
        <v>0</v>
      </c>
      <c r="Z18" s="190"/>
      <c r="AA18" s="188"/>
      <c r="AB18" s="52">
        <f>'Analitika nastave'!AC19</f>
        <v>0</v>
      </c>
      <c r="AC18" s="51">
        <f>'Analitika nastave'!AD19</f>
        <v>0</v>
      </c>
      <c r="AD18" s="51">
        <f>'Analitika nastave'!AE19</f>
        <v>0</v>
      </c>
      <c r="AE18" s="51">
        <f>'Analitika nastave'!AF19</f>
        <v>0</v>
      </c>
      <c r="AF18" s="205"/>
      <c r="AG18" s="188"/>
      <c r="AH18" s="227"/>
    </row>
    <row r="19" spans="1:34" ht="15" customHeight="1" x14ac:dyDescent="0.25">
      <c r="A19" s="214">
        <v>7</v>
      </c>
      <c r="B19" s="216">
        <f>'Analitika nastave'!C20</f>
        <v>0</v>
      </c>
      <c r="C19" s="45" t="str">
        <f>'Analitika nastave'!D20</f>
        <v>B</v>
      </c>
      <c r="D19" s="46">
        <f>'Analitika nastave'!E20</f>
        <v>0</v>
      </c>
      <c r="E19" s="47">
        <f>'Analitika nastave'!F20</f>
        <v>0</v>
      </c>
      <c r="F19" s="47">
        <f>'Analitika nastave'!G20</f>
        <v>0</v>
      </c>
      <c r="G19" s="47">
        <f>'Analitika nastave'!H20</f>
        <v>0</v>
      </c>
      <c r="H19" s="189">
        <f>'Analitika nastave'!I20</f>
        <v>0</v>
      </c>
      <c r="I19" s="128" t="str">
        <f>'Analitika nastave'!J20</f>
        <v>NE</v>
      </c>
      <c r="J19" s="46">
        <f>'Analitika nastave'!K20</f>
        <v>0</v>
      </c>
      <c r="K19" s="47">
        <f>'Analitika nastave'!L20</f>
        <v>0</v>
      </c>
      <c r="L19" s="47">
        <f>'Analitika nastave'!M20</f>
        <v>0</v>
      </c>
      <c r="M19" s="47">
        <f>'Analitika nastave'!N20</f>
        <v>0</v>
      </c>
      <c r="N19" s="189">
        <f>'Analitika nastave'!O20</f>
        <v>0</v>
      </c>
      <c r="O19" s="128" t="str">
        <f>'Analitika nastave'!P20</f>
        <v>NE</v>
      </c>
      <c r="P19" s="46">
        <f>'Analitika nastave'!Q20</f>
        <v>0</v>
      </c>
      <c r="Q19" s="47">
        <f>'Analitika nastave'!R20</f>
        <v>0</v>
      </c>
      <c r="R19" s="47">
        <f>'Analitika nastave'!S20</f>
        <v>0</v>
      </c>
      <c r="S19" s="47">
        <f>'Analitika nastave'!T20</f>
        <v>0</v>
      </c>
      <c r="T19" s="189">
        <f>'Analitika nastave'!U20</f>
        <v>0</v>
      </c>
      <c r="U19" s="128" t="str">
        <f>'Analitika nastave'!V20</f>
        <v>NE</v>
      </c>
      <c r="V19" s="46">
        <f>'Analitika nastave'!W20</f>
        <v>0</v>
      </c>
      <c r="W19" s="47">
        <f>'Analitika nastave'!X20</f>
        <v>0</v>
      </c>
      <c r="X19" s="47">
        <f>'Analitika nastave'!Y20</f>
        <v>0</v>
      </c>
      <c r="Y19" s="47">
        <f>'Analitika nastave'!Z20</f>
        <v>0</v>
      </c>
      <c r="Z19" s="189">
        <f>'Analitika nastave'!AA20</f>
        <v>0</v>
      </c>
      <c r="AA19" s="128" t="str">
        <f>'Analitika nastave'!AB20</f>
        <v>NE</v>
      </c>
      <c r="AB19" s="46">
        <f>'Analitika nastave'!AC20</f>
        <v>0</v>
      </c>
      <c r="AC19" s="47">
        <f>'Analitika nastave'!AD20</f>
        <v>0</v>
      </c>
      <c r="AD19" s="47">
        <f>'Analitika nastave'!AE20</f>
        <v>0</v>
      </c>
      <c r="AE19" s="47">
        <f>'Analitika nastave'!AF20</f>
        <v>0</v>
      </c>
      <c r="AF19" s="189">
        <f>'Analitika nastave'!AG20</f>
        <v>0</v>
      </c>
      <c r="AG19" s="128" t="str">
        <f>'Analitika nastave'!AH20</f>
        <v>NE</v>
      </c>
      <c r="AH19" s="211">
        <f>'Analitika nastave'!AI20</f>
        <v>0</v>
      </c>
    </row>
    <row r="20" spans="1:34" ht="15.75" customHeight="1" thickBot="1" x14ac:dyDescent="0.3">
      <c r="A20" s="215"/>
      <c r="B20" s="217"/>
      <c r="C20" s="50" t="str">
        <f>'Analitika nastave'!D21</f>
        <v>P</v>
      </c>
      <c r="D20" s="51">
        <f>'Analitika nastave'!E21</f>
        <v>0</v>
      </c>
      <c r="E20" s="51">
        <f>'Analitika nastave'!F21</f>
        <v>0</v>
      </c>
      <c r="F20" s="51">
        <f>'Analitika nastave'!G21</f>
        <v>0</v>
      </c>
      <c r="G20" s="51">
        <f>'Analitika nastave'!H21</f>
        <v>0</v>
      </c>
      <c r="H20" s="190"/>
      <c r="I20" s="188"/>
      <c r="J20" s="52">
        <f>'Analitika nastave'!K21</f>
        <v>0</v>
      </c>
      <c r="K20" s="51">
        <f>'Analitika nastave'!L21</f>
        <v>0</v>
      </c>
      <c r="L20" s="51">
        <f>'Analitika nastave'!M21</f>
        <v>0</v>
      </c>
      <c r="M20" s="51">
        <f>'Analitika nastave'!N21</f>
        <v>0</v>
      </c>
      <c r="N20" s="190"/>
      <c r="O20" s="188"/>
      <c r="P20" s="52">
        <f>'Analitika nastave'!Q21</f>
        <v>0</v>
      </c>
      <c r="Q20" s="51">
        <f>'Analitika nastave'!R21</f>
        <v>0</v>
      </c>
      <c r="R20" s="51">
        <f>'Analitika nastave'!S21</f>
        <v>0</v>
      </c>
      <c r="S20" s="51">
        <f>'Analitika nastave'!T21</f>
        <v>0</v>
      </c>
      <c r="T20" s="190"/>
      <c r="U20" s="188"/>
      <c r="V20" s="52">
        <f>'Analitika nastave'!W21</f>
        <v>0</v>
      </c>
      <c r="W20" s="51">
        <f>'Analitika nastave'!X21</f>
        <v>0</v>
      </c>
      <c r="X20" s="51">
        <f>'Analitika nastave'!Y21</f>
        <v>0</v>
      </c>
      <c r="Y20" s="51">
        <f>'Analitika nastave'!Z21</f>
        <v>0</v>
      </c>
      <c r="Z20" s="190"/>
      <c r="AA20" s="188"/>
      <c r="AB20" s="52">
        <f>'Analitika nastave'!AC21</f>
        <v>0</v>
      </c>
      <c r="AC20" s="51">
        <f>'Analitika nastave'!AD21</f>
        <v>0</v>
      </c>
      <c r="AD20" s="51">
        <f>'Analitika nastave'!AE21</f>
        <v>0</v>
      </c>
      <c r="AE20" s="51">
        <f>'Analitika nastave'!AF21</f>
        <v>0</v>
      </c>
      <c r="AF20" s="205"/>
      <c r="AG20" s="188"/>
      <c r="AH20" s="227"/>
    </row>
    <row r="21" spans="1:34" ht="15" customHeight="1" x14ac:dyDescent="0.25">
      <c r="A21" s="214">
        <v>8</v>
      </c>
      <c r="B21" s="216">
        <f>'Analitika nastave'!C22</f>
        <v>0</v>
      </c>
      <c r="C21" s="45" t="str">
        <f>'Analitika nastave'!D22</f>
        <v>B</v>
      </c>
      <c r="D21" s="46">
        <f>'Analitika nastave'!E22</f>
        <v>0</v>
      </c>
      <c r="E21" s="47">
        <f>'Analitika nastave'!F22</f>
        <v>0</v>
      </c>
      <c r="F21" s="47">
        <f>'Analitika nastave'!G22</f>
        <v>0</v>
      </c>
      <c r="G21" s="47">
        <f>'Analitika nastave'!H22</f>
        <v>0</v>
      </c>
      <c r="H21" s="189">
        <f>'Analitika nastave'!I22</f>
        <v>0</v>
      </c>
      <c r="I21" s="128" t="str">
        <f>'Analitika nastave'!J22</f>
        <v>NE</v>
      </c>
      <c r="J21" s="46">
        <f>'Analitika nastave'!K22</f>
        <v>0</v>
      </c>
      <c r="K21" s="47">
        <f>'Analitika nastave'!L22</f>
        <v>0</v>
      </c>
      <c r="L21" s="47">
        <f>'Analitika nastave'!M22</f>
        <v>0</v>
      </c>
      <c r="M21" s="47">
        <f>'Analitika nastave'!N22</f>
        <v>0</v>
      </c>
      <c r="N21" s="189">
        <f>'Analitika nastave'!O22</f>
        <v>0</v>
      </c>
      <c r="O21" s="128" t="str">
        <f>'Analitika nastave'!P22</f>
        <v>NE</v>
      </c>
      <c r="P21" s="46">
        <f>'Analitika nastave'!Q22</f>
        <v>0</v>
      </c>
      <c r="Q21" s="47">
        <f>'Analitika nastave'!R22</f>
        <v>0</v>
      </c>
      <c r="R21" s="47">
        <f>'Analitika nastave'!S22</f>
        <v>0</v>
      </c>
      <c r="S21" s="47">
        <f>'Analitika nastave'!T22</f>
        <v>0</v>
      </c>
      <c r="T21" s="189">
        <f>'Analitika nastave'!U22</f>
        <v>0</v>
      </c>
      <c r="U21" s="128" t="str">
        <f>'Analitika nastave'!V22</f>
        <v>NE</v>
      </c>
      <c r="V21" s="46">
        <f>'Analitika nastave'!W22</f>
        <v>0</v>
      </c>
      <c r="W21" s="47">
        <f>'Analitika nastave'!X22</f>
        <v>0</v>
      </c>
      <c r="X21" s="47">
        <f>'Analitika nastave'!Y22</f>
        <v>0</v>
      </c>
      <c r="Y21" s="47">
        <f>'Analitika nastave'!Z22</f>
        <v>0</v>
      </c>
      <c r="Z21" s="189">
        <f>'Analitika nastave'!AA22</f>
        <v>0</v>
      </c>
      <c r="AA21" s="128" t="str">
        <f>'Analitika nastave'!AB22</f>
        <v>NE</v>
      </c>
      <c r="AB21" s="46">
        <f>'Analitika nastave'!AC22</f>
        <v>0</v>
      </c>
      <c r="AC21" s="47">
        <f>'Analitika nastave'!AD22</f>
        <v>0</v>
      </c>
      <c r="AD21" s="47">
        <f>'Analitika nastave'!AE22</f>
        <v>0</v>
      </c>
      <c r="AE21" s="47">
        <f>'Analitika nastave'!AF22</f>
        <v>0</v>
      </c>
      <c r="AF21" s="189">
        <f>'Analitika nastave'!AG22</f>
        <v>0</v>
      </c>
      <c r="AG21" s="128" t="str">
        <f>'Analitika nastave'!AH22</f>
        <v>NE</v>
      </c>
      <c r="AH21" s="211">
        <f>'Analitika nastave'!AI22</f>
        <v>0</v>
      </c>
    </row>
    <row r="22" spans="1:34" ht="15.75" customHeight="1" thickBot="1" x14ac:dyDescent="0.3">
      <c r="A22" s="215"/>
      <c r="B22" s="217"/>
      <c r="C22" s="50" t="str">
        <f>'Analitika nastave'!D23</f>
        <v>P</v>
      </c>
      <c r="D22" s="51">
        <f>'Analitika nastave'!E23</f>
        <v>0</v>
      </c>
      <c r="E22" s="51">
        <f>'Analitika nastave'!F23</f>
        <v>0</v>
      </c>
      <c r="F22" s="51">
        <f>'Analitika nastave'!G23</f>
        <v>0</v>
      </c>
      <c r="G22" s="51">
        <f>'Analitika nastave'!H23</f>
        <v>0</v>
      </c>
      <c r="H22" s="190"/>
      <c r="I22" s="188"/>
      <c r="J22" s="52">
        <f>'Analitika nastave'!K23</f>
        <v>0</v>
      </c>
      <c r="K22" s="51">
        <f>'Analitika nastave'!L23</f>
        <v>0</v>
      </c>
      <c r="L22" s="51">
        <f>'Analitika nastave'!M23</f>
        <v>0</v>
      </c>
      <c r="M22" s="51">
        <f>'Analitika nastave'!N23</f>
        <v>0</v>
      </c>
      <c r="N22" s="190"/>
      <c r="O22" s="188"/>
      <c r="P22" s="52">
        <f>'Analitika nastave'!Q23</f>
        <v>0</v>
      </c>
      <c r="Q22" s="51">
        <f>'Analitika nastave'!R23</f>
        <v>0</v>
      </c>
      <c r="R22" s="51">
        <f>'Analitika nastave'!S23</f>
        <v>0</v>
      </c>
      <c r="S22" s="51">
        <f>'Analitika nastave'!T23</f>
        <v>0</v>
      </c>
      <c r="T22" s="190"/>
      <c r="U22" s="188"/>
      <c r="V22" s="52">
        <f>'Analitika nastave'!W23</f>
        <v>0</v>
      </c>
      <c r="W22" s="51">
        <f>'Analitika nastave'!X23</f>
        <v>0</v>
      </c>
      <c r="X22" s="51">
        <f>'Analitika nastave'!Y23</f>
        <v>0</v>
      </c>
      <c r="Y22" s="51">
        <f>'Analitika nastave'!Z23</f>
        <v>0</v>
      </c>
      <c r="Z22" s="190"/>
      <c r="AA22" s="188"/>
      <c r="AB22" s="52">
        <f>'Analitika nastave'!AC23</f>
        <v>0</v>
      </c>
      <c r="AC22" s="51">
        <f>'Analitika nastave'!AD23</f>
        <v>0</v>
      </c>
      <c r="AD22" s="51">
        <f>'Analitika nastave'!AE23</f>
        <v>0</v>
      </c>
      <c r="AE22" s="51">
        <f>'Analitika nastave'!AF23</f>
        <v>0</v>
      </c>
      <c r="AF22" s="205"/>
      <c r="AG22" s="188"/>
      <c r="AH22" s="227"/>
    </row>
    <row r="23" spans="1:34" ht="15" customHeight="1" x14ac:dyDescent="0.25">
      <c r="A23" s="214">
        <v>9</v>
      </c>
      <c r="B23" s="216">
        <f>'Analitika nastave'!C24</f>
        <v>0</v>
      </c>
      <c r="C23" s="45" t="str">
        <f>'Analitika nastave'!D24</f>
        <v>B</v>
      </c>
      <c r="D23" s="46">
        <f>'Analitika nastave'!E24</f>
        <v>0</v>
      </c>
      <c r="E23" s="47">
        <f>'Analitika nastave'!F24</f>
        <v>0</v>
      </c>
      <c r="F23" s="47">
        <f>'Analitika nastave'!G24</f>
        <v>0</v>
      </c>
      <c r="G23" s="47">
        <f>'Analitika nastave'!H24</f>
        <v>0</v>
      </c>
      <c r="H23" s="189">
        <f>'Analitika nastave'!I24</f>
        <v>0</v>
      </c>
      <c r="I23" s="128" t="str">
        <f>'Analitika nastave'!J24</f>
        <v>NE</v>
      </c>
      <c r="J23" s="46">
        <f>'Analitika nastave'!K24</f>
        <v>0</v>
      </c>
      <c r="K23" s="47">
        <f>'Analitika nastave'!L24</f>
        <v>0</v>
      </c>
      <c r="L23" s="47">
        <f>'Analitika nastave'!M24</f>
        <v>0</v>
      </c>
      <c r="M23" s="47">
        <f>'Analitika nastave'!N24</f>
        <v>0</v>
      </c>
      <c r="N23" s="189">
        <f>'Analitika nastave'!O24</f>
        <v>0</v>
      </c>
      <c r="O23" s="128" t="str">
        <f>'Analitika nastave'!P24</f>
        <v>NE</v>
      </c>
      <c r="P23" s="46">
        <f>'Analitika nastave'!Q24</f>
        <v>0</v>
      </c>
      <c r="Q23" s="47">
        <f>'Analitika nastave'!R24</f>
        <v>0</v>
      </c>
      <c r="R23" s="47">
        <f>'Analitika nastave'!S24</f>
        <v>0</v>
      </c>
      <c r="S23" s="47">
        <f>'Analitika nastave'!T24</f>
        <v>0</v>
      </c>
      <c r="T23" s="189">
        <f>'Analitika nastave'!U24</f>
        <v>0</v>
      </c>
      <c r="U23" s="128" t="str">
        <f>'Analitika nastave'!V24</f>
        <v>NE</v>
      </c>
      <c r="V23" s="46">
        <f>'Analitika nastave'!W24</f>
        <v>0</v>
      </c>
      <c r="W23" s="47">
        <f>'Analitika nastave'!X24</f>
        <v>0</v>
      </c>
      <c r="X23" s="47">
        <f>'Analitika nastave'!Y24</f>
        <v>0</v>
      </c>
      <c r="Y23" s="47">
        <f>'Analitika nastave'!Z24</f>
        <v>0</v>
      </c>
      <c r="Z23" s="189">
        <f>'Analitika nastave'!AA24</f>
        <v>0</v>
      </c>
      <c r="AA23" s="128" t="str">
        <f>'Analitika nastave'!AB24</f>
        <v>NE</v>
      </c>
      <c r="AB23" s="46">
        <f>'Analitika nastave'!AC24</f>
        <v>0</v>
      </c>
      <c r="AC23" s="47">
        <f>'Analitika nastave'!AD24</f>
        <v>0</v>
      </c>
      <c r="AD23" s="47">
        <f>'Analitika nastave'!AE24</f>
        <v>0</v>
      </c>
      <c r="AE23" s="47">
        <f>'Analitika nastave'!AF24</f>
        <v>0</v>
      </c>
      <c r="AF23" s="189">
        <f>'Analitika nastave'!AG24</f>
        <v>0</v>
      </c>
      <c r="AG23" s="128" t="str">
        <f>'Analitika nastave'!AH24</f>
        <v>NE</v>
      </c>
      <c r="AH23" s="211">
        <f>'Analitika nastave'!AI24</f>
        <v>0</v>
      </c>
    </row>
    <row r="24" spans="1:34" ht="15.75" customHeight="1" thickBot="1" x14ac:dyDescent="0.3">
      <c r="A24" s="215"/>
      <c r="B24" s="217"/>
      <c r="C24" s="50" t="str">
        <f>'Analitika nastave'!D25</f>
        <v>P</v>
      </c>
      <c r="D24" s="51">
        <f>'Analitika nastave'!E25</f>
        <v>0</v>
      </c>
      <c r="E24" s="51">
        <f>'Analitika nastave'!F25</f>
        <v>0</v>
      </c>
      <c r="F24" s="51">
        <f>'Analitika nastave'!G25</f>
        <v>0</v>
      </c>
      <c r="G24" s="51">
        <f>'Analitika nastave'!H25</f>
        <v>0</v>
      </c>
      <c r="H24" s="190"/>
      <c r="I24" s="188"/>
      <c r="J24" s="52">
        <f>'Analitika nastave'!K25</f>
        <v>0</v>
      </c>
      <c r="K24" s="51">
        <f>'Analitika nastave'!L25</f>
        <v>0</v>
      </c>
      <c r="L24" s="51">
        <f>'Analitika nastave'!M25</f>
        <v>0</v>
      </c>
      <c r="M24" s="51">
        <f>'Analitika nastave'!N25</f>
        <v>0</v>
      </c>
      <c r="N24" s="190"/>
      <c r="O24" s="188"/>
      <c r="P24" s="52">
        <f>'Analitika nastave'!Q25</f>
        <v>0</v>
      </c>
      <c r="Q24" s="51">
        <f>'Analitika nastave'!R25</f>
        <v>0</v>
      </c>
      <c r="R24" s="51">
        <f>'Analitika nastave'!S25</f>
        <v>0</v>
      </c>
      <c r="S24" s="51">
        <f>'Analitika nastave'!T25</f>
        <v>0</v>
      </c>
      <c r="T24" s="190"/>
      <c r="U24" s="188"/>
      <c r="V24" s="52">
        <f>'Analitika nastave'!W25</f>
        <v>0</v>
      </c>
      <c r="W24" s="51">
        <f>'Analitika nastave'!X25</f>
        <v>0</v>
      </c>
      <c r="X24" s="51">
        <f>'Analitika nastave'!Y25</f>
        <v>0</v>
      </c>
      <c r="Y24" s="51">
        <f>'Analitika nastave'!Z25</f>
        <v>0</v>
      </c>
      <c r="Z24" s="190"/>
      <c r="AA24" s="188"/>
      <c r="AB24" s="52">
        <f>'Analitika nastave'!AC25</f>
        <v>0</v>
      </c>
      <c r="AC24" s="51">
        <f>'Analitika nastave'!AD25</f>
        <v>0</v>
      </c>
      <c r="AD24" s="51">
        <f>'Analitika nastave'!AE25</f>
        <v>0</v>
      </c>
      <c r="AE24" s="51">
        <f>'Analitika nastave'!AF25</f>
        <v>0</v>
      </c>
      <c r="AF24" s="205"/>
      <c r="AG24" s="188"/>
      <c r="AH24" s="227"/>
    </row>
    <row r="25" spans="1:34" ht="15" customHeight="1" x14ac:dyDescent="0.25">
      <c r="A25" s="214">
        <v>10</v>
      </c>
      <c r="B25" s="216">
        <f>'Analitika nastave'!C26</f>
        <v>0</v>
      </c>
      <c r="C25" s="45" t="str">
        <f>'Analitika nastave'!D26</f>
        <v>B</v>
      </c>
      <c r="D25" s="46">
        <f>'Analitika nastave'!E26</f>
        <v>0</v>
      </c>
      <c r="E25" s="47">
        <f>'Analitika nastave'!F26</f>
        <v>0</v>
      </c>
      <c r="F25" s="47">
        <f>'Analitika nastave'!G26</f>
        <v>0</v>
      </c>
      <c r="G25" s="47">
        <f>'Analitika nastave'!H26</f>
        <v>0</v>
      </c>
      <c r="H25" s="189">
        <f>'Analitika nastave'!I26</f>
        <v>0</v>
      </c>
      <c r="I25" s="128" t="str">
        <f>'Analitika nastave'!J26</f>
        <v>NE</v>
      </c>
      <c r="J25" s="46">
        <f>'Analitika nastave'!K26</f>
        <v>0</v>
      </c>
      <c r="K25" s="47">
        <f>'Analitika nastave'!L26</f>
        <v>0</v>
      </c>
      <c r="L25" s="47">
        <f>'Analitika nastave'!M26</f>
        <v>0</v>
      </c>
      <c r="M25" s="47">
        <f>'Analitika nastave'!N26</f>
        <v>0</v>
      </c>
      <c r="N25" s="189">
        <f>'Analitika nastave'!O26</f>
        <v>0</v>
      </c>
      <c r="O25" s="128" t="str">
        <f>'Analitika nastave'!P26</f>
        <v>NE</v>
      </c>
      <c r="P25" s="46">
        <f>'Analitika nastave'!Q26</f>
        <v>0</v>
      </c>
      <c r="Q25" s="47">
        <f>'Analitika nastave'!R26</f>
        <v>0</v>
      </c>
      <c r="R25" s="47">
        <f>'Analitika nastave'!S26</f>
        <v>0</v>
      </c>
      <c r="S25" s="47">
        <f>'Analitika nastave'!T26</f>
        <v>0</v>
      </c>
      <c r="T25" s="189">
        <f>'Analitika nastave'!U26</f>
        <v>0</v>
      </c>
      <c r="U25" s="128" t="str">
        <f>'Analitika nastave'!V26</f>
        <v>NE</v>
      </c>
      <c r="V25" s="46">
        <f>'Analitika nastave'!W26</f>
        <v>0</v>
      </c>
      <c r="W25" s="47">
        <f>'Analitika nastave'!X26</f>
        <v>0</v>
      </c>
      <c r="X25" s="47">
        <f>'Analitika nastave'!Y26</f>
        <v>0</v>
      </c>
      <c r="Y25" s="47">
        <f>'Analitika nastave'!Z26</f>
        <v>0</v>
      </c>
      <c r="Z25" s="189">
        <f>'Analitika nastave'!AA26</f>
        <v>0</v>
      </c>
      <c r="AA25" s="128" t="str">
        <f>'Analitika nastave'!AB26</f>
        <v>NE</v>
      </c>
      <c r="AB25" s="46">
        <f>'Analitika nastave'!AC26</f>
        <v>0</v>
      </c>
      <c r="AC25" s="47">
        <f>'Analitika nastave'!AD26</f>
        <v>0</v>
      </c>
      <c r="AD25" s="47">
        <f>'Analitika nastave'!AE26</f>
        <v>0</v>
      </c>
      <c r="AE25" s="47">
        <f>'Analitika nastave'!AF26</f>
        <v>0</v>
      </c>
      <c r="AF25" s="189">
        <f>'Analitika nastave'!AG26</f>
        <v>0</v>
      </c>
      <c r="AG25" s="128" t="str">
        <f>'Analitika nastave'!AH26</f>
        <v>NE</v>
      </c>
      <c r="AH25" s="211">
        <f>'Analitika nastave'!AI26</f>
        <v>0</v>
      </c>
    </row>
    <row r="26" spans="1:34" ht="15.75" customHeight="1" thickBot="1" x14ac:dyDescent="0.3">
      <c r="A26" s="215"/>
      <c r="B26" s="217"/>
      <c r="C26" s="50" t="str">
        <f>'Analitika nastave'!D27</f>
        <v>P</v>
      </c>
      <c r="D26" s="51">
        <f>'Analitika nastave'!E27</f>
        <v>0</v>
      </c>
      <c r="E26" s="51">
        <f>'Analitika nastave'!F27</f>
        <v>0</v>
      </c>
      <c r="F26" s="51">
        <f>'Analitika nastave'!G27</f>
        <v>0</v>
      </c>
      <c r="G26" s="51">
        <f>'Analitika nastave'!H27</f>
        <v>0</v>
      </c>
      <c r="H26" s="190"/>
      <c r="I26" s="188"/>
      <c r="J26" s="52">
        <f>'Analitika nastave'!K27</f>
        <v>0</v>
      </c>
      <c r="K26" s="51">
        <f>'Analitika nastave'!L27</f>
        <v>0</v>
      </c>
      <c r="L26" s="51">
        <f>'Analitika nastave'!M27</f>
        <v>0</v>
      </c>
      <c r="M26" s="51">
        <f>'Analitika nastave'!N27</f>
        <v>0</v>
      </c>
      <c r="N26" s="190"/>
      <c r="O26" s="188"/>
      <c r="P26" s="52">
        <f>'Analitika nastave'!Q27</f>
        <v>0</v>
      </c>
      <c r="Q26" s="51">
        <f>'Analitika nastave'!R27</f>
        <v>0</v>
      </c>
      <c r="R26" s="51">
        <f>'Analitika nastave'!S27</f>
        <v>0</v>
      </c>
      <c r="S26" s="51">
        <f>'Analitika nastave'!T27</f>
        <v>0</v>
      </c>
      <c r="T26" s="190"/>
      <c r="U26" s="188"/>
      <c r="V26" s="52">
        <f>'Analitika nastave'!W27</f>
        <v>0</v>
      </c>
      <c r="W26" s="51">
        <f>'Analitika nastave'!X27</f>
        <v>0</v>
      </c>
      <c r="X26" s="51">
        <f>'Analitika nastave'!Y27</f>
        <v>0</v>
      </c>
      <c r="Y26" s="51">
        <f>'Analitika nastave'!Z27</f>
        <v>0</v>
      </c>
      <c r="Z26" s="190"/>
      <c r="AA26" s="188"/>
      <c r="AB26" s="52">
        <f>'Analitika nastave'!AC27</f>
        <v>0</v>
      </c>
      <c r="AC26" s="51">
        <f>'Analitika nastave'!AD27</f>
        <v>0</v>
      </c>
      <c r="AD26" s="51">
        <f>'Analitika nastave'!AE27</f>
        <v>0</v>
      </c>
      <c r="AE26" s="51">
        <f>'Analitika nastave'!AF27</f>
        <v>0</v>
      </c>
      <c r="AF26" s="205"/>
      <c r="AG26" s="188"/>
      <c r="AH26" s="227"/>
    </row>
    <row r="27" spans="1:34" ht="15" customHeight="1" x14ac:dyDescent="0.25">
      <c r="A27" s="214">
        <v>11</v>
      </c>
      <c r="B27" s="216">
        <f>'Analitika nastave'!C28</f>
        <v>0</v>
      </c>
      <c r="C27" s="45" t="str">
        <f>'Analitika nastave'!D28</f>
        <v>B</v>
      </c>
      <c r="D27" s="46">
        <f>'Analitika nastave'!E28</f>
        <v>0</v>
      </c>
      <c r="E27" s="47">
        <f>'Analitika nastave'!F28</f>
        <v>0</v>
      </c>
      <c r="F27" s="47">
        <f>'Analitika nastave'!G28</f>
        <v>0</v>
      </c>
      <c r="G27" s="47">
        <f>'Analitika nastave'!H28</f>
        <v>0</v>
      </c>
      <c r="H27" s="189">
        <f>'Analitika nastave'!I28</f>
        <v>0</v>
      </c>
      <c r="I27" s="128" t="str">
        <f>'Analitika nastave'!J28</f>
        <v>NE</v>
      </c>
      <c r="J27" s="46">
        <f>'Analitika nastave'!K28</f>
        <v>0</v>
      </c>
      <c r="K27" s="47">
        <f>'Analitika nastave'!L28</f>
        <v>0</v>
      </c>
      <c r="L27" s="47">
        <f>'Analitika nastave'!M28</f>
        <v>0</v>
      </c>
      <c r="M27" s="47">
        <f>'Analitika nastave'!N28</f>
        <v>0</v>
      </c>
      <c r="N27" s="189">
        <f>'Analitika nastave'!O28</f>
        <v>0</v>
      </c>
      <c r="O27" s="128" t="str">
        <f>'Analitika nastave'!P28</f>
        <v>NE</v>
      </c>
      <c r="P27" s="46">
        <f>'Analitika nastave'!Q28</f>
        <v>0</v>
      </c>
      <c r="Q27" s="47">
        <f>'Analitika nastave'!R28</f>
        <v>0</v>
      </c>
      <c r="R27" s="47">
        <f>'Analitika nastave'!S28</f>
        <v>0</v>
      </c>
      <c r="S27" s="47">
        <f>'Analitika nastave'!T28</f>
        <v>0</v>
      </c>
      <c r="T27" s="189">
        <f>'Analitika nastave'!U28</f>
        <v>0</v>
      </c>
      <c r="U27" s="128" t="str">
        <f>'Analitika nastave'!V28</f>
        <v>NE</v>
      </c>
      <c r="V27" s="46">
        <f>'Analitika nastave'!W28</f>
        <v>0</v>
      </c>
      <c r="W27" s="47">
        <f>'Analitika nastave'!X28</f>
        <v>0</v>
      </c>
      <c r="X27" s="47">
        <f>'Analitika nastave'!Y28</f>
        <v>0</v>
      </c>
      <c r="Y27" s="47">
        <f>'Analitika nastave'!Z28</f>
        <v>0</v>
      </c>
      <c r="Z27" s="189">
        <f>'Analitika nastave'!AA28</f>
        <v>0</v>
      </c>
      <c r="AA27" s="128" t="str">
        <f>'Analitika nastave'!AB28</f>
        <v>NE</v>
      </c>
      <c r="AB27" s="46">
        <f>'Analitika nastave'!AC28</f>
        <v>0</v>
      </c>
      <c r="AC27" s="47">
        <f>'Analitika nastave'!AD28</f>
        <v>0</v>
      </c>
      <c r="AD27" s="47">
        <f>'Analitika nastave'!AE28</f>
        <v>0</v>
      </c>
      <c r="AE27" s="47">
        <f>'Analitika nastave'!AF28</f>
        <v>0</v>
      </c>
      <c r="AF27" s="189">
        <f>'Analitika nastave'!AG28</f>
        <v>0</v>
      </c>
      <c r="AG27" s="128" t="str">
        <f>'Analitika nastave'!AH28</f>
        <v>NE</v>
      </c>
      <c r="AH27" s="211">
        <f>'Analitika nastave'!AI28</f>
        <v>0</v>
      </c>
    </row>
    <row r="28" spans="1:34" ht="15.75" customHeight="1" thickBot="1" x14ac:dyDescent="0.3">
      <c r="A28" s="215"/>
      <c r="B28" s="217"/>
      <c r="C28" s="50" t="str">
        <f>'Analitika nastave'!D29</f>
        <v>P</v>
      </c>
      <c r="D28" s="51">
        <f>'Analitika nastave'!E29</f>
        <v>0</v>
      </c>
      <c r="E28" s="51">
        <f>'Analitika nastave'!F29</f>
        <v>0</v>
      </c>
      <c r="F28" s="51">
        <f>'Analitika nastave'!G29</f>
        <v>0</v>
      </c>
      <c r="G28" s="51">
        <f>'Analitika nastave'!H29</f>
        <v>0</v>
      </c>
      <c r="H28" s="190"/>
      <c r="I28" s="188"/>
      <c r="J28" s="52">
        <f>'Analitika nastave'!K29</f>
        <v>0</v>
      </c>
      <c r="K28" s="51">
        <f>'Analitika nastave'!L29</f>
        <v>0</v>
      </c>
      <c r="L28" s="51">
        <f>'Analitika nastave'!M29</f>
        <v>0</v>
      </c>
      <c r="M28" s="51">
        <f>'Analitika nastave'!N29</f>
        <v>0</v>
      </c>
      <c r="N28" s="190"/>
      <c r="O28" s="188"/>
      <c r="P28" s="52">
        <f>'Analitika nastave'!Q29</f>
        <v>0</v>
      </c>
      <c r="Q28" s="51">
        <f>'Analitika nastave'!R29</f>
        <v>0</v>
      </c>
      <c r="R28" s="51">
        <f>'Analitika nastave'!S29</f>
        <v>0</v>
      </c>
      <c r="S28" s="51">
        <f>'Analitika nastave'!T29</f>
        <v>0</v>
      </c>
      <c r="T28" s="190"/>
      <c r="U28" s="188"/>
      <c r="V28" s="52">
        <f>'Analitika nastave'!W29</f>
        <v>0</v>
      </c>
      <c r="W28" s="51">
        <f>'Analitika nastave'!X29</f>
        <v>0</v>
      </c>
      <c r="X28" s="51">
        <f>'Analitika nastave'!Y29</f>
        <v>0</v>
      </c>
      <c r="Y28" s="51">
        <f>'Analitika nastave'!Z29</f>
        <v>0</v>
      </c>
      <c r="Z28" s="190"/>
      <c r="AA28" s="188"/>
      <c r="AB28" s="52">
        <f>'Analitika nastave'!AC29</f>
        <v>0</v>
      </c>
      <c r="AC28" s="51">
        <f>'Analitika nastave'!AD29</f>
        <v>0</v>
      </c>
      <c r="AD28" s="51">
        <f>'Analitika nastave'!AE29</f>
        <v>0</v>
      </c>
      <c r="AE28" s="51">
        <f>'Analitika nastave'!AF29</f>
        <v>0</v>
      </c>
      <c r="AF28" s="205"/>
      <c r="AG28" s="188"/>
      <c r="AH28" s="227"/>
    </row>
    <row r="29" spans="1:34" ht="15" customHeight="1" x14ac:dyDescent="0.25">
      <c r="A29" s="214">
        <v>12</v>
      </c>
      <c r="B29" s="216">
        <f>'Analitika nastave'!C30</f>
        <v>0</v>
      </c>
      <c r="C29" s="45" t="str">
        <f>'Analitika nastave'!D30</f>
        <v>B</v>
      </c>
      <c r="D29" s="46">
        <f>'Analitika nastave'!E30</f>
        <v>0</v>
      </c>
      <c r="E29" s="47">
        <f>'Analitika nastave'!F30</f>
        <v>0</v>
      </c>
      <c r="F29" s="47">
        <f>'Analitika nastave'!G30</f>
        <v>0</v>
      </c>
      <c r="G29" s="47">
        <f>'Analitika nastave'!H30</f>
        <v>0</v>
      </c>
      <c r="H29" s="189">
        <f>'Analitika nastave'!I30</f>
        <v>0</v>
      </c>
      <c r="I29" s="128" t="str">
        <f>'Analitika nastave'!J30</f>
        <v>NE</v>
      </c>
      <c r="J29" s="46">
        <f>'Analitika nastave'!K30</f>
        <v>0</v>
      </c>
      <c r="K29" s="47">
        <f>'Analitika nastave'!L30</f>
        <v>0</v>
      </c>
      <c r="L29" s="47">
        <f>'Analitika nastave'!M30</f>
        <v>0</v>
      </c>
      <c r="M29" s="47">
        <f>'Analitika nastave'!N30</f>
        <v>0</v>
      </c>
      <c r="N29" s="189">
        <f>'Analitika nastave'!O30</f>
        <v>0</v>
      </c>
      <c r="O29" s="128" t="str">
        <f>'Analitika nastave'!P30</f>
        <v>NE</v>
      </c>
      <c r="P29" s="46">
        <f>'Analitika nastave'!Q30</f>
        <v>0</v>
      </c>
      <c r="Q29" s="47">
        <f>'Analitika nastave'!R30</f>
        <v>0</v>
      </c>
      <c r="R29" s="47">
        <f>'Analitika nastave'!S30</f>
        <v>0</v>
      </c>
      <c r="S29" s="47">
        <f>'Analitika nastave'!T30</f>
        <v>0</v>
      </c>
      <c r="T29" s="189">
        <f>'Analitika nastave'!U30</f>
        <v>0</v>
      </c>
      <c r="U29" s="128" t="str">
        <f>'Analitika nastave'!V30</f>
        <v>NE</v>
      </c>
      <c r="V29" s="46">
        <f>'Analitika nastave'!W30</f>
        <v>0</v>
      </c>
      <c r="W29" s="47">
        <f>'Analitika nastave'!X30</f>
        <v>0</v>
      </c>
      <c r="X29" s="47">
        <f>'Analitika nastave'!Y30</f>
        <v>0</v>
      </c>
      <c r="Y29" s="47">
        <f>'Analitika nastave'!Z30</f>
        <v>0</v>
      </c>
      <c r="Z29" s="189">
        <f>'Analitika nastave'!AA30</f>
        <v>0</v>
      </c>
      <c r="AA29" s="128" t="str">
        <f>'Analitika nastave'!AB30</f>
        <v>NE</v>
      </c>
      <c r="AB29" s="46">
        <f>'Analitika nastave'!AC30</f>
        <v>0</v>
      </c>
      <c r="AC29" s="47">
        <f>'Analitika nastave'!AD30</f>
        <v>0</v>
      </c>
      <c r="AD29" s="47">
        <f>'Analitika nastave'!AE30</f>
        <v>0</v>
      </c>
      <c r="AE29" s="47">
        <f>'Analitika nastave'!AF30</f>
        <v>0</v>
      </c>
      <c r="AF29" s="189">
        <f>'Analitika nastave'!AG30</f>
        <v>0</v>
      </c>
      <c r="AG29" s="128" t="str">
        <f>'Analitika nastave'!AH30</f>
        <v>NE</v>
      </c>
      <c r="AH29" s="211">
        <f>'Analitika nastave'!AI30</f>
        <v>0</v>
      </c>
    </row>
    <row r="30" spans="1:34" ht="15.75" customHeight="1" thickBot="1" x14ac:dyDescent="0.3">
      <c r="A30" s="215"/>
      <c r="B30" s="217"/>
      <c r="C30" s="50" t="str">
        <f>'Analitika nastave'!D31</f>
        <v>P</v>
      </c>
      <c r="D30" s="51">
        <f>'Analitika nastave'!E31</f>
        <v>0</v>
      </c>
      <c r="E30" s="51">
        <f>'Analitika nastave'!F31</f>
        <v>0</v>
      </c>
      <c r="F30" s="51">
        <f>'Analitika nastave'!G31</f>
        <v>0</v>
      </c>
      <c r="G30" s="51">
        <f>'Analitika nastave'!H31</f>
        <v>0</v>
      </c>
      <c r="H30" s="190"/>
      <c r="I30" s="188"/>
      <c r="J30" s="52">
        <f>'Analitika nastave'!K31</f>
        <v>0</v>
      </c>
      <c r="K30" s="51">
        <f>'Analitika nastave'!L31</f>
        <v>0</v>
      </c>
      <c r="L30" s="51">
        <f>'Analitika nastave'!M31</f>
        <v>0</v>
      </c>
      <c r="M30" s="51">
        <f>'Analitika nastave'!N31</f>
        <v>0</v>
      </c>
      <c r="N30" s="190"/>
      <c r="O30" s="188"/>
      <c r="P30" s="52">
        <f>'Analitika nastave'!Q31</f>
        <v>0</v>
      </c>
      <c r="Q30" s="51">
        <f>'Analitika nastave'!R31</f>
        <v>0</v>
      </c>
      <c r="R30" s="51">
        <f>'Analitika nastave'!S31</f>
        <v>0</v>
      </c>
      <c r="S30" s="51">
        <f>'Analitika nastave'!T31</f>
        <v>0</v>
      </c>
      <c r="T30" s="190"/>
      <c r="U30" s="188"/>
      <c r="V30" s="52">
        <f>'Analitika nastave'!W31</f>
        <v>0</v>
      </c>
      <c r="W30" s="51">
        <f>'Analitika nastave'!X31</f>
        <v>0</v>
      </c>
      <c r="X30" s="51">
        <f>'Analitika nastave'!Y31</f>
        <v>0</v>
      </c>
      <c r="Y30" s="51">
        <f>'Analitika nastave'!Z31</f>
        <v>0</v>
      </c>
      <c r="Z30" s="190"/>
      <c r="AA30" s="188"/>
      <c r="AB30" s="52">
        <f>'Analitika nastave'!AC31</f>
        <v>0</v>
      </c>
      <c r="AC30" s="51">
        <f>'Analitika nastave'!AD31</f>
        <v>0</v>
      </c>
      <c r="AD30" s="51">
        <f>'Analitika nastave'!AE31</f>
        <v>0</v>
      </c>
      <c r="AE30" s="51">
        <f>'Analitika nastave'!AF31</f>
        <v>0</v>
      </c>
      <c r="AF30" s="205"/>
      <c r="AG30" s="188"/>
      <c r="AH30" s="227"/>
    </row>
    <row r="31" spans="1:34" ht="15" customHeight="1" x14ac:dyDescent="0.25">
      <c r="A31" s="214">
        <v>13</v>
      </c>
      <c r="B31" s="216">
        <f>'Analitika nastave'!C32</f>
        <v>0</v>
      </c>
      <c r="C31" s="45" t="str">
        <f>'Analitika nastave'!D32</f>
        <v>B</v>
      </c>
      <c r="D31" s="46">
        <f>'Analitika nastave'!E32</f>
        <v>0</v>
      </c>
      <c r="E31" s="47">
        <f>'Analitika nastave'!F32</f>
        <v>0</v>
      </c>
      <c r="F31" s="47">
        <f>'Analitika nastave'!G32</f>
        <v>0</v>
      </c>
      <c r="G31" s="47">
        <f>'Analitika nastave'!H32</f>
        <v>0</v>
      </c>
      <c r="H31" s="189">
        <f>'Analitika nastave'!I32</f>
        <v>0</v>
      </c>
      <c r="I31" s="128" t="str">
        <f>'Analitika nastave'!J32</f>
        <v>NE</v>
      </c>
      <c r="J31" s="46">
        <f>'Analitika nastave'!K32</f>
        <v>0</v>
      </c>
      <c r="K31" s="47">
        <f>'Analitika nastave'!L32</f>
        <v>0</v>
      </c>
      <c r="L31" s="47">
        <f>'Analitika nastave'!M32</f>
        <v>0</v>
      </c>
      <c r="M31" s="47">
        <f>'Analitika nastave'!N32</f>
        <v>0</v>
      </c>
      <c r="N31" s="189">
        <f>'Analitika nastave'!O32</f>
        <v>0</v>
      </c>
      <c r="O31" s="128" t="str">
        <f>'Analitika nastave'!P32</f>
        <v>NE</v>
      </c>
      <c r="P31" s="46">
        <f>'Analitika nastave'!Q32</f>
        <v>0</v>
      </c>
      <c r="Q31" s="47">
        <f>'Analitika nastave'!R32</f>
        <v>0</v>
      </c>
      <c r="R31" s="47">
        <f>'Analitika nastave'!S32</f>
        <v>0</v>
      </c>
      <c r="S31" s="47">
        <f>'Analitika nastave'!T32</f>
        <v>0</v>
      </c>
      <c r="T31" s="189">
        <f>'Analitika nastave'!U32</f>
        <v>0</v>
      </c>
      <c r="U31" s="128" t="str">
        <f>'Analitika nastave'!V32</f>
        <v>NE</v>
      </c>
      <c r="V31" s="46">
        <f>'Analitika nastave'!W32</f>
        <v>0</v>
      </c>
      <c r="W31" s="47">
        <f>'Analitika nastave'!X32</f>
        <v>0</v>
      </c>
      <c r="X31" s="47">
        <f>'Analitika nastave'!Y32</f>
        <v>0</v>
      </c>
      <c r="Y31" s="47">
        <f>'Analitika nastave'!Z32</f>
        <v>0</v>
      </c>
      <c r="Z31" s="189">
        <f>'Analitika nastave'!AA32</f>
        <v>0</v>
      </c>
      <c r="AA31" s="128" t="str">
        <f>'Analitika nastave'!AB32</f>
        <v>NE</v>
      </c>
      <c r="AB31" s="46">
        <f>'Analitika nastave'!AC32</f>
        <v>0</v>
      </c>
      <c r="AC31" s="47">
        <f>'Analitika nastave'!AD32</f>
        <v>0</v>
      </c>
      <c r="AD31" s="47">
        <f>'Analitika nastave'!AE32</f>
        <v>0</v>
      </c>
      <c r="AE31" s="47">
        <f>'Analitika nastave'!AF32</f>
        <v>0</v>
      </c>
      <c r="AF31" s="189">
        <f>'Analitika nastave'!AG32</f>
        <v>0</v>
      </c>
      <c r="AG31" s="128" t="str">
        <f>'Analitika nastave'!AH32</f>
        <v>NE</v>
      </c>
      <c r="AH31" s="211">
        <f>'Analitika nastave'!AI32</f>
        <v>0</v>
      </c>
    </row>
    <row r="32" spans="1:34" ht="15.75" customHeight="1" thickBot="1" x14ac:dyDescent="0.3">
      <c r="A32" s="215"/>
      <c r="B32" s="217"/>
      <c r="C32" s="50" t="str">
        <f>'Analitika nastave'!D33</f>
        <v>P</v>
      </c>
      <c r="D32" s="51">
        <f>'Analitika nastave'!E33</f>
        <v>0</v>
      </c>
      <c r="E32" s="51">
        <f>'Analitika nastave'!F33</f>
        <v>0</v>
      </c>
      <c r="F32" s="51">
        <f>'Analitika nastave'!G33</f>
        <v>0</v>
      </c>
      <c r="G32" s="51">
        <f>'Analitika nastave'!H33</f>
        <v>0</v>
      </c>
      <c r="H32" s="190"/>
      <c r="I32" s="188"/>
      <c r="J32" s="52">
        <f>'Analitika nastave'!K33</f>
        <v>0</v>
      </c>
      <c r="K32" s="51">
        <f>'Analitika nastave'!L33</f>
        <v>0</v>
      </c>
      <c r="L32" s="51">
        <f>'Analitika nastave'!M33</f>
        <v>0</v>
      </c>
      <c r="M32" s="51">
        <f>'Analitika nastave'!N33</f>
        <v>0</v>
      </c>
      <c r="N32" s="190"/>
      <c r="O32" s="188"/>
      <c r="P32" s="52">
        <f>'Analitika nastave'!Q33</f>
        <v>0</v>
      </c>
      <c r="Q32" s="51">
        <f>'Analitika nastave'!R33</f>
        <v>0</v>
      </c>
      <c r="R32" s="51">
        <f>'Analitika nastave'!S33</f>
        <v>0</v>
      </c>
      <c r="S32" s="51">
        <f>'Analitika nastave'!T33</f>
        <v>0</v>
      </c>
      <c r="T32" s="190"/>
      <c r="U32" s="188"/>
      <c r="V32" s="52">
        <f>'Analitika nastave'!W33</f>
        <v>0</v>
      </c>
      <c r="W32" s="51">
        <f>'Analitika nastave'!X33</f>
        <v>0</v>
      </c>
      <c r="X32" s="51">
        <f>'Analitika nastave'!Y33</f>
        <v>0</v>
      </c>
      <c r="Y32" s="51">
        <f>'Analitika nastave'!Z33</f>
        <v>0</v>
      </c>
      <c r="Z32" s="190"/>
      <c r="AA32" s="188"/>
      <c r="AB32" s="52">
        <f>'Analitika nastave'!AC33</f>
        <v>0</v>
      </c>
      <c r="AC32" s="51">
        <f>'Analitika nastave'!AD33</f>
        <v>0</v>
      </c>
      <c r="AD32" s="51">
        <f>'Analitika nastave'!AE33</f>
        <v>0</v>
      </c>
      <c r="AE32" s="51">
        <f>'Analitika nastave'!AF33</f>
        <v>0</v>
      </c>
      <c r="AF32" s="205"/>
      <c r="AG32" s="188"/>
      <c r="AH32" s="227"/>
    </row>
    <row r="33" spans="1:34" ht="15" customHeight="1" x14ac:dyDescent="0.25">
      <c r="A33" s="214">
        <v>14</v>
      </c>
      <c r="B33" s="216">
        <f>'Analitika nastave'!C34</f>
        <v>0</v>
      </c>
      <c r="C33" s="45" t="str">
        <f>'Analitika nastave'!D34</f>
        <v>B</v>
      </c>
      <c r="D33" s="46">
        <f>'Analitika nastave'!E34</f>
        <v>0</v>
      </c>
      <c r="E33" s="47">
        <f>'Analitika nastave'!F34</f>
        <v>0</v>
      </c>
      <c r="F33" s="47">
        <f>'Analitika nastave'!G34</f>
        <v>0</v>
      </c>
      <c r="G33" s="47">
        <f>'Analitika nastave'!H34</f>
        <v>0</v>
      </c>
      <c r="H33" s="189">
        <f>'Analitika nastave'!I34</f>
        <v>0</v>
      </c>
      <c r="I33" s="128" t="str">
        <f>'Analitika nastave'!J34</f>
        <v>NE</v>
      </c>
      <c r="J33" s="46">
        <f>'Analitika nastave'!K34</f>
        <v>0</v>
      </c>
      <c r="K33" s="47">
        <f>'Analitika nastave'!L34</f>
        <v>0</v>
      </c>
      <c r="L33" s="47">
        <f>'Analitika nastave'!M34</f>
        <v>0</v>
      </c>
      <c r="M33" s="47">
        <f>'Analitika nastave'!N34</f>
        <v>0</v>
      </c>
      <c r="N33" s="189">
        <f>'Analitika nastave'!O34</f>
        <v>0</v>
      </c>
      <c r="O33" s="128" t="str">
        <f>'Analitika nastave'!P34</f>
        <v>NE</v>
      </c>
      <c r="P33" s="46">
        <f>'Analitika nastave'!Q34</f>
        <v>0</v>
      </c>
      <c r="Q33" s="47">
        <f>'Analitika nastave'!R34</f>
        <v>0</v>
      </c>
      <c r="R33" s="47">
        <f>'Analitika nastave'!S34</f>
        <v>0</v>
      </c>
      <c r="S33" s="47">
        <f>'Analitika nastave'!T34</f>
        <v>0</v>
      </c>
      <c r="T33" s="189">
        <f>'Analitika nastave'!U34</f>
        <v>0</v>
      </c>
      <c r="U33" s="128" t="str">
        <f>'Analitika nastave'!V34</f>
        <v>NE</v>
      </c>
      <c r="V33" s="46">
        <f>'Analitika nastave'!W34</f>
        <v>0</v>
      </c>
      <c r="W33" s="47">
        <f>'Analitika nastave'!X34</f>
        <v>0</v>
      </c>
      <c r="X33" s="47">
        <f>'Analitika nastave'!Y34</f>
        <v>0</v>
      </c>
      <c r="Y33" s="47">
        <f>'Analitika nastave'!Z34</f>
        <v>0</v>
      </c>
      <c r="Z33" s="189">
        <f>'Analitika nastave'!AA34</f>
        <v>0</v>
      </c>
      <c r="AA33" s="128" t="str">
        <f>'Analitika nastave'!AB34</f>
        <v>NE</v>
      </c>
      <c r="AB33" s="46">
        <f>'Analitika nastave'!AC34</f>
        <v>0</v>
      </c>
      <c r="AC33" s="47">
        <f>'Analitika nastave'!AD34</f>
        <v>0</v>
      </c>
      <c r="AD33" s="47">
        <f>'Analitika nastave'!AE34</f>
        <v>0</v>
      </c>
      <c r="AE33" s="47">
        <f>'Analitika nastave'!AF34</f>
        <v>0</v>
      </c>
      <c r="AF33" s="189">
        <f>'Analitika nastave'!AG34</f>
        <v>0</v>
      </c>
      <c r="AG33" s="128" t="str">
        <f>'Analitika nastave'!AH34</f>
        <v>NE</v>
      </c>
      <c r="AH33" s="211">
        <f>'Analitika nastave'!AI34</f>
        <v>0</v>
      </c>
    </row>
    <row r="34" spans="1:34" ht="15.75" customHeight="1" thickBot="1" x14ac:dyDescent="0.3">
      <c r="A34" s="215"/>
      <c r="B34" s="217"/>
      <c r="C34" s="50" t="str">
        <f>'Analitika nastave'!D35</f>
        <v>P</v>
      </c>
      <c r="D34" s="51">
        <f>'Analitika nastave'!E35</f>
        <v>0</v>
      </c>
      <c r="E34" s="51">
        <f>'Analitika nastave'!F35</f>
        <v>0</v>
      </c>
      <c r="F34" s="51">
        <f>'Analitika nastave'!G35</f>
        <v>0</v>
      </c>
      <c r="G34" s="51">
        <f>'Analitika nastave'!H35</f>
        <v>0</v>
      </c>
      <c r="H34" s="190"/>
      <c r="I34" s="188"/>
      <c r="J34" s="52">
        <f>'Analitika nastave'!K35</f>
        <v>0</v>
      </c>
      <c r="K34" s="51">
        <f>'Analitika nastave'!L35</f>
        <v>0</v>
      </c>
      <c r="L34" s="51">
        <f>'Analitika nastave'!M35</f>
        <v>0</v>
      </c>
      <c r="M34" s="51">
        <f>'Analitika nastave'!N35</f>
        <v>0</v>
      </c>
      <c r="N34" s="190"/>
      <c r="O34" s="188"/>
      <c r="P34" s="52">
        <f>'Analitika nastave'!Q35</f>
        <v>0</v>
      </c>
      <c r="Q34" s="51">
        <f>'Analitika nastave'!R35</f>
        <v>0</v>
      </c>
      <c r="R34" s="51">
        <f>'Analitika nastave'!S35</f>
        <v>0</v>
      </c>
      <c r="S34" s="51">
        <f>'Analitika nastave'!T35</f>
        <v>0</v>
      </c>
      <c r="T34" s="190"/>
      <c r="U34" s="188"/>
      <c r="V34" s="52">
        <f>'Analitika nastave'!W35</f>
        <v>0</v>
      </c>
      <c r="W34" s="51">
        <f>'Analitika nastave'!X35</f>
        <v>0</v>
      </c>
      <c r="X34" s="51">
        <f>'Analitika nastave'!Y35</f>
        <v>0</v>
      </c>
      <c r="Y34" s="51">
        <f>'Analitika nastave'!Z35</f>
        <v>0</v>
      </c>
      <c r="Z34" s="190"/>
      <c r="AA34" s="188"/>
      <c r="AB34" s="52">
        <f>'Analitika nastave'!AC35</f>
        <v>0</v>
      </c>
      <c r="AC34" s="51">
        <f>'Analitika nastave'!AD35</f>
        <v>0</v>
      </c>
      <c r="AD34" s="51">
        <f>'Analitika nastave'!AE35</f>
        <v>0</v>
      </c>
      <c r="AE34" s="51">
        <f>'Analitika nastave'!AF35</f>
        <v>0</v>
      </c>
      <c r="AF34" s="205"/>
      <c r="AG34" s="188"/>
      <c r="AH34" s="227"/>
    </row>
    <row r="35" spans="1:34" ht="15" customHeight="1" x14ac:dyDescent="0.25">
      <c r="A35" s="214">
        <v>15</v>
      </c>
      <c r="B35" s="216">
        <f>'Analitika nastave'!C36</f>
        <v>0</v>
      </c>
      <c r="C35" s="45" t="str">
        <f>'Analitika nastave'!D36</f>
        <v>B</v>
      </c>
      <c r="D35" s="46">
        <f>'Analitika nastave'!E36</f>
        <v>0</v>
      </c>
      <c r="E35" s="47">
        <f>'Analitika nastave'!F36</f>
        <v>0</v>
      </c>
      <c r="F35" s="47">
        <f>'Analitika nastave'!G36</f>
        <v>0</v>
      </c>
      <c r="G35" s="47">
        <f>'Analitika nastave'!H36</f>
        <v>0</v>
      </c>
      <c r="H35" s="189">
        <f>'Analitika nastave'!I36</f>
        <v>0</v>
      </c>
      <c r="I35" s="128" t="str">
        <f>'Analitika nastave'!J36</f>
        <v>NE</v>
      </c>
      <c r="J35" s="46">
        <f>'Analitika nastave'!K36</f>
        <v>0</v>
      </c>
      <c r="K35" s="47">
        <f>'Analitika nastave'!L36</f>
        <v>0</v>
      </c>
      <c r="L35" s="47">
        <f>'Analitika nastave'!M36</f>
        <v>0</v>
      </c>
      <c r="M35" s="47">
        <f>'Analitika nastave'!N36</f>
        <v>0</v>
      </c>
      <c r="N35" s="189">
        <f>'Analitika nastave'!O36</f>
        <v>0</v>
      </c>
      <c r="O35" s="128" t="str">
        <f>'Analitika nastave'!P36</f>
        <v>NE</v>
      </c>
      <c r="P35" s="46">
        <f>'Analitika nastave'!Q36</f>
        <v>0</v>
      </c>
      <c r="Q35" s="47">
        <f>'Analitika nastave'!R36</f>
        <v>0</v>
      </c>
      <c r="R35" s="47">
        <f>'Analitika nastave'!S36</f>
        <v>0</v>
      </c>
      <c r="S35" s="47">
        <f>'Analitika nastave'!T36</f>
        <v>0</v>
      </c>
      <c r="T35" s="189">
        <f>'Analitika nastave'!U36</f>
        <v>0</v>
      </c>
      <c r="U35" s="128" t="str">
        <f>'Analitika nastave'!V36</f>
        <v>NE</v>
      </c>
      <c r="V35" s="46">
        <f>'Analitika nastave'!W36</f>
        <v>0</v>
      </c>
      <c r="W35" s="47">
        <f>'Analitika nastave'!X36</f>
        <v>0</v>
      </c>
      <c r="X35" s="47">
        <f>'Analitika nastave'!Y36</f>
        <v>0</v>
      </c>
      <c r="Y35" s="47">
        <f>'Analitika nastave'!Z36</f>
        <v>0</v>
      </c>
      <c r="Z35" s="189">
        <f>'Analitika nastave'!AA36</f>
        <v>0</v>
      </c>
      <c r="AA35" s="128" t="str">
        <f>'Analitika nastave'!AB36</f>
        <v>NE</v>
      </c>
      <c r="AB35" s="46">
        <f>'Analitika nastave'!AC36</f>
        <v>0</v>
      </c>
      <c r="AC35" s="47">
        <f>'Analitika nastave'!AD36</f>
        <v>0</v>
      </c>
      <c r="AD35" s="47">
        <f>'Analitika nastave'!AE36</f>
        <v>0</v>
      </c>
      <c r="AE35" s="47">
        <f>'Analitika nastave'!AF36</f>
        <v>0</v>
      </c>
      <c r="AF35" s="189">
        <f>'Analitika nastave'!AG36</f>
        <v>0</v>
      </c>
      <c r="AG35" s="128" t="str">
        <f>'Analitika nastave'!AH36</f>
        <v>NE</v>
      </c>
      <c r="AH35" s="211">
        <f>'Analitika nastave'!AI36</f>
        <v>0</v>
      </c>
    </row>
    <row r="36" spans="1:34" ht="15.75" customHeight="1" thickBot="1" x14ac:dyDescent="0.3">
      <c r="A36" s="215"/>
      <c r="B36" s="217"/>
      <c r="C36" s="50" t="str">
        <f>'Analitika nastave'!D37</f>
        <v>P</v>
      </c>
      <c r="D36" s="51">
        <f>'Analitika nastave'!E37</f>
        <v>0</v>
      </c>
      <c r="E36" s="51">
        <f>'Analitika nastave'!F37</f>
        <v>0</v>
      </c>
      <c r="F36" s="51">
        <f>'Analitika nastave'!G37</f>
        <v>0</v>
      </c>
      <c r="G36" s="51">
        <f>'Analitika nastave'!H37</f>
        <v>0</v>
      </c>
      <c r="H36" s="190"/>
      <c r="I36" s="188"/>
      <c r="J36" s="52">
        <f>'Analitika nastave'!K37</f>
        <v>0</v>
      </c>
      <c r="K36" s="51">
        <f>'Analitika nastave'!L37</f>
        <v>0</v>
      </c>
      <c r="L36" s="51">
        <f>'Analitika nastave'!M37</f>
        <v>0</v>
      </c>
      <c r="M36" s="51">
        <f>'Analitika nastave'!N37</f>
        <v>0</v>
      </c>
      <c r="N36" s="190"/>
      <c r="O36" s="188"/>
      <c r="P36" s="52">
        <f>'Analitika nastave'!Q37</f>
        <v>0</v>
      </c>
      <c r="Q36" s="51">
        <f>'Analitika nastave'!R37</f>
        <v>0</v>
      </c>
      <c r="R36" s="51">
        <f>'Analitika nastave'!S37</f>
        <v>0</v>
      </c>
      <c r="S36" s="51">
        <f>'Analitika nastave'!T37</f>
        <v>0</v>
      </c>
      <c r="T36" s="190"/>
      <c r="U36" s="188"/>
      <c r="V36" s="52">
        <f>'Analitika nastave'!W37</f>
        <v>0</v>
      </c>
      <c r="W36" s="51">
        <f>'Analitika nastave'!X37</f>
        <v>0</v>
      </c>
      <c r="X36" s="51">
        <f>'Analitika nastave'!Y37</f>
        <v>0</v>
      </c>
      <c r="Y36" s="51">
        <f>'Analitika nastave'!Z37</f>
        <v>0</v>
      </c>
      <c r="Z36" s="190"/>
      <c r="AA36" s="188"/>
      <c r="AB36" s="52">
        <f>'Analitika nastave'!AC37</f>
        <v>0</v>
      </c>
      <c r="AC36" s="51">
        <f>'Analitika nastave'!AD37</f>
        <v>0</v>
      </c>
      <c r="AD36" s="51">
        <f>'Analitika nastave'!AE37</f>
        <v>0</v>
      </c>
      <c r="AE36" s="51">
        <f>'Analitika nastave'!AF37</f>
        <v>0</v>
      </c>
      <c r="AF36" s="205"/>
      <c r="AG36" s="188"/>
      <c r="AH36" s="227"/>
    </row>
    <row r="37" spans="1:34" ht="15" customHeight="1" x14ac:dyDescent="0.25">
      <c r="A37" s="214">
        <v>16</v>
      </c>
      <c r="B37" s="216">
        <f>'Analitika nastave'!C38</f>
        <v>0</v>
      </c>
      <c r="C37" s="45" t="str">
        <f>'Analitika nastave'!D38</f>
        <v>B</v>
      </c>
      <c r="D37" s="46">
        <f>'Analitika nastave'!E38</f>
        <v>0</v>
      </c>
      <c r="E37" s="47">
        <f>'Analitika nastave'!F38</f>
        <v>0</v>
      </c>
      <c r="F37" s="47">
        <f>'Analitika nastave'!G38</f>
        <v>0</v>
      </c>
      <c r="G37" s="47">
        <f>'Analitika nastave'!H38</f>
        <v>0</v>
      </c>
      <c r="H37" s="189">
        <f>'Analitika nastave'!I38</f>
        <v>0</v>
      </c>
      <c r="I37" s="128" t="str">
        <f>'Analitika nastave'!J38</f>
        <v>NE</v>
      </c>
      <c r="J37" s="46">
        <f>'Analitika nastave'!K38</f>
        <v>0</v>
      </c>
      <c r="K37" s="47">
        <f>'Analitika nastave'!L38</f>
        <v>0</v>
      </c>
      <c r="L37" s="47">
        <f>'Analitika nastave'!M38</f>
        <v>0</v>
      </c>
      <c r="M37" s="47">
        <f>'Analitika nastave'!N38</f>
        <v>0</v>
      </c>
      <c r="N37" s="189">
        <f>'Analitika nastave'!O38</f>
        <v>0</v>
      </c>
      <c r="O37" s="128" t="str">
        <f>'Analitika nastave'!P38</f>
        <v>NE</v>
      </c>
      <c r="P37" s="46">
        <f>'Analitika nastave'!Q38</f>
        <v>0</v>
      </c>
      <c r="Q37" s="47">
        <f>'Analitika nastave'!R38</f>
        <v>0</v>
      </c>
      <c r="R37" s="47">
        <f>'Analitika nastave'!S38</f>
        <v>0</v>
      </c>
      <c r="S37" s="47">
        <f>'Analitika nastave'!T38</f>
        <v>0</v>
      </c>
      <c r="T37" s="189">
        <f>'Analitika nastave'!U38</f>
        <v>0</v>
      </c>
      <c r="U37" s="128" t="str">
        <f>'Analitika nastave'!V38</f>
        <v>NE</v>
      </c>
      <c r="V37" s="46">
        <f>'Analitika nastave'!W38</f>
        <v>0</v>
      </c>
      <c r="W37" s="47">
        <f>'Analitika nastave'!X38</f>
        <v>0</v>
      </c>
      <c r="X37" s="47">
        <f>'Analitika nastave'!Y38</f>
        <v>0</v>
      </c>
      <c r="Y37" s="47">
        <f>'Analitika nastave'!Z38</f>
        <v>0</v>
      </c>
      <c r="Z37" s="189">
        <f>'Analitika nastave'!AA38</f>
        <v>0</v>
      </c>
      <c r="AA37" s="128" t="str">
        <f>'Analitika nastave'!AB38</f>
        <v>NE</v>
      </c>
      <c r="AB37" s="46">
        <f>'Analitika nastave'!AC38</f>
        <v>0</v>
      </c>
      <c r="AC37" s="47">
        <f>'Analitika nastave'!AD38</f>
        <v>0</v>
      </c>
      <c r="AD37" s="47">
        <f>'Analitika nastave'!AE38</f>
        <v>0</v>
      </c>
      <c r="AE37" s="47">
        <f>'Analitika nastave'!AF38</f>
        <v>0</v>
      </c>
      <c r="AF37" s="189">
        <f>'Analitika nastave'!AG38</f>
        <v>0</v>
      </c>
      <c r="AG37" s="128" t="str">
        <f>'Analitika nastave'!AH38</f>
        <v>NE</v>
      </c>
      <c r="AH37" s="211">
        <f>'Analitika nastave'!AI38</f>
        <v>0</v>
      </c>
    </row>
    <row r="38" spans="1:34" ht="15.75" customHeight="1" thickBot="1" x14ac:dyDescent="0.3">
      <c r="A38" s="215"/>
      <c r="B38" s="217"/>
      <c r="C38" s="50" t="str">
        <f>'Analitika nastave'!D39</f>
        <v>P</v>
      </c>
      <c r="D38" s="51">
        <f>'Analitika nastave'!E39</f>
        <v>0</v>
      </c>
      <c r="E38" s="51">
        <f>'Analitika nastave'!F39</f>
        <v>0</v>
      </c>
      <c r="F38" s="51">
        <f>'Analitika nastave'!G39</f>
        <v>0</v>
      </c>
      <c r="G38" s="51">
        <f>'Analitika nastave'!H39</f>
        <v>0</v>
      </c>
      <c r="H38" s="190"/>
      <c r="I38" s="188"/>
      <c r="J38" s="52">
        <f>'Analitika nastave'!K39</f>
        <v>0</v>
      </c>
      <c r="K38" s="51">
        <f>'Analitika nastave'!L39</f>
        <v>0</v>
      </c>
      <c r="L38" s="51">
        <f>'Analitika nastave'!M39</f>
        <v>0</v>
      </c>
      <c r="M38" s="51">
        <f>'Analitika nastave'!N39</f>
        <v>0</v>
      </c>
      <c r="N38" s="190"/>
      <c r="O38" s="188"/>
      <c r="P38" s="52">
        <f>'Analitika nastave'!Q39</f>
        <v>0</v>
      </c>
      <c r="Q38" s="51">
        <f>'Analitika nastave'!R39</f>
        <v>0</v>
      </c>
      <c r="R38" s="51">
        <f>'Analitika nastave'!S39</f>
        <v>0</v>
      </c>
      <c r="S38" s="51">
        <f>'Analitika nastave'!T39</f>
        <v>0</v>
      </c>
      <c r="T38" s="190"/>
      <c r="U38" s="188"/>
      <c r="V38" s="52">
        <f>'Analitika nastave'!W39</f>
        <v>0</v>
      </c>
      <c r="W38" s="51">
        <f>'Analitika nastave'!X39</f>
        <v>0</v>
      </c>
      <c r="X38" s="51">
        <f>'Analitika nastave'!Y39</f>
        <v>0</v>
      </c>
      <c r="Y38" s="51">
        <f>'Analitika nastave'!Z39</f>
        <v>0</v>
      </c>
      <c r="Z38" s="190"/>
      <c r="AA38" s="188"/>
      <c r="AB38" s="52">
        <f>'Analitika nastave'!AC39</f>
        <v>0</v>
      </c>
      <c r="AC38" s="51">
        <f>'Analitika nastave'!AD39</f>
        <v>0</v>
      </c>
      <c r="AD38" s="51">
        <f>'Analitika nastave'!AE39</f>
        <v>0</v>
      </c>
      <c r="AE38" s="51">
        <f>'Analitika nastave'!AF39</f>
        <v>0</v>
      </c>
      <c r="AF38" s="205"/>
      <c r="AG38" s="188"/>
      <c r="AH38" s="227"/>
    </row>
    <row r="39" spans="1:34" ht="15" customHeight="1" x14ac:dyDescent="0.25">
      <c r="A39" s="214">
        <v>17</v>
      </c>
      <c r="B39" s="216">
        <f>'Analitika nastave'!C40</f>
        <v>0</v>
      </c>
      <c r="C39" s="45" t="str">
        <f>'Analitika nastave'!D40</f>
        <v>B</v>
      </c>
      <c r="D39" s="46">
        <f>'Analitika nastave'!E40</f>
        <v>0</v>
      </c>
      <c r="E39" s="47">
        <f>'Analitika nastave'!F40</f>
        <v>0</v>
      </c>
      <c r="F39" s="47">
        <f>'Analitika nastave'!G40</f>
        <v>0</v>
      </c>
      <c r="G39" s="47">
        <f>'Analitika nastave'!H40</f>
        <v>0</v>
      </c>
      <c r="H39" s="189">
        <f>'Analitika nastave'!I40</f>
        <v>0</v>
      </c>
      <c r="I39" s="128" t="str">
        <f>'Analitika nastave'!J40</f>
        <v>NE</v>
      </c>
      <c r="J39" s="46">
        <f>'Analitika nastave'!K40</f>
        <v>0</v>
      </c>
      <c r="K39" s="47">
        <f>'Analitika nastave'!L40</f>
        <v>0</v>
      </c>
      <c r="L39" s="47">
        <f>'Analitika nastave'!M40</f>
        <v>0</v>
      </c>
      <c r="M39" s="47">
        <f>'Analitika nastave'!N40</f>
        <v>0</v>
      </c>
      <c r="N39" s="189">
        <f>'Analitika nastave'!O40</f>
        <v>0</v>
      </c>
      <c r="O39" s="128" t="str">
        <f>'Analitika nastave'!P40</f>
        <v>NE</v>
      </c>
      <c r="P39" s="46">
        <f>'Analitika nastave'!Q40</f>
        <v>0</v>
      </c>
      <c r="Q39" s="47">
        <f>'Analitika nastave'!R40</f>
        <v>0</v>
      </c>
      <c r="R39" s="47">
        <f>'Analitika nastave'!S40</f>
        <v>0</v>
      </c>
      <c r="S39" s="47">
        <f>'Analitika nastave'!T40</f>
        <v>0</v>
      </c>
      <c r="T39" s="189">
        <f>'Analitika nastave'!U40</f>
        <v>0</v>
      </c>
      <c r="U39" s="128" t="str">
        <f>'Analitika nastave'!V40</f>
        <v>NE</v>
      </c>
      <c r="V39" s="46">
        <f>'Analitika nastave'!W40</f>
        <v>0</v>
      </c>
      <c r="W39" s="47">
        <f>'Analitika nastave'!X40</f>
        <v>0</v>
      </c>
      <c r="X39" s="47">
        <f>'Analitika nastave'!Y40</f>
        <v>0</v>
      </c>
      <c r="Y39" s="47">
        <f>'Analitika nastave'!Z40</f>
        <v>0</v>
      </c>
      <c r="Z39" s="189">
        <f>'Analitika nastave'!AA40</f>
        <v>0</v>
      </c>
      <c r="AA39" s="128" t="str">
        <f>'Analitika nastave'!AB40</f>
        <v>NE</v>
      </c>
      <c r="AB39" s="46">
        <f>'Analitika nastave'!AC40</f>
        <v>0</v>
      </c>
      <c r="AC39" s="47">
        <f>'Analitika nastave'!AD40</f>
        <v>0</v>
      </c>
      <c r="AD39" s="47">
        <f>'Analitika nastave'!AE40</f>
        <v>0</v>
      </c>
      <c r="AE39" s="47">
        <f>'Analitika nastave'!AF40</f>
        <v>0</v>
      </c>
      <c r="AF39" s="189">
        <f>'Analitika nastave'!AG40</f>
        <v>0</v>
      </c>
      <c r="AG39" s="128" t="str">
        <f>'Analitika nastave'!AH40</f>
        <v>NE</v>
      </c>
      <c r="AH39" s="211">
        <f>'Analitika nastave'!AI40</f>
        <v>0</v>
      </c>
    </row>
    <row r="40" spans="1:34" ht="15.75" customHeight="1" thickBot="1" x14ac:dyDescent="0.3">
      <c r="A40" s="215"/>
      <c r="B40" s="217"/>
      <c r="C40" s="50" t="str">
        <f>'Analitika nastave'!D41</f>
        <v>P</v>
      </c>
      <c r="D40" s="51">
        <f>'Analitika nastave'!E41</f>
        <v>0</v>
      </c>
      <c r="E40" s="51">
        <f>'Analitika nastave'!F41</f>
        <v>0</v>
      </c>
      <c r="F40" s="51">
        <f>'Analitika nastave'!G41</f>
        <v>0</v>
      </c>
      <c r="G40" s="51">
        <f>'Analitika nastave'!H41</f>
        <v>0</v>
      </c>
      <c r="H40" s="190"/>
      <c r="I40" s="188"/>
      <c r="J40" s="52">
        <f>'Analitika nastave'!K41</f>
        <v>0</v>
      </c>
      <c r="K40" s="51">
        <f>'Analitika nastave'!L41</f>
        <v>0</v>
      </c>
      <c r="L40" s="51">
        <f>'Analitika nastave'!M41</f>
        <v>0</v>
      </c>
      <c r="M40" s="51">
        <f>'Analitika nastave'!N41</f>
        <v>0</v>
      </c>
      <c r="N40" s="190"/>
      <c r="O40" s="188"/>
      <c r="P40" s="52">
        <f>'Analitika nastave'!Q41</f>
        <v>0</v>
      </c>
      <c r="Q40" s="51">
        <f>'Analitika nastave'!R41</f>
        <v>0</v>
      </c>
      <c r="R40" s="51">
        <f>'Analitika nastave'!S41</f>
        <v>0</v>
      </c>
      <c r="S40" s="51">
        <f>'Analitika nastave'!T41</f>
        <v>0</v>
      </c>
      <c r="T40" s="190"/>
      <c r="U40" s="188"/>
      <c r="V40" s="52">
        <f>'Analitika nastave'!W41</f>
        <v>0</v>
      </c>
      <c r="W40" s="51">
        <f>'Analitika nastave'!X41</f>
        <v>0</v>
      </c>
      <c r="X40" s="51">
        <f>'Analitika nastave'!Y41</f>
        <v>0</v>
      </c>
      <c r="Y40" s="51">
        <f>'Analitika nastave'!Z41</f>
        <v>0</v>
      </c>
      <c r="Z40" s="190"/>
      <c r="AA40" s="188"/>
      <c r="AB40" s="52">
        <f>'Analitika nastave'!AC41</f>
        <v>0</v>
      </c>
      <c r="AC40" s="51">
        <f>'Analitika nastave'!AD41</f>
        <v>0</v>
      </c>
      <c r="AD40" s="51">
        <f>'Analitika nastave'!AE41</f>
        <v>0</v>
      </c>
      <c r="AE40" s="51">
        <f>'Analitika nastave'!AF41</f>
        <v>0</v>
      </c>
      <c r="AF40" s="205"/>
      <c r="AG40" s="188"/>
      <c r="AH40" s="227"/>
    </row>
    <row r="41" spans="1:34" ht="15" customHeight="1" x14ac:dyDescent="0.25">
      <c r="A41" s="214">
        <v>18</v>
      </c>
      <c r="B41" s="216">
        <f>'Analitika nastave'!C42</f>
        <v>0</v>
      </c>
      <c r="C41" s="45" t="str">
        <f>'Analitika nastave'!D42</f>
        <v>B</v>
      </c>
      <c r="D41" s="46">
        <f>'Analitika nastave'!E42</f>
        <v>0</v>
      </c>
      <c r="E41" s="47">
        <f>'Analitika nastave'!F42</f>
        <v>0</v>
      </c>
      <c r="F41" s="47">
        <f>'Analitika nastave'!G42</f>
        <v>0</v>
      </c>
      <c r="G41" s="47">
        <f>'Analitika nastave'!H42</f>
        <v>0</v>
      </c>
      <c r="H41" s="189">
        <f>'Analitika nastave'!I42</f>
        <v>0</v>
      </c>
      <c r="I41" s="128" t="str">
        <f>'Analitika nastave'!J42</f>
        <v>NE</v>
      </c>
      <c r="J41" s="46">
        <f>'Analitika nastave'!K42</f>
        <v>0</v>
      </c>
      <c r="K41" s="47">
        <f>'Analitika nastave'!L42</f>
        <v>0</v>
      </c>
      <c r="L41" s="47">
        <f>'Analitika nastave'!M42</f>
        <v>0</v>
      </c>
      <c r="M41" s="47">
        <f>'Analitika nastave'!N42</f>
        <v>0</v>
      </c>
      <c r="N41" s="189">
        <f>'Analitika nastave'!O42</f>
        <v>0</v>
      </c>
      <c r="O41" s="128" t="str">
        <f>'Analitika nastave'!P42</f>
        <v>NE</v>
      </c>
      <c r="P41" s="46">
        <f>'Analitika nastave'!Q42</f>
        <v>0</v>
      </c>
      <c r="Q41" s="47">
        <f>'Analitika nastave'!R42</f>
        <v>0</v>
      </c>
      <c r="R41" s="47">
        <f>'Analitika nastave'!S42</f>
        <v>0</v>
      </c>
      <c r="S41" s="47">
        <f>'Analitika nastave'!T42</f>
        <v>0</v>
      </c>
      <c r="T41" s="189">
        <f>'Analitika nastave'!U42</f>
        <v>0</v>
      </c>
      <c r="U41" s="128" t="str">
        <f>'Analitika nastave'!V42</f>
        <v>NE</v>
      </c>
      <c r="V41" s="46">
        <f>'Analitika nastave'!W42</f>
        <v>0</v>
      </c>
      <c r="W41" s="47">
        <f>'Analitika nastave'!X42</f>
        <v>0</v>
      </c>
      <c r="X41" s="47">
        <f>'Analitika nastave'!Y42</f>
        <v>0</v>
      </c>
      <c r="Y41" s="47">
        <f>'Analitika nastave'!Z42</f>
        <v>0</v>
      </c>
      <c r="Z41" s="189">
        <f>'Analitika nastave'!AA42</f>
        <v>0</v>
      </c>
      <c r="AA41" s="128" t="str">
        <f>'Analitika nastave'!AB42</f>
        <v>NE</v>
      </c>
      <c r="AB41" s="46">
        <f>'Analitika nastave'!AC42</f>
        <v>0</v>
      </c>
      <c r="AC41" s="47">
        <f>'Analitika nastave'!AD42</f>
        <v>0</v>
      </c>
      <c r="AD41" s="47">
        <f>'Analitika nastave'!AE42</f>
        <v>0</v>
      </c>
      <c r="AE41" s="47">
        <f>'Analitika nastave'!AF42</f>
        <v>0</v>
      </c>
      <c r="AF41" s="189">
        <f>'Analitika nastave'!AG42</f>
        <v>0</v>
      </c>
      <c r="AG41" s="128" t="str">
        <f>'Analitika nastave'!AH42</f>
        <v>NE</v>
      </c>
      <c r="AH41" s="211">
        <f>'Analitika nastave'!AI42</f>
        <v>0</v>
      </c>
    </row>
    <row r="42" spans="1:34" ht="15.75" customHeight="1" thickBot="1" x14ac:dyDescent="0.3">
      <c r="A42" s="215"/>
      <c r="B42" s="217"/>
      <c r="C42" s="50" t="str">
        <f>'Analitika nastave'!D43</f>
        <v>P</v>
      </c>
      <c r="D42" s="51">
        <f>'Analitika nastave'!E43</f>
        <v>0</v>
      </c>
      <c r="E42" s="51">
        <f>'Analitika nastave'!F43</f>
        <v>0</v>
      </c>
      <c r="F42" s="51">
        <f>'Analitika nastave'!G43</f>
        <v>0</v>
      </c>
      <c r="G42" s="51">
        <f>'Analitika nastave'!H43</f>
        <v>0</v>
      </c>
      <c r="H42" s="190"/>
      <c r="I42" s="188"/>
      <c r="J42" s="52">
        <f>'Analitika nastave'!K43</f>
        <v>0</v>
      </c>
      <c r="K42" s="51">
        <f>'Analitika nastave'!L43</f>
        <v>0</v>
      </c>
      <c r="L42" s="51">
        <f>'Analitika nastave'!M43</f>
        <v>0</v>
      </c>
      <c r="M42" s="51">
        <f>'Analitika nastave'!N43</f>
        <v>0</v>
      </c>
      <c r="N42" s="190"/>
      <c r="O42" s="188"/>
      <c r="P42" s="52">
        <f>'Analitika nastave'!Q43</f>
        <v>0</v>
      </c>
      <c r="Q42" s="51">
        <f>'Analitika nastave'!R43</f>
        <v>0</v>
      </c>
      <c r="R42" s="51">
        <f>'Analitika nastave'!S43</f>
        <v>0</v>
      </c>
      <c r="S42" s="51">
        <f>'Analitika nastave'!T43</f>
        <v>0</v>
      </c>
      <c r="T42" s="190"/>
      <c r="U42" s="188"/>
      <c r="V42" s="52">
        <f>'Analitika nastave'!W43</f>
        <v>0</v>
      </c>
      <c r="W42" s="51">
        <f>'Analitika nastave'!X43</f>
        <v>0</v>
      </c>
      <c r="X42" s="51">
        <f>'Analitika nastave'!Y43</f>
        <v>0</v>
      </c>
      <c r="Y42" s="51">
        <f>'Analitika nastave'!Z43</f>
        <v>0</v>
      </c>
      <c r="Z42" s="190"/>
      <c r="AA42" s="188"/>
      <c r="AB42" s="52">
        <f>'Analitika nastave'!AC43</f>
        <v>0</v>
      </c>
      <c r="AC42" s="51">
        <f>'Analitika nastave'!AD43</f>
        <v>0</v>
      </c>
      <c r="AD42" s="51">
        <f>'Analitika nastave'!AE43</f>
        <v>0</v>
      </c>
      <c r="AE42" s="51">
        <f>'Analitika nastave'!AF43</f>
        <v>0</v>
      </c>
      <c r="AF42" s="205"/>
      <c r="AG42" s="188"/>
      <c r="AH42" s="227"/>
    </row>
    <row r="43" spans="1:34" ht="15" customHeight="1" x14ac:dyDescent="0.25">
      <c r="A43" s="214">
        <v>19</v>
      </c>
      <c r="B43" s="216">
        <f>'Analitika nastave'!C44</f>
        <v>0</v>
      </c>
      <c r="C43" s="45" t="str">
        <f>'Analitika nastave'!D44</f>
        <v>B</v>
      </c>
      <c r="D43" s="46">
        <f>'Analitika nastave'!E44</f>
        <v>0</v>
      </c>
      <c r="E43" s="47">
        <f>'Analitika nastave'!F44</f>
        <v>0</v>
      </c>
      <c r="F43" s="47">
        <f>'Analitika nastave'!G44</f>
        <v>0</v>
      </c>
      <c r="G43" s="47">
        <f>'Analitika nastave'!H44</f>
        <v>0</v>
      </c>
      <c r="H43" s="189">
        <f>'Analitika nastave'!I44</f>
        <v>0</v>
      </c>
      <c r="I43" s="128" t="str">
        <f>'Analitika nastave'!J44</f>
        <v>NE</v>
      </c>
      <c r="J43" s="46">
        <f>'Analitika nastave'!K44</f>
        <v>0</v>
      </c>
      <c r="K43" s="47">
        <f>'Analitika nastave'!L44</f>
        <v>0</v>
      </c>
      <c r="L43" s="47">
        <f>'Analitika nastave'!M44</f>
        <v>0</v>
      </c>
      <c r="M43" s="47">
        <f>'Analitika nastave'!N44</f>
        <v>0</v>
      </c>
      <c r="N43" s="189">
        <f>'Analitika nastave'!O44</f>
        <v>0</v>
      </c>
      <c r="O43" s="128" t="str">
        <f>'Analitika nastave'!P44</f>
        <v>NE</v>
      </c>
      <c r="P43" s="46">
        <f>'Analitika nastave'!Q44</f>
        <v>0</v>
      </c>
      <c r="Q43" s="47">
        <f>'Analitika nastave'!R44</f>
        <v>0</v>
      </c>
      <c r="R43" s="47">
        <f>'Analitika nastave'!S44</f>
        <v>0</v>
      </c>
      <c r="S43" s="47">
        <f>'Analitika nastave'!T44</f>
        <v>0</v>
      </c>
      <c r="T43" s="189">
        <f>'Analitika nastave'!U44</f>
        <v>0</v>
      </c>
      <c r="U43" s="128" t="str">
        <f>'Analitika nastave'!V44</f>
        <v>NE</v>
      </c>
      <c r="V43" s="46">
        <f>'Analitika nastave'!W44</f>
        <v>0</v>
      </c>
      <c r="W43" s="47">
        <f>'Analitika nastave'!X44</f>
        <v>0</v>
      </c>
      <c r="X43" s="47">
        <f>'Analitika nastave'!Y44</f>
        <v>0</v>
      </c>
      <c r="Y43" s="47">
        <f>'Analitika nastave'!Z44</f>
        <v>0</v>
      </c>
      <c r="Z43" s="189">
        <f>'Analitika nastave'!AA44</f>
        <v>0</v>
      </c>
      <c r="AA43" s="128" t="str">
        <f>'Analitika nastave'!AB44</f>
        <v>NE</v>
      </c>
      <c r="AB43" s="46">
        <f>'Analitika nastave'!AC44</f>
        <v>0</v>
      </c>
      <c r="AC43" s="47">
        <f>'Analitika nastave'!AD44</f>
        <v>0</v>
      </c>
      <c r="AD43" s="47">
        <f>'Analitika nastave'!AE44</f>
        <v>0</v>
      </c>
      <c r="AE43" s="47">
        <f>'Analitika nastave'!AF44</f>
        <v>0</v>
      </c>
      <c r="AF43" s="189">
        <f>'Analitika nastave'!AG44</f>
        <v>0</v>
      </c>
      <c r="AG43" s="128" t="str">
        <f>'Analitika nastave'!AH44</f>
        <v>NE</v>
      </c>
      <c r="AH43" s="211">
        <f>'Analitika nastave'!AI44</f>
        <v>0</v>
      </c>
    </row>
    <row r="44" spans="1:34" ht="15.75" customHeight="1" thickBot="1" x14ac:dyDescent="0.3">
      <c r="A44" s="215"/>
      <c r="B44" s="217"/>
      <c r="C44" s="50" t="str">
        <f>'Analitika nastave'!D45</f>
        <v>P</v>
      </c>
      <c r="D44" s="51">
        <f>'Analitika nastave'!E45</f>
        <v>0</v>
      </c>
      <c r="E44" s="51">
        <f>'Analitika nastave'!F45</f>
        <v>0</v>
      </c>
      <c r="F44" s="51">
        <f>'Analitika nastave'!G45</f>
        <v>0</v>
      </c>
      <c r="G44" s="51">
        <f>'Analitika nastave'!H45</f>
        <v>0</v>
      </c>
      <c r="H44" s="190"/>
      <c r="I44" s="188"/>
      <c r="J44" s="52">
        <f>'Analitika nastave'!K45</f>
        <v>0</v>
      </c>
      <c r="K44" s="51">
        <f>'Analitika nastave'!L45</f>
        <v>0</v>
      </c>
      <c r="L44" s="51">
        <f>'Analitika nastave'!M45</f>
        <v>0</v>
      </c>
      <c r="M44" s="51">
        <f>'Analitika nastave'!N45</f>
        <v>0</v>
      </c>
      <c r="N44" s="190"/>
      <c r="O44" s="188"/>
      <c r="P44" s="52">
        <f>'Analitika nastave'!Q45</f>
        <v>0</v>
      </c>
      <c r="Q44" s="51">
        <f>'Analitika nastave'!R45</f>
        <v>0</v>
      </c>
      <c r="R44" s="51">
        <f>'Analitika nastave'!S45</f>
        <v>0</v>
      </c>
      <c r="S44" s="51">
        <f>'Analitika nastave'!T45</f>
        <v>0</v>
      </c>
      <c r="T44" s="190"/>
      <c r="U44" s="188"/>
      <c r="V44" s="52">
        <f>'Analitika nastave'!W45</f>
        <v>0</v>
      </c>
      <c r="W44" s="51">
        <f>'Analitika nastave'!X45</f>
        <v>0</v>
      </c>
      <c r="X44" s="51">
        <f>'Analitika nastave'!Y45</f>
        <v>0</v>
      </c>
      <c r="Y44" s="51">
        <f>'Analitika nastave'!Z45</f>
        <v>0</v>
      </c>
      <c r="Z44" s="190"/>
      <c r="AA44" s="188"/>
      <c r="AB44" s="52">
        <f>'Analitika nastave'!AC45</f>
        <v>0</v>
      </c>
      <c r="AC44" s="51">
        <f>'Analitika nastave'!AD45</f>
        <v>0</v>
      </c>
      <c r="AD44" s="51">
        <f>'Analitika nastave'!AE45</f>
        <v>0</v>
      </c>
      <c r="AE44" s="51">
        <f>'Analitika nastave'!AF45</f>
        <v>0</v>
      </c>
      <c r="AF44" s="205"/>
      <c r="AG44" s="188"/>
      <c r="AH44" s="227"/>
    </row>
    <row r="45" spans="1:34" x14ac:dyDescent="0.25">
      <c r="A45" s="214">
        <v>20</v>
      </c>
      <c r="B45" s="216">
        <f>'Analitika nastave'!C46</f>
        <v>0</v>
      </c>
      <c r="C45" s="45" t="str">
        <f>'Analitika nastave'!D46</f>
        <v>B</v>
      </c>
      <c r="D45" s="46">
        <f>'Analitika nastave'!E46</f>
        <v>0</v>
      </c>
      <c r="E45" s="47">
        <f>'Analitika nastave'!F46</f>
        <v>0</v>
      </c>
      <c r="F45" s="47">
        <f>'Analitika nastave'!G46</f>
        <v>0</v>
      </c>
      <c r="G45" s="47">
        <f>'Analitika nastave'!H46</f>
        <v>0</v>
      </c>
      <c r="H45" s="189">
        <f>'Analitika nastave'!I46</f>
        <v>0</v>
      </c>
      <c r="I45" s="128" t="str">
        <f>'Analitika nastave'!J46</f>
        <v>NE</v>
      </c>
      <c r="J45" s="46">
        <f>'Analitika nastave'!K46</f>
        <v>0</v>
      </c>
      <c r="K45" s="47">
        <f>'Analitika nastave'!L46</f>
        <v>0</v>
      </c>
      <c r="L45" s="47">
        <f>'Analitika nastave'!M46</f>
        <v>0</v>
      </c>
      <c r="M45" s="47">
        <f>'Analitika nastave'!N46</f>
        <v>0</v>
      </c>
      <c r="N45" s="189">
        <f>'Analitika nastave'!O46</f>
        <v>0</v>
      </c>
      <c r="O45" s="128" t="str">
        <f>'Analitika nastave'!P46</f>
        <v>NE</v>
      </c>
      <c r="P45" s="46">
        <f>'Analitika nastave'!Q46</f>
        <v>0</v>
      </c>
      <c r="Q45" s="47">
        <f>'Analitika nastave'!R46</f>
        <v>0</v>
      </c>
      <c r="R45" s="47">
        <f>'Analitika nastave'!S46</f>
        <v>0</v>
      </c>
      <c r="S45" s="47">
        <f>'Analitika nastave'!T46</f>
        <v>0</v>
      </c>
      <c r="T45" s="189">
        <f>'Analitika nastave'!U46</f>
        <v>0</v>
      </c>
      <c r="U45" s="128" t="str">
        <f>'Analitika nastave'!V46</f>
        <v>NE</v>
      </c>
      <c r="V45" s="46">
        <f>'Analitika nastave'!W46</f>
        <v>0</v>
      </c>
      <c r="W45" s="47">
        <f>'Analitika nastave'!X46</f>
        <v>0</v>
      </c>
      <c r="X45" s="47">
        <f>'Analitika nastave'!Y46</f>
        <v>0</v>
      </c>
      <c r="Y45" s="47">
        <f>'Analitika nastave'!Z46</f>
        <v>0</v>
      </c>
      <c r="Z45" s="189">
        <f>'Analitika nastave'!AA46</f>
        <v>0</v>
      </c>
      <c r="AA45" s="128" t="str">
        <f>'Analitika nastave'!AB46</f>
        <v>NE</v>
      </c>
      <c r="AB45" s="46">
        <f>'Analitika nastave'!AC46</f>
        <v>0</v>
      </c>
      <c r="AC45" s="47">
        <f>'Analitika nastave'!AD46</f>
        <v>0</v>
      </c>
      <c r="AD45" s="47">
        <f>'Analitika nastave'!AE46</f>
        <v>0</v>
      </c>
      <c r="AE45" s="47">
        <f>'Analitika nastave'!AF46</f>
        <v>0</v>
      </c>
      <c r="AF45" s="189">
        <f>'Analitika nastave'!AG46</f>
        <v>0</v>
      </c>
      <c r="AG45" s="128" t="str">
        <f>'Analitika nastave'!AH46</f>
        <v>NE</v>
      </c>
      <c r="AH45" s="211">
        <f>'Analitika nastave'!AI46</f>
        <v>0</v>
      </c>
    </row>
    <row r="46" spans="1:34" ht="15.75" thickBot="1" x14ac:dyDescent="0.3">
      <c r="A46" s="215"/>
      <c r="B46" s="217"/>
      <c r="C46" s="50" t="str">
        <f>'Analitika nastave'!D47</f>
        <v>P</v>
      </c>
      <c r="D46" s="51">
        <f>'Analitika nastave'!E47</f>
        <v>0</v>
      </c>
      <c r="E46" s="51">
        <f>'Analitika nastave'!F47</f>
        <v>0</v>
      </c>
      <c r="F46" s="51">
        <f>'Analitika nastave'!G47</f>
        <v>0</v>
      </c>
      <c r="G46" s="51">
        <f>'Analitika nastave'!H47</f>
        <v>0</v>
      </c>
      <c r="H46" s="190"/>
      <c r="I46" s="188"/>
      <c r="J46" s="52">
        <f>'Analitika nastave'!K47</f>
        <v>0</v>
      </c>
      <c r="K46" s="51">
        <f>'Analitika nastave'!L47</f>
        <v>0</v>
      </c>
      <c r="L46" s="51">
        <f>'Analitika nastave'!M47</f>
        <v>0</v>
      </c>
      <c r="M46" s="51">
        <f>'Analitika nastave'!N47</f>
        <v>0</v>
      </c>
      <c r="N46" s="190"/>
      <c r="O46" s="188"/>
      <c r="P46" s="52">
        <f>'Analitika nastave'!Q47</f>
        <v>0</v>
      </c>
      <c r="Q46" s="51">
        <f>'Analitika nastave'!R47</f>
        <v>0</v>
      </c>
      <c r="R46" s="51">
        <f>'Analitika nastave'!S47</f>
        <v>0</v>
      </c>
      <c r="S46" s="51">
        <f>'Analitika nastave'!T47</f>
        <v>0</v>
      </c>
      <c r="T46" s="190"/>
      <c r="U46" s="188"/>
      <c r="V46" s="52">
        <f>'Analitika nastave'!W47</f>
        <v>0</v>
      </c>
      <c r="W46" s="51">
        <f>'Analitika nastave'!X47</f>
        <v>0</v>
      </c>
      <c r="X46" s="51">
        <f>'Analitika nastave'!Y47</f>
        <v>0</v>
      </c>
      <c r="Y46" s="51">
        <f>'Analitika nastave'!Z47</f>
        <v>0</v>
      </c>
      <c r="Z46" s="190"/>
      <c r="AA46" s="188"/>
      <c r="AB46" s="52">
        <f>'Analitika nastave'!AC47</f>
        <v>0</v>
      </c>
      <c r="AC46" s="51">
        <f>'Analitika nastave'!AD47</f>
        <v>0</v>
      </c>
      <c r="AD46" s="51">
        <f>'Analitika nastave'!AE47</f>
        <v>0</v>
      </c>
      <c r="AE46" s="51">
        <f>'Analitika nastave'!AF47</f>
        <v>0</v>
      </c>
      <c r="AF46" s="205"/>
      <c r="AG46" s="188"/>
      <c r="AH46" s="227"/>
    </row>
    <row r="47" spans="1:34" x14ac:dyDescent="0.25">
      <c r="A47" s="214">
        <v>21</v>
      </c>
      <c r="B47" s="216">
        <f>'Analitika nastave'!C48</f>
        <v>0</v>
      </c>
      <c r="C47" s="45" t="str">
        <f>'Analitika nastave'!D48</f>
        <v>B</v>
      </c>
      <c r="D47" s="46">
        <f>'Analitika nastave'!E48</f>
        <v>0</v>
      </c>
      <c r="E47" s="47">
        <f>'Analitika nastave'!F48</f>
        <v>0</v>
      </c>
      <c r="F47" s="47">
        <f>'Analitika nastave'!G48</f>
        <v>0</v>
      </c>
      <c r="G47" s="47">
        <f>'Analitika nastave'!H48</f>
        <v>0</v>
      </c>
      <c r="H47" s="189">
        <f>'Analitika nastave'!I48</f>
        <v>0</v>
      </c>
      <c r="I47" s="128" t="str">
        <f>'Analitika nastave'!J48</f>
        <v>NE</v>
      </c>
      <c r="J47" s="46">
        <f>'Analitika nastave'!K48</f>
        <v>0</v>
      </c>
      <c r="K47" s="47">
        <f>'Analitika nastave'!L48</f>
        <v>0</v>
      </c>
      <c r="L47" s="47">
        <f>'Analitika nastave'!M48</f>
        <v>0</v>
      </c>
      <c r="M47" s="47">
        <f>'Analitika nastave'!N48</f>
        <v>0</v>
      </c>
      <c r="N47" s="189">
        <f>'Analitika nastave'!O48</f>
        <v>0</v>
      </c>
      <c r="O47" s="128" t="str">
        <f>'Analitika nastave'!P48</f>
        <v>NE</v>
      </c>
      <c r="P47" s="46">
        <f>'Analitika nastave'!Q48</f>
        <v>0</v>
      </c>
      <c r="Q47" s="47">
        <f>'Analitika nastave'!R48</f>
        <v>0</v>
      </c>
      <c r="R47" s="47">
        <f>'Analitika nastave'!S48</f>
        <v>0</v>
      </c>
      <c r="S47" s="47">
        <f>'Analitika nastave'!T48</f>
        <v>0</v>
      </c>
      <c r="T47" s="189">
        <f>'Analitika nastave'!U48</f>
        <v>0</v>
      </c>
      <c r="U47" s="128" t="str">
        <f>'Analitika nastave'!V48</f>
        <v>NE</v>
      </c>
      <c r="V47" s="46">
        <f>'Analitika nastave'!W48</f>
        <v>0</v>
      </c>
      <c r="W47" s="47">
        <f>'Analitika nastave'!X48</f>
        <v>0</v>
      </c>
      <c r="X47" s="47">
        <f>'Analitika nastave'!Y48</f>
        <v>0</v>
      </c>
      <c r="Y47" s="47">
        <f>'Analitika nastave'!Z48</f>
        <v>0</v>
      </c>
      <c r="Z47" s="189">
        <f>'Analitika nastave'!AA48</f>
        <v>0</v>
      </c>
      <c r="AA47" s="128" t="str">
        <f>'Analitika nastave'!AB48</f>
        <v>NE</v>
      </c>
      <c r="AB47" s="46">
        <f>'Analitika nastave'!AC48</f>
        <v>0</v>
      </c>
      <c r="AC47" s="47">
        <f>'Analitika nastave'!AD48</f>
        <v>0</v>
      </c>
      <c r="AD47" s="47">
        <f>'Analitika nastave'!AE48</f>
        <v>0</v>
      </c>
      <c r="AE47" s="47">
        <f>'Analitika nastave'!AF48</f>
        <v>0</v>
      </c>
      <c r="AF47" s="189">
        <f>'Analitika nastave'!AG48</f>
        <v>0</v>
      </c>
      <c r="AG47" s="128" t="str">
        <f>'Analitika nastave'!AH48</f>
        <v>NE</v>
      </c>
      <c r="AH47" s="211">
        <f>'Analitika nastave'!AI48</f>
        <v>0</v>
      </c>
    </row>
    <row r="48" spans="1:34" ht="15.75" thickBot="1" x14ac:dyDescent="0.3">
      <c r="A48" s="215"/>
      <c r="B48" s="217"/>
      <c r="C48" s="50" t="str">
        <f>'Analitika nastave'!D49</f>
        <v>P</v>
      </c>
      <c r="D48" s="51">
        <f>'Analitika nastave'!E49</f>
        <v>0</v>
      </c>
      <c r="E48" s="51">
        <f>'Analitika nastave'!F49</f>
        <v>0</v>
      </c>
      <c r="F48" s="51">
        <f>'Analitika nastave'!G49</f>
        <v>0</v>
      </c>
      <c r="G48" s="51">
        <f>'Analitika nastave'!H49</f>
        <v>0</v>
      </c>
      <c r="H48" s="190"/>
      <c r="I48" s="188"/>
      <c r="J48" s="52">
        <f>'Analitika nastave'!K49</f>
        <v>0</v>
      </c>
      <c r="K48" s="51">
        <f>'Analitika nastave'!L49</f>
        <v>0</v>
      </c>
      <c r="L48" s="51">
        <f>'Analitika nastave'!M49</f>
        <v>0</v>
      </c>
      <c r="M48" s="51">
        <f>'Analitika nastave'!N49</f>
        <v>0</v>
      </c>
      <c r="N48" s="190"/>
      <c r="O48" s="188"/>
      <c r="P48" s="52">
        <f>'Analitika nastave'!Q49</f>
        <v>0</v>
      </c>
      <c r="Q48" s="51">
        <f>'Analitika nastave'!R49</f>
        <v>0</v>
      </c>
      <c r="R48" s="51">
        <f>'Analitika nastave'!S49</f>
        <v>0</v>
      </c>
      <c r="S48" s="51">
        <f>'Analitika nastave'!T49</f>
        <v>0</v>
      </c>
      <c r="T48" s="190"/>
      <c r="U48" s="188"/>
      <c r="V48" s="52">
        <f>'Analitika nastave'!W49</f>
        <v>0</v>
      </c>
      <c r="W48" s="51">
        <f>'Analitika nastave'!X49</f>
        <v>0</v>
      </c>
      <c r="X48" s="51">
        <f>'Analitika nastave'!Y49</f>
        <v>0</v>
      </c>
      <c r="Y48" s="51">
        <f>'Analitika nastave'!Z49</f>
        <v>0</v>
      </c>
      <c r="Z48" s="190"/>
      <c r="AA48" s="188"/>
      <c r="AB48" s="52">
        <f>'Analitika nastave'!AC49</f>
        <v>0</v>
      </c>
      <c r="AC48" s="51">
        <f>'Analitika nastave'!AD49</f>
        <v>0</v>
      </c>
      <c r="AD48" s="51">
        <f>'Analitika nastave'!AE49</f>
        <v>0</v>
      </c>
      <c r="AE48" s="51">
        <f>'Analitika nastave'!AF49</f>
        <v>0</v>
      </c>
      <c r="AF48" s="205"/>
      <c r="AG48" s="188"/>
      <c r="AH48" s="227"/>
    </row>
    <row r="49" spans="1:34" x14ac:dyDescent="0.25">
      <c r="A49" s="214">
        <v>22</v>
      </c>
      <c r="B49" s="216">
        <f>'Analitika nastave'!C50</f>
        <v>0</v>
      </c>
      <c r="C49" s="45" t="str">
        <f>'Analitika nastave'!D50</f>
        <v>B</v>
      </c>
      <c r="D49" s="46">
        <f>'Analitika nastave'!E50</f>
        <v>0</v>
      </c>
      <c r="E49" s="47">
        <f>'Analitika nastave'!F50</f>
        <v>0</v>
      </c>
      <c r="F49" s="47">
        <f>'Analitika nastave'!G50</f>
        <v>0</v>
      </c>
      <c r="G49" s="47">
        <f>'Analitika nastave'!H50</f>
        <v>0</v>
      </c>
      <c r="H49" s="189">
        <f>'Analitika nastave'!I50</f>
        <v>0</v>
      </c>
      <c r="I49" s="128" t="str">
        <f>'Analitika nastave'!J50</f>
        <v>NE</v>
      </c>
      <c r="J49" s="46">
        <f>'Analitika nastave'!K50</f>
        <v>0</v>
      </c>
      <c r="K49" s="47">
        <f>'Analitika nastave'!L50</f>
        <v>0</v>
      </c>
      <c r="L49" s="47">
        <f>'Analitika nastave'!M50</f>
        <v>0</v>
      </c>
      <c r="M49" s="47">
        <f>'Analitika nastave'!N50</f>
        <v>0</v>
      </c>
      <c r="N49" s="189">
        <f>'Analitika nastave'!O50</f>
        <v>0</v>
      </c>
      <c r="O49" s="128" t="str">
        <f>'Analitika nastave'!P50</f>
        <v>NE</v>
      </c>
      <c r="P49" s="46">
        <f>'Analitika nastave'!Q50</f>
        <v>0</v>
      </c>
      <c r="Q49" s="47">
        <f>'Analitika nastave'!R50</f>
        <v>0</v>
      </c>
      <c r="R49" s="47">
        <f>'Analitika nastave'!S50</f>
        <v>0</v>
      </c>
      <c r="S49" s="47">
        <f>'Analitika nastave'!T50</f>
        <v>0</v>
      </c>
      <c r="T49" s="189">
        <f>'Analitika nastave'!U50</f>
        <v>0</v>
      </c>
      <c r="U49" s="128" t="str">
        <f>'Analitika nastave'!V50</f>
        <v>NE</v>
      </c>
      <c r="V49" s="46">
        <f>'Analitika nastave'!W50</f>
        <v>0</v>
      </c>
      <c r="W49" s="47">
        <f>'Analitika nastave'!X50</f>
        <v>0</v>
      </c>
      <c r="X49" s="47">
        <f>'Analitika nastave'!Y50</f>
        <v>0</v>
      </c>
      <c r="Y49" s="47">
        <f>'Analitika nastave'!Z50</f>
        <v>0</v>
      </c>
      <c r="Z49" s="189">
        <f>'Analitika nastave'!AA50</f>
        <v>0</v>
      </c>
      <c r="AA49" s="128" t="str">
        <f>'Analitika nastave'!AB50</f>
        <v>NE</v>
      </c>
      <c r="AB49" s="46">
        <f>'Analitika nastave'!AC50</f>
        <v>0</v>
      </c>
      <c r="AC49" s="47">
        <f>'Analitika nastave'!AD50</f>
        <v>0</v>
      </c>
      <c r="AD49" s="47">
        <f>'Analitika nastave'!AE50</f>
        <v>0</v>
      </c>
      <c r="AE49" s="47">
        <f>'Analitika nastave'!AF50</f>
        <v>0</v>
      </c>
      <c r="AF49" s="189">
        <f>'Analitika nastave'!AG50</f>
        <v>0</v>
      </c>
      <c r="AG49" s="128" t="str">
        <f>'Analitika nastave'!AH50</f>
        <v>NE</v>
      </c>
      <c r="AH49" s="211">
        <f>'Analitika nastave'!AI50</f>
        <v>0</v>
      </c>
    </row>
    <row r="50" spans="1:34" ht="15.75" thickBot="1" x14ac:dyDescent="0.3">
      <c r="A50" s="215"/>
      <c r="B50" s="217"/>
      <c r="C50" s="50" t="str">
        <f>'Analitika nastave'!D51</f>
        <v>P</v>
      </c>
      <c r="D50" s="51">
        <f>'Analitika nastave'!E51</f>
        <v>0</v>
      </c>
      <c r="E50" s="51">
        <f>'Analitika nastave'!F51</f>
        <v>0</v>
      </c>
      <c r="F50" s="51">
        <f>'Analitika nastave'!G51</f>
        <v>0</v>
      </c>
      <c r="G50" s="51">
        <f>'Analitika nastave'!H51</f>
        <v>0</v>
      </c>
      <c r="H50" s="190"/>
      <c r="I50" s="188"/>
      <c r="J50" s="52">
        <f>'Analitika nastave'!K51</f>
        <v>0</v>
      </c>
      <c r="K50" s="51">
        <f>'Analitika nastave'!L51</f>
        <v>0</v>
      </c>
      <c r="L50" s="51">
        <f>'Analitika nastave'!M51</f>
        <v>0</v>
      </c>
      <c r="M50" s="51">
        <f>'Analitika nastave'!N51</f>
        <v>0</v>
      </c>
      <c r="N50" s="190"/>
      <c r="O50" s="188"/>
      <c r="P50" s="52">
        <f>'Analitika nastave'!Q51</f>
        <v>0</v>
      </c>
      <c r="Q50" s="51">
        <f>'Analitika nastave'!R51</f>
        <v>0</v>
      </c>
      <c r="R50" s="51">
        <f>'Analitika nastave'!S51</f>
        <v>0</v>
      </c>
      <c r="S50" s="51">
        <f>'Analitika nastave'!T51</f>
        <v>0</v>
      </c>
      <c r="T50" s="190"/>
      <c r="U50" s="188"/>
      <c r="V50" s="52">
        <f>'Analitika nastave'!W51</f>
        <v>0</v>
      </c>
      <c r="W50" s="51">
        <f>'Analitika nastave'!X51</f>
        <v>0</v>
      </c>
      <c r="X50" s="51">
        <f>'Analitika nastave'!Y51</f>
        <v>0</v>
      </c>
      <c r="Y50" s="51">
        <f>'Analitika nastave'!Z51</f>
        <v>0</v>
      </c>
      <c r="Z50" s="190"/>
      <c r="AA50" s="188"/>
      <c r="AB50" s="52">
        <f>'Analitika nastave'!AC51</f>
        <v>0</v>
      </c>
      <c r="AC50" s="51">
        <f>'Analitika nastave'!AD51</f>
        <v>0</v>
      </c>
      <c r="AD50" s="51">
        <f>'Analitika nastave'!AE51</f>
        <v>0</v>
      </c>
      <c r="AE50" s="51">
        <f>'Analitika nastave'!AF51</f>
        <v>0</v>
      </c>
      <c r="AF50" s="205"/>
      <c r="AG50" s="188"/>
      <c r="AH50" s="227"/>
    </row>
    <row r="51" spans="1:34" x14ac:dyDescent="0.25">
      <c r="A51" s="214">
        <v>23</v>
      </c>
      <c r="B51" s="216">
        <f>'Analitika nastave'!C52</f>
        <v>0</v>
      </c>
      <c r="C51" s="45" t="str">
        <f>'Analitika nastave'!D52</f>
        <v>B</v>
      </c>
      <c r="D51" s="46">
        <f>'Analitika nastave'!E52</f>
        <v>0</v>
      </c>
      <c r="E51" s="47">
        <f>'Analitika nastave'!F52</f>
        <v>0</v>
      </c>
      <c r="F51" s="47">
        <f>'Analitika nastave'!G52</f>
        <v>0</v>
      </c>
      <c r="G51" s="47">
        <f>'Analitika nastave'!H52</f>
        <v>0</v>
      </c>
      <c r="H51" s="189">
        <f>'Analitika nastave'!I52</f>
        <v>0</v>
      </c>
      <c r="I51" s="128" t="str">
        <f>'Analitika nastave'!J52</f>
        <v>NE</v>
      </c>
      <c r="J51" s="46">
        <f>'Analitika nastave'!K52</f>
        <v>0</v>
      </c>
      <c r="K51" s="47">
        <f>'Analitika nastave'!L52</f>
        <v>0</v>
      </c>
      <c r="L51" s="47">
        <f>'Analitika nastave'!M52</f>
        <v>0</v>
      </c>
      <c r="M51" s="47">
        <f>'Analitika nastave'!N52</f>
        <v>0</v>
      </c>
      <c r="N51" s="189">
        <f>'Analitika nastave'!O52</f>
        <v>0</v>
      </c>
      <c r="O51" s="128" t="str">
        <f>'Analitika nastave'!P52</f>
        <v>NE</v>
      </c>
      <c r="P51" s="46">
        <f>'Analitika nastave'!Q52</f>
        <v>0</v>
      </c>
      <c r="Q51" s="47">
        <f>'Analitika nastave'!R52</f>
        <v>0</v>
      </c>
      <c r="R51" s="47">
        <f>'Analitika nastave'!S52</f>
        <v>0</v>
      </c>
      <c r="S51" s="47">
        <f>'Analitika nastave'!T52</f>
        <v>0</v>
      </c>
      <c r="T51" s="189">
        <f>'Analitika nastave'!U52</f>
        <v>0</v>
      </c>
      <c r="U51" s="128" t="str">
        <f>'Analitika nastave'!V52</f>
        <v>NE</v>
      </c>
      <c r="V51" s="46">
        <f>'Analitika nastave'!W52</f>
        <v>0</v>
      </c>
      <c r="W51" s="47">
        <f>'Analitika nastave'!X52</f>
        <v>0</v>
      </c>
      <c r="X51" s="47">
        <f>'Analitika nastave'!Y52</f>
        <v>0</v>
      </c>
      <c r="Y51" s="47">
        <f>'Analitika nastave'!Z52</f>
        <v>0</v>
      </c>
      <c r="Z51" s="189">
        <f>'Analitika nastave'!AA52</f>
        <v>0</v>
      </c>
      <c r="AA51" s="128" t="str">
        <f>'Analitika nastave'!AB52</f>
        <v>NE</v>
      </c>
      <c r="AB51" s="46">
        <f>'Analitika nastave'!AC52</f>
        <v>0</v>
      </c>
      <c r="AC51" s="47">
        <f>'Analitika nastave'!AD52</f>
        <v>0</v>
      </c>
      <c r="AD51" s="47">
        <f>'Analitika nastave'!AE52</f>
        <v>0</v>
      </c>
      <c r="AE51" s="47">
        <f>'Analitika nastave'!AF52</f>
        <v>0</v>
      </c>
      <c r="AF51" s="189">
        <f>'Analitika nastave'!AG52</f>
        <v>0</v>
      </c>
      <c r="AG51" s="128" t="str">
        <f>'Analitika nastave'!AH52</f>
        <v>NE</v>
      </c>
      <c r="AH51" s="211">
        <f>'Analitika nastave'!AI52</f>
        <v>0</v>
      </c>
    </row>
    <row r="52" spans="1:34" ht="15.75" thickBot="1" x14ac:dyDescent="0.3">
      <c r="A52" s="215"/>
      <c r="B52" s="217"/>
      <c r="C52" s="50" t="str">
        <f>'Analitika nastave'!D53</f>
        <v>P</v>
      </c>
      <c r="D52" s="51">
        <f>'Analitika nastave'!E53</f>
        <v>0</v>
      </c>
      <c r="E52" s="51">
        <f>'Analitika nastave'!F53</f>
        <v>0</v>
      </c>
      <c r="F52" s="51">
        <f>'Analitika nastave'!G53</f>
        <v>0</v>
      </c>
      <c r="G52" s="51">
        <f>'Analitika nastave'!H53</f>
        <v>0</v>
      </c>
      <c r="H52" s="190"/>
      <c r="I52" s="188"/>
      <c r="J52" s="52">
        <f>'Analitika nastave'!K53</f>
        <v>0</v>
      </c>
      <c r="K52" s="51">
        <f>'Analitika nastave'!L53</f>
        <v>0</v>
      </c>
      <c r="L52" s="51">
        <f>'Analitika nastave'!M53</f>
        <v>0</v>
      </c>
      <c r="M52" s="51">
        <f>'Analitika nastave'!N53</f>
        <v>0</v>
      </c>
      <c r="N52" s="190"/>
      <c r="O52" s="188"/>
      <c r="P52" s="52">
        <f>'Analitika nastave'!Q53</f>
        <v>0</v>
      </c>
      <c r="Q52" s="51">
        <f>'Analitika nastave'!R53</f>
        <v>0</v>
      </c>
      <c r="R52" s="51">
        <f>'Analitika nastave'!S53</f>
        <v>0</v>
      </c>
      <c r="S52" s="51">
        <f>'Analitika nastave'!T53</f>
        <v>0</v>
      </c>
      <c r="T52" s="190"/>
      <c r="U52" s="188"/>
      <c r="V52" s="52">
        <f>'Analitika nastave'!W53</f>
        <v>0</v>
      </c>
      <c r="W52" s="51">
        <f>'Analitika nastave'!X53</f>
        <v>0</v>
      </c>
      <c r="X52" s="51">
        <f>'Analitika nastave'!Y53</f>
        <v>0</v>
      </c>
      <c r="Y52" s="51">
        <f>'Analitika nastave'!Z53</f>
        <v>0</v>
      </c>
      <c r="Z52" s="190"/>
      <c r="AA52" s="188"/>
      <c r="AB52" s="52">
        <f>'Analitika nastave'!AC53</f>
        <v>0</v>
      </c>
      <c r="AC52" s="51">
        <f>'Analitika nastave'!AD53</f>
        <v>0</v>
      </c>
      <c r="AD52" s="51">
        <f>'Analitika nastave'!AE53</f>
        <v>0</v>
      </c>
      <c r="AE52" s="51">
        <f>'Analitika nastave'!AF53</f>
        <v>0</v>
      </c>
      <c r="AF52" s="205"/>
      <c r="AG52" s="188"/>
      <c r="AH52" s="227"/>
    </row>
    <row r="53" spans="1:34" x14ac:dyDescent="0.25">
      <c r="A53" s="214">
        <v>24</v>
      </c>
      <c r="B53" s="216">
        <f>'Analitika nastave'!C54</f>
        <v>0</v>
      </c>
      <c r="C53" s="45" t="str">
        <f>'Analitika nastave'!D54</f>
        <v>B</v>
      </c>
      <c r="D53" s="46">
        <f>'Analitika nastave'!E54</f>
        <v>0</v>
      </c>
      <c r="E53" s="47">
        <f>'Analitika nastave'!F54</f>
        <v>0</v>
      </c>
      <c r="F53" s="47">
        <f>'Analitika nastave'!G54</f>
        <v>0</v>
      </c>
      <c r="G53" s="47">
        <f>'Analitika nastave'!H54</f>
        <v>0</v>
      </c>
      <c r="H53" s="189">
        <f>'Analitika nastave'!I54</f>
        <v>0</v>
      </c>
      <c r="I53" s="128" t="str">
        <f>'Analitika nastave'!J54</f>
        <v>NE</v>
      </c>
      <c r="J53" s="46">
        <f>'Analitika nastave'!K54</f>
        <v>0</v>
      </c>
      <c r="K53" s="47">
        <f>'Analitika nastave'!L54</f>
        <v>0</v>
      </c>
      <c r="L53" s="47">
        <f>'Analitika nastave'!M54</f>
        <v>0</v>
      </c>
      <c r="M53" s="47">
        <f>'Analitika nastave'!N54</f>
        <v>0</v>
      </c>
      <c r="N53" s="189">
        <f>'Analitika nastave'!O54</f>
        <v>0</v>
      </c>
      <c r="O53" s="128" t="str">
        <f>'Analitika nastave'!P54</f>
        <v>NE</v>
      </c>
      <c r="P53" s="46">
        <f>'Analitika nastave'!Q54</f>
        <v>0</v>
      </c>
      <c r="Q53" s="47">
        <f>'Analitika nastave'!R54</f>
        <v>0</v>
      </c>
      <c r="R53" s="47">
        <f>'Analitika nastave'!S54</f>
        <v>0</v>
      </c>
      <c r="S53" s="47">
        <f>'Analitika nastave'!T54</f>
        <v>0</v>
      </c>
      <c r="T53" s="189">
        <f>'Analitika nastave'!U54</f>
        <v>0</v>
      </c>
      <c r="U53" s="128" t="str">
        <f>'Analitika nastave'!V54</f>
        <v>NE</v>
      </c>
      <c r="V53" s="46">
        <f>'Analitika nastave'!W54</f>
        <v>0</v>
      </c>
      <c r="W53" s="47">
        <f>'Analitika nastave'!X54</f>
        <v>0</v>
      </c>
      <c r="X53" s="47">
        <f>'Analitika nastave'!Y54</f>
        <v>0</v>
      </c>
      <c r="Y53" s="47">
        <f>'Analitika nastave'!Z54</f>
        <v>0</v>
      </c>
      <c r="Z53" s="189">
        <f>'Analitika nastave'!AA54</f>
        <v>0</v>
      </c>
      <c r="AA53" s="128" t="str">
        <f>'Analitika nastave'!AB54</f>
        <v>NE</v>
      </c>
      <c r="AB53" s="46">
        <f>'Analitika nastave'!AC54</f>
        <v>0</v>
      </c>
      <c r="AC53" s="47">
        <f>'Analitika nastave'!AD54</f>
        <v>0</v>
      </c>
      <c r="AD53" s="47">
        <f>'Analitika nastave'!AE54</f>
        <v>0</v>
      </c>
      <c r="AE53" s="47">
        <f>'Analitika nastave'!AF54</f>
        <v>0</v>
      </c>
      <c r="AF53" s="189">
        <f>'Analitika nastave'!AG54</f>
        <v>0</v>
      </c>
      <c r="AG53" s="128" t="str">
        <f>'Analitika nastave'!AH54</f>
        <v>NE</v>
      </c>
      <c r="AH53" s="211">
        <f>'Analitika nastave'!AI54</f>
        <v>0</v>
      </c>
    </row>
    <row r="54" spans="1:34" ht="15.75" thickBot="1" x14ac:dyDescent="0.3">
      <c r="A54" s="215"/>
      <c r="B54" s="217"/>
      <c r="C54" s="50" t="str">
        <f>'Analitika nastave'!D55</f>
        <v>P</v>
      </c>
      <c r="D54" s="51">
        <f>'Analitika nastave'!E55</f>
        <v>0</v>
      </c>
      <c r="E54" s="51">
        <f>'Analitika nastave'!F55</f>
        <v>0</v>
      </c>
      <c r="F54" s="51">
        <f>'Analitika nastave'!G55</f>
        <v>0</v>
      </c>
      <c r="G54" s="51">
        <f>'Analitika nastave'!H55</f>
        <v>0</v>
      </c>
      <c r="H54" s="190"/>
      <c r="I54" s="188"/>
      <c r="J54" s="52">
        <f>'Analitika nastave'!K55</f>
        <v>0</v>
      </c>
      <c r="K54" s="51">
        <f>'Analitika nastave'!L55</f>
        <v>0</v>
      </c>
      <c r="L54" s="51">
        <f>'Analitika nastave'!M55</f>
        <v>0</v>
      </c>
      <c r="M54" s="51">
        <f>'Analitika nastave'!N55</f>
        <v>0</v>
      </c>
      <c r="N54" s="190"/>
      <c r="O54" s="188"/>
      <c r="P54" s="52">
        <f>'Analitika nastave'!Q55</f>
        <v>0</v>
      </c>
      <c r="Q54" s="51">
        <f>'Analitika nastave'!R55</f>
        <v>0</v>
      </c>
      <c r="R54" s="51">
        <f>'Analitika nastave'!S55</f>
        <v>0</v>
      </c>
      <c r="S54" s="51">
        <f>'Analitika nastave'!T55</f>
        <v>0</v>
      </c>
      <c r="T54" s="190"/>
      <c r="U54" s="188"/>
      <c r="V54" s="52">
        <f>'Analitika nastave'!W55</f>
        <v>0</v>
      </c>
      <c r="W54" s="51">
        <f>'Analitika nastave'!X55</f>
        <v>0</v>
      </c>
      <c r="X54" s="51">
        <f>'Analitika nastave'!Y55</f>
        <v>0</v>
      </c>
      <c r="Y54" s="51">
        <f>'Analitika nastave'!Z55</f>
        <v>0</v>
      </c>
      <c r="Z54" s="190"/>
      <c r="AA54" s="188"/>
      <c r="AB54" s="52">
        <f>'Analitika nastave'!AC55</f>
        <v>0</v>
      </c>
      <c r="AC54" s="51">
        <f>'Analitika nastave'!AD55</f>
        <v>0</v>
      </c>
      <c r="AD54" s="51">
        <f>'Analitika nastave'!AE55</f>
        <v>0</v>
      </c>
      <c r="AE54" s="51">
        <f>'Analitika nastave'!AF55</f>
        <v>0</v>
      </c>
      <c r="AF54" s="205"/>
      <c r="AG54" s="188"/>
      <c r="AH54" s="227"/>
    </row>
    <row r="55" spans="1:34" x14ac:dyDescent="0.25">
      <c r="A55" s="214">
        <v>25</v>
      </c>
      <c r="B55" s="216">
        <f>'Analitika nastave'!C56</f>
        <v>0</v>
      </c>
      <c r="C55" s="45" t="str">
        <f>'Analitika nastave'!D56</f>
        <v>B</v>
      </c>
      <c r="D55" s="46">
        <f>'Analitika nastave'!E56</f>
        <v>0</v>
      </c>
      <c r="E55" s="47">
        <f>'Analitika nastave'!F56</f>
        <v>0</v>
      </c>
      <c r="F55" s="47">
        <f>'Analitika nastave'!G56</f>
        <v>0</v>
      </c>
      <c r="G55" s="47">
        <f>'Analitika nastave'!H56</f>
        <v>0</v>
      </c>
      <c r="H55" s="189">
        <f>'Analitika nastave'!I56</f>
        <v>0</v>
      </c>
      <c r="I55" s="128" t="str">
        <f>'Analitika nastave'!J56</f>
        <v>NE</v>
      </c>
      <c r="J55" s="46">
        <f>'Analitika nastave'!K56</f>
        <v>0</v>
      </c>
      <c r="K55" s="47">
        <f>'Analitika nastave'!L56</f>
        <v>0</v>
      </c>
      <c r="L55" s="47">
        <f>'Analitika nastave'!M56</f>
        <v>0</v>
      </c>
      <c r="M55" s="47">
        <f>'Analitika nastave'!N56</f>
        <v>0</v>
      </c>
      <c r="N55" s="189">
        <f>'Analitika nastave'!O56</f>
        <v>0</v>
      </c>
      <c r="O55" s="128" t="str">
        <f>'Analitika nastave'!P56</f>
        <v>NE</v>
      </c>
      <c r="P55" s="46">
        <f>'Analitika nastave'!Q56</f>
        <v>0</v>
      </c>
      <c r="Q55" s="47">
        <f>'Analitika nastave'!R56</f>
        <v>0</v>
      </c>
      <c r="R55" s="47">
        <f>'Analitika nastave'!S56</f>
        <v>0</v>
      </c>
      <c r="S55" s="47">
        <f>'Analitika nastave'!T56</f>
        <v>0</v>
      </c>
      <c r="T55" s="189">
        <f>'Analitika nastave'!U56</f>
        <v>0</v>
      </c>
      <c r="U55" s="128" t="str">
        <f>'Analitika nastave'!V56</f>
        <v>NE</v>
      </c>
      <c r="V55" s="46">
        <f>'Analitika nastave'!W56</f>
        <v>0</v>
      </c>
      <c r="W55" s="47">
        <f>'Analitika nastave'!X56</f>
        <v>0</v>
      </c>
      <c r="X55" s="47">
        <f>'Analitika nastave'!Y56</f>
        <v>0</v>
      </c>
      <c r="Y55" s="47">
        <f>'Analitika nastave'!Z56</f>
        <v>0</v>
      </c>
      <c r="Z55" s="189">
        <f>'Analitika nastave'!AA56</f>
        <v>0</v>
      </c>
      <c r="AA55" s="128" t="str">
        <f>'Analitika nastave'!AB56</f>
        <v>NE</v>
      </c>
      <c r="AB55" s="46">
        <f>'Analitika nastave'!AC56</f>
        <v>0</v>
      </c>
      <c r="AC55" s="47">
        <f>'Analitika nastave'!AD56</f>
        <v>0</v>
      </c>
      <c r="AD55" s="47">
        <f>'Analitika nastave'!AE56</f>
        <v>0</v>
      </c>
      <c r="AE55" s="47">
        <f>'Analitika nastave'!AF56</f>
        <v>0</v>
      </c>
      <c r="AF55" s="189">
        <f>'Analitika nastave'!AG56</f>
        <v>0</v>
      </c>
      <c r="AG55" s="128" t="str">
        <f>'Analitika nastave'!AH56</f>
        <v>NE</v>
      </c>
      <c r="AH55" s="211">
        <f>'Analitika nastave'!AI56</f>
        <v>0</v>
      </c>
    </row>
    <row r="56" spans="1:34" ht="15.75" thickBot="1" x14ac:dyDescent="0.3">
      <c r="A56" s="215"/>
      <c r="B56" s="217"/>
      <c r="C56" s="50" t="str">
        <f>'Analitika nastave'!D57</f>
        <v>P</v>
      </c>
      <c r="D56" s="51">
        <f>'Analitika nastave'!E57</f>
        <v>0</v>
      </c>
      <c r="E56" s="51">
        <f>'Analitika nastave'!F57</f>
        <v>0</v>
      </c>
      <c r="F56" s="51">
        <f>'Analitika nastave'!G57</f>
        <v>0</v>
      </c>
      <c r="G56" s="51">
        <f>'Analitika nastave'!H57</f>
        <v>0</v>
      </c>
      <c r="H56" s="190"/>
      <c r="I56" s="188"/>
      <c r="J56" s="52">
        <f>'Analitika nastave'!K57</f>
        <v>0</v>
      </c>
      <c r="K56" s="51">
        <f>'Analitika nastave'!L57</f>
        <v>0</v>
      </c>
      <c r="L56" s="51">
        <f>'Analitika nastave'!M57</f>
        <v>0</v>
      </c>
      <c r="M56" s="51">
        <f>'Analitika nastave'!N57</f>
        <v>0</v>
      </c>
      <c r="N56" s="190"/>
      <c r="O56" s="188"/>
      <c r="P56" s="52">
        <f>'Analitika nastave'!Q57</f>
        <v>0</v>
      </c>
      <c r="Q56" s="51">
        <f>'Analitika nastave'!R57</f>
        <v>0</v>
      </c>
      <c r="R56" s="51">
        <f>'Analitika nastave'!S57</f>
        <v>0</v>
      </c>
      <c r="S56" s="51">
        <f>'Analitika nastave'!T57</f>
        <v>0</v>
      </c>
      <c r="T56" s="190"/>
      <c r="U56" s="188"/>
      <c r="V56" s="52">
        <f>'Analitika nastave'!W57</f>
        <v>0</v>
      </c>
      <c r="W56" s="51">
        <f>'Analitika nastave'!X57</f>
        <v>0</v>
      </c>
      <c r="X56" s="51">
        <f>'Analitika nastave'!Y57</f>
        <v>0</v>
      </c>
      <c r="Y56" s="51">
        <f>'Analitika nastave'!Z57</f>
        <v>0</v>
      </c>
      <c r="Z56" s="190"/>
      <c r="AA56" s="188"/>
      <c r="AB56" s="52">
        <f>'Analitika nastave'!AC57</f>
        <v>0</v>
      </c>
      <c r="AC56" s="51">
        <f>'Analitika nastave'!AD57</f>
        <v>0</v>
      </c>
      <c r="AD56" s="51">
        <f>'Analitika nastave'!AE57</f>
        <v>0</v>
      </c>
      <c r="AE56" s="51">
        <f>'Analitika nastave'!AF57</f>
        <v>0</v>
      </c>
      <c r="AF56" s="205"/>
      <c r="AG56" s="188"/>
      <c r="AH56" s="227"/>
    </row>
    <row r="57" spans="1:34" x14ac:dyDescent="0.25">
      <c r="A57" s="214">
        <v>26</v>
      </c>
      <c r="B57" s="216">
        <f>'Analitika nastave'!C58</f>
        <v>0</v>
      </c>
      <c r="C57" s="45" t="str">
        <f>'Analitika nastave'!D58</f>
        <v>B</v>
      </c>
      <c r="D57" s="46">
        <f>'Analitika nastave'!E58</f>
        <v>0</v>
      </c>
      <c r="E57" s="47">
        <f>'Analitika nastave'!F58</f>
        <v>0</v>
      </c>
      <c r="F57" s="47">
        <f>'Analitika nastave'!G58</f>
        <v>0</v>
      </c>
      <c r="G57" s="47">
        <f>'Analitika nastave'!H58</f>
        <v>0</v>
      </c>
      <c r="H57" s="189">
        <f>'Analitika nastave'!I58</f>
        <v>0</v>
      </c>
      <c r="I57" s="128" t="str">
        <f>'Analitika nastave'!J58</f>
        <v>NE</v>
      </c>
      <c r="J57" s="46">
        <f>'Analitika nastave'!K58</f>
        <v>0</v>
      </c>
      <c r="K57" s="47">
        <f>'Analitika nastave'!L58</f>
        <v>0</v>
      </c>
      <c r="L57" s="47">
        <f>'Analitika nastave'!M58</f>
        <v>0</v>
      </c>
      <c r="M57" s="47">
        <f>'Analitika nastave'!N58</f>
        <v>0</v>
      </c>
      <c r="N57" s="189">
        <f>'Analitika nastave'!O58</f>
        <v>0</v>
      </c>
      <c r="O57" s="128" t="str">
        <f>'Analitika nastave'!P58</f>
        <v>NE</v>
      </c>
      <c r="P57" s="46">
        <f>'Analitika nastave'!Q58</f>
        <v>0</v>
      </c>
      <c r="Q57" s="47">
        <f>'Analitika nastave'!R58</f>
        <v>0</v>
      </c>
      <c r="R57" s="47">
        <f>'Analitika nastave'!S58</f>
        <v>0</v>
      </c>
      <c r="S57" s="47">
        <f>'Analitika nastave'!T58</f>
        <v>0</v>
      </c>
      <c r="T57" s="189">
        <f>'Analitika nastave'!U58</f>
        <v>0</v>
      </c>
      <c r="U57" s="128" t="str">
        <f>'Analitika nastave'!V58</f>
        <v>NE</v>
      </c>
      <c r="V57" s="46">
        <f>'Analitika nastave'!W58</f>
        <v>0</v>
      </c>
      <c r="W57" s="47">
        <f>'Analitika nastave'!X58</f>
        <v>0</v>
      </c>
      <c r="X57" s="47">
        <f>'Analitika nastave'!Y58</f>
        <v>0</v>
      </c>
      <c r="Y57" s="47">
        <f>'Analitika nastave'!Z58</f>
        <v>0</v>
      </c>
      <c r="Z57" s="189">
        <f>'Analitika nastave'!AA58</f>
        <v>0</v>
      </c>
      <c r="AA57" s="128" t="str">
        <f>'Analitika nastave'!AB58</f>
        <v>NE</v>
      </c>
      <c r="AB57" s="46">
        <f>'Analitika nastave'!AC58</f>
        <v>0</v>
      </c>
      <c r="AC57" s="47">
        <f>'Analitika nastave'!AD58</f>
        <v>0</v>
      </c>
      <c r="AD57" s="47">
        <f>'Analitika nastave'!AE58</f>
        <v>0</v>
      </c>
      <c r="AE57" s="47">
        <f>'Analitika nastave'!AF58</f>
        <v>0</v>
      </c>
      <c r="AF57" s="189">
        <f>'Analitika nastave'!AG58</f>
        <v>0</v>
      </c>
      <c r="AG57" s="128" t="str">
        <f>'Analitika nastave'!AH58</f>
        <v>NE</v>
      </c>
      <c r="AH57" s="211">
        <f>'Analitika nastave'!AI58</f>
        <v>0</v>
      </c>
    </row>
    <row r="58" spans="1:34" ht="15.75" thickBot="1" x14ac:dyDescent="0.3">
      <c r="A58" s="215"/>
      <c r="B58" s="217"/>
      <c r="C58" s="50" t="str">
        <f>'Analitika nastave'!D59</f>
        <v>P</v>
      </c>
      <c r="D58" s="51">
        <f>'Analitika nastave'!E59</f>
        <v>0</v>
      </c>
      <c r="E58" s="51">
        <f>'Analitika nastave'!F59</f>
        <v>0</v>
      </c>
      <c r="F58" s="51">
        <f>'Analitika nastave'!G59</f>
        <v>0</v>
      </c>
      <c r="G58" s="51">
        <f>'Analitika nastave'!H59</f>
        <v>0</v>
      </c>
      <c r="H58" s="190"/>
      <c r="I58" s="188"/>
      <c r="J58" s="52">
        <f>'Analitika nastave'!K59</f>
        <v>0</v>
      </c>
      <c r="K58" s="51">
        <f>'Analitika nastave'!L59</f>
        <v>0</v>
      </c>
      <c r="L58" s="51">
        <f>'Analitika nastave'!M59</f>
        <v>0</v>
      </c>
      <c r="M58" s="51">
        <f>'Analitika nastave'!N59</f>
        <v>0</v>
      </c>
      <c r="N58" s="190"/>
      <c r="O58" s="188"/>
      <c r="P58" s="52">
        <f>'Analitika nastave'!Q59</f>
        <v>0</v>
      </c>
      <c r="Q58" s="51">
        <f>'Analitika nastave'!R59</f>
        <v>0</v>
      </c>
      <c r="R58" s="51">
        <f>'Analitika nastave'!S59</f>
        <v>0</v>
      </c>
      <c r="S58" s="51">
        <f>'Analitika nastave'!T59</f>
        <v>0</v>
      </c>
      <c r="T58" s="190"/>
      <c r="U58" s="188"/>
      <c r="V58" s="52">
        <f>'Analitika nastave'!W59</f>
        <v>0</v>
      </c>
      <c r="W58" s="51">
        <f>'Analitika nastave'!X59</f>
        <v>0</v>
      </c>
      <c r="X58" s="51">
        <f>'Analitika nastave'!Y59</f>
        <v>0</v>
      </c>
      <c r="Y58" s="51">
        <f>'Analitika nastave'!Z59</f>
        <v>0</v>
      </c>
      <c r="Z58" s="190"/>
      <c r="AA58" s="188"/>
      <c r="AB58" s="52">
        <f>'Analitika nastave'!AC59</f>
        <v>0</v>
      </c>
      <c r="AC58" s="51">
        <f>'Analitika nastave'!AD59</f>
        <v>0</v>
      </c>
      <c r="AD58" s="51">
        <f>'Analitika nastave'!AE59</f>
        <v>0</v>
      </c>
      <c r="AE58" s="51">
        <f>'Analitika nastave'!AF59</f>
        <v>0</v>
      </c>
      <c r="AF58" s="205"/>
      <c r="AG58" s="188"/>
      <c r="AH58" s="227"/>
    </row>
    <row r="59" spans="1:34" x14ac:dyDescent="0.25">
      <c r="A59" s="214">
        <v>27</v>
      </c>
      <c r="B59" s="216">
        <f>'Analitika nastave'!C60</f>
        <v>0</v>
      </c>
      <c r="C59" s="45" t="str">
        <f>'Analitika nastave'!D60</f>
        <v>B</v>
      </c>
      <c r="D59" s="46">
        <f>'Analitika nastave'!E60</f>
        <v>0</v>
      </c>
      <c r="E59" s="47">
        <f>'Analitika nastave'!F60</f>
        <v>0</v>
      </c>
      <c r="F59" s="47">
        <f>'Analitika nastave'!G60</f>
        <v>0</v>
      </c>
      <c r="G59" s="47">
        <f>'Analitika nastave'!H60</f>
        <v>0</v>
      </c>
      <c r="H59" s="189">
        <f>'Analitika nastave'!I60</f>
        <v>0</v>
      </c>
      <c r="I59" s="128" t="str">
        <f>'Analitika nastave'!J60</f>
        <v>NE</v>
      </c>
      <c r="J59" s="46">
        <f>'Analitika nastave'!K60</f>
        <v>0</v>
      </c>
      <c r="K59" s="47">
        <f>'Analitika nastave'!L60</f>
        <v>0</v>
      </c>
      <c r="L59" s="47">
        <f>'Analitika nastave'!M60</f>
        <v>0</v>
      </c>
      <c r="M59" s="47">
        <f>'Analitika nastave'!N60</f>
        <v>0</v>
      </c>
      <c r="N59" s="189">
        <f>'Analitika nastave'!O60</f>
        <v>0</v>
      </c>
      <c r="O59" s="128" t="str">
        <f>'Analitika nastave'!P60</f>
        <v>NE</v>
      </c>
      <c r="P59" s="46">
        <f>'Analitika nastave'!Q60</f>
        <v>0</v>
      </c>
      <c r="Q59" s="47">
        <f>'Analitika nastave'!R60</f>
        <v>0</v>
      </c>
      <c r="R59" s="47">
        <f>'Analitika nastave'!S60</f>
        <v>0</v>
      </c>
      <c r="S59" s="47">
        <f>'Analitika nastave'!T60</f>
        <v>0</v>
      </c>
      <c r="T59" s="189">
        <f>'Analitika nastave'!U60</f>
        <v>0</v>
      </c>
      <c r="U59" s="128" t="str">
        <f>'Analitika nastave'!V60</f>
        <v>NE</v>
      </c>
      <c r="V59" s="46">
        <f>'Analitika nastave'!W60</f>
        <v>0</v>
      </c>
      <c r="W59" s="47">
        <f>'Analitika nastave'!X60</f>
        <v>0</v>
      </c>
      <c r="X59" s="47">
        <f>'Analitika nastave'!Y60</f>
        <v>0</v>
      </c>
      <c r="Y59" s="47">
        <f>'Analitika nastave'!Z60</f>
        <v>0</v>
      </c>
      <c r="Z59" s="189">
        <f>'Analitika nastave'!AA60</f>
        <v>0</v>
      </c>
      <c r="AA59" s="128" t="str">
        <f>'Analitika nastave'!AB60</f>
        <v>NE</v>
      </c>
      <c r="AB59" s="46">
        <f>'Analitika nastave'!AC60</f>
        <v>0</v>
      </c>
      <c r="AC59" s="47">
        <f>'Analitika nastave'!AD60</f>
        <v>0</v>
      </c>
      <c r="AD59" s="47">
        <f>'Analitika nastave'!AE60</f>
        <v>0</v>
      </c>
      <c r="AE59" s="47">
        <f>'Analitika nastave'!AF60</f>
        <v>0</v>
      </c>
      <c r="AF59" s="189">
        <f>'Analitika nastave'!AG60</f>
        <v>0</v>
      </c>
      <c r="AG59" s="128" t="str">
        <f>'Analitika nastave'!AH60</f>
        <v>NE</v>
      </c>
      <c r="AH59" s="211">
        <f>'Analitika nastave'!AI60</f>
        <v>0</v>
      </c>
    </row>
    <row r="60" spans="1:34" ht="15.75" thickBot="1" x14ac:dyDescent="0.3">
      <c r="A60" s="215"/>
      <c r="B60" s="217"/>
      <c r="C60" s="50" t="str">
        <f>'Analitika nastave'!D61</f>
        <v>P</v>
      </c>
      <c r="D60" s="51">
        <f>'Analitika nastave'!E61</f>
        <v>0</v>
      </c>
      <c r="E60" s="51">
        <f>'Analitika nastave'!F61</f>
        <v>0</v>
      </c>
      <c r="F60" s="51">
        <f>'Analitika nastave'!G61</f>
        <v>0</v>
      </c>
      <c r="G60" s="51">
        <f>'Analitika nastave'!H61</f>
        <v>0</v>
      </c>
      <c r="H60" s="190"/>
      <c r="I60" s="188"/>
      <c r="J60" s="52">
        <f>'Analitika nastave'!K61</f>
        <v>0</v>
      </c>
      <c r="K60" s="51">
        <f>'Analitika nastave'!L61</f>
        <v>0</v>
      </c>
      <c r="L60" s="51">
        <f>'Analitika nastave'!M61</f>
        <v>0</v>
      </c>
      <c r="M60" s="51">
        <f>'Analitika nastave'!N61</f>
        <v>0</v>
      </c>
      <c r="N60" s="190"/>
      <c r="O60" s="188"/>
      <c r="P60" s="52">
        <f>'Analitika nastave'!Q61</f>
        <v>0</v>
      </c>
      <c r="Q60" s="51">
        <f>'Analitika nastave'!R61</f>
        <v>0</v>
      </c>
      <c r="R60" s="51">
        <f>'Analitika nastave'!S61</f>
        <v>0</v>
      </c>
      <c r="S60" s="51">
        <f>'Analitika nastave'!T61</f>
        <v>0</v>
      </c>
      <c r="T60" s="190"/>
      <c r="U60" s="188"/>
      <c r="V60" s="52">
        <f>'Analitika nastave'!W61</f>
        <v>0</v>
      </c>
      <c r="W60" s="51">
        <f>'Analitika nastave'!X61</f>
        <v>0</v>
      </c>
      <c r="X60" s="51">
        <f>'Analitika nastave'!Y61</f>
        <v>0</v>
      </c>
      <c r="Y60" s="51">
        <f>'Analitika nastave'!Z61</f>
        <v>0</v>
      </c>
      <c r="Z60" s="190"/>
      <c r="AA60" s="188"/>
      <c r="AB60" s="52">
        <f>'Analitika nastave'!AC61</f>
        <v>0</v>
      </c>
      <c r="AC60" s="51">
        <f>'Analitika nastave'!AD61</f>
        <v>0</v>
      </c>
      <c r="AD60" s="51">
        <f>'Analitika nastave'!AE61</f>
        <v>0</v>
      </c>
      <c r="AE60" s="51">
        <f>'Analitika nastave'!AF61</f>
        <v>0</v>
      </c>
      <c r="AF60" s="205"/>
      <c r="AG60" s="188"/>
      <c r="AH60" s="227"/>
    </row>
    <row r="61" spans="1:34" x14ac:dyDescent="0.25">
      <c r="A61" s="214">
        <v>28</v>
      </c>
      <c r="B61" s="216">
        <f>'Analitika nastave'!C62</f>
        <v>0</v>
      </c>
      <c r="C61" s="45" t="str">
        <f>'Analitika nastave'!D62</f>
        <v>B</v>
      </c>
      <c r="D61" s="46">
        <f>'Analitika nastave'!E62</f>
        <v>0</v>
      </c>
      <c r="E61" s="47">
        <f>'Analitika nastave'!F62</f>
        <v>0</v>
      </c>
      <c r="F61" s="47">
        <f>'Analitika nastave'!G62</f>
        <v>0</v>
      </c>
      <c r="G61" s="47">
        <f>'Analitika nastave'!H62</f>
        <v>0</v>
      </c>
      <c r="H61" s="189">
        <f>'Analitika nastave'!I62</f>
        <v>0</v>
      </c>
      <c r="I61" s="128" t="str">
        <f>'Analitika nastave'!J62</f>
        <v>NE</v>
      </c>
      <c r="J61" s="46">
        <f>'Analitika nastave'!K62</f>
        <v>0</v>
      </c>
      <c r="K61" s="47">
        <f>'Analitika nastave'!L62</f>
        <v>0</v>
      </c>
      <c r="L61" s="47">
        <f>'Analitika nastave'!M62</f>
        <v>0</v>
      </c>
      <c r="M61" s="47">
        <f>'Analitika nastave'!N62</f>
        <v>0</v>
      </c>
      <c r="N61" s="189">
        <f>'Analitika nastave'!O62</f>
        <v>0</v>
      </c>
      <c r="O61" s="128" t="str">
        <f>'Analitika nastave'!P62</f>
        <v>NE</v>
      </c>
      <c r="P61" s="46">
        <f>'Analitika nastave'!Q62</f>
        <v>0</v>
      </c>
      <c r="Q61" s="47">
        <f>'Analitika nastave'!R62</f>
        <v>0</v>
      </c>
      <c r="R61" s="47">
        <f>'Analitika nastave'!S62</f>
        <v>0</v>
      </c>
      <c r="S61" s="47">
        <f>'Analitika nastave'!T62</f>
        <v>0</v>
      </c>
      <c r="T61" s="189">
        <f>'Analitika nastave'!U62</f>
        <v>0</v>
      </c>
      <c r="U61" s="128" t="str">
        <f>'Analitika nastave'!V62</f>
        <v>NE</v>
      </c>
      <c r="V61" s="46">
        <f>'Analitika nastave'!W62</f>
        <v>0</v>
      </c>
      <c r="W61" s="47">
        <f>'Analitika nastave'!X62</f>
        <v>0</v>
      </c>
      <c r="X61" s="47">
        <f>'Analitika nastave'!Y62</f>
        <v>0</v>
      </c>
      <c r="Y61" s="47">
        <f>'Analitika nastave'!Z62</f>
        <v>0</v>
      </c>
      <c r="Z61" s="189">
        <f>'Analitika nastave'!AA62</f>
        <v>0</v>
      </c>
      <c r="AA61" s="128" t="str">
        <f>'Analitika nastave'!AB62</f>
        <v>NE</v>
      </c>
      <c r="AB61" s="46">
        <f>'Analitika nastave'!AC62</f>
        <v>0</v>
      </c>
      <c r="AC61" s="47">
        <f>'Analitika nastave'!AD62</f>
        <v>0</v>
      </c>
      <c r="AD61" s="47">
        <f>'Analitika nastave'!AE62</f>
        <v>0</v>
      </c>
      <c r="AE61" s="47">
        <f>'Analitika nastave'!AF62</f>
        <v>0</v>
      </c>
      <c r="AF61" s="189">
        <f>'Analitika nastave'!AG62</f>
        <v>0</v>
      </c>
      <c r="AG61" s="128" t="str">
        <f>'Analitika nastave'!AH62</f>
        <v>NE</v>
      </c>
      <c r="AH61" s="211">
        <f>'Analitika nastave'!AI62</f>
        <v>0</v>
      </c>
    </row>
    <row r="62" spans="1:34" ht="15.75" thickBot="1" x14ac:dyDescent="0.3">
      <c r="A62" s="215"/>
      <c r="B62" s="217"/>
      <c r="C62" s="50" t="str">
        <f>'Analitika nastave'!D63</f>
        <v>P</v>
      </c>
      <c r="D62" s="51">
        <f>'Analitika nastave'!E63</f>
        <v>0</v>
      </c>
      <c r="E62" s="51">
        <f>'Analitika nastave'!F63</f>
        <v>0</v>
      </c>
      <c r="F62" s="51">
        <f>'Analitika nastave'!G63</f>
        <v>0</v>
      </c>
      <c r="G62" s="51">
        <f>'Analitika nastave'!H63</f>
        <v>0</v>
      </c>
      <c r="H62" s="190"/>
      <c r="I62" s="188"/>
      <c r="J62" s="52">
        <f>'Analitika nastave'!K63</f>
        <v>0</v>
      </c>
      <c r="K62" s="51">
        <f>'Analitika nastave'!L63</f>
        <v>0</v>
      </c>
      <c r="L62" s="51">
        <f>'Analitika nastave'!M63</f>
        <v>0</v>
      </c>
      <c r="M62" s="51">
        <f>'Analitika nastave'!N63</f>
        <v>0</v>
      </c>
      <c r="N62" s="190"/>
      <c r="O62" s="188"/>
      <c r="P62" s="52">
        <f>'Analitika nastave'!Q63</f>
        <v>0</v>
      </c>
      <c r="Q62" s="51">
        <f>'Analitika nastave'!R63</f>
        <v>0</v>
      </c>
      <c r="R62" s="51">
        <f>'Analitika nastave'!S63</f>
        <v>0</v>
      </c>
      <c r="S62" s="51">
        <f>'Analitika nastave'!T63</f>
        <v>0</v>
      </c>
      <c r="T62" s="190"/>
      <c r="U62" s="188"/>
      <c r="V62" s="52">
        <f>'Analitika nastave'!W63</f>
        <v>0</v>
      </c>
      <c r="W62" s="51">
        <f>'Analitika nastave'!X63</f>
        <v>0</v>
      </c>
      <c r="X62" s="51">
        <f>'Analitika nastave'!Y63</f>
        <v>0</v>
      </c>
      <c r="Y62" s="51">
        <f>'Analitika nastave'!Z63</f>
        <v>0</v>
      </c>
      <c r="Z62" s="190"/>
      <c r="AA62" s="188"/>
      <c r="AB62" s="52">
        <f>'Analitika nastave'!AC63</f>
        <v>0</v>
      </c>
      <c r="AC62" s="51">
        <f>'Analitika nastave'!AD63</f>
        <v>0</v>
      </c>
      <c r="AD62" s="51">
        <f>'Analitika nastave'!AE63</f>
        <v>0</v>
      </c>
      <c r="AE62" s="51">
        <f>'Analitika nastave'!AF63</f>
        <v>0</v>
      </c>
      <c r="AF62" s="205"/>
      <c r="AG62" s="188"/>
      <c r="AH62" s="227"/>
    </row>
    <row r="63" spans="1:34" x14ac:dyDescent="0.25">
      <c r="A63" s="214">
        <v>29</v>
      </c>
      <c r="B63" s="216">
        <f>'Analitika nastave'!C64</f>
        <v>0</v>
      </c>
      <c r="C63" s="45" t="str">
        <f>'Analitika nastave'!D64</f>
        <v>B</v>
      </c>
      <c r="D63" s="46">
        <f>'Analitika nastave'!E64</f>
        <v>0</v>
      </c>
      <c r="E63" s="47">
        <f>'Analitika nastave'!F64</f>
        <v>0</v>
      </c>
      <c r="F63" s="47">
        <f>'Analitika nastave'!G64</f>
        <v>0</v>
      </c>
      <c r="G63" s="47">
        <f>'Analitika nastave'!H64</f>
        <v>0</v>
      </c>
      <c r="H63" s="189">
        <f>'Analitika nastave'!I64</f>
        <v>0</v>
      </c>
      <c r="I63" s="128" t="str">
        <f>'Analitika nastave'!J64</f>
        <v>NE</v>
      </c>
      <c r="J63" s="46">
        <f>'Analitika nastave'!K64</f>
        <v>0</v>
      </c>
      <c r="K63" s="47">
        <f>'Analitika nastave'!L64</f>
        <v>0</v>
      </c>
      <c r="L63" s="47">
        <f>'Analitika nastave'!M64</f>
        <v>0</v>
      </c>
      <c r="M63" s="47">
        <f>'Analitika nastave'!N64</f>
        <v>0</v>
      </c>
      <c r="N63" s="189">
        <f>'Analitika nastave'!O64</f>
        <v>0</v>
      </c>
      <c r="O63" s="128" t="str">
        <f>'Analitika nastave'!P64</f>
        <v>NE</v>
      </c>
      <c r="P63" s="46">
        <f>'Analitika nastave'!Q64</f>
        <v>0</v>
      </c>
      <c r="Q63" s="47">
        <f>'Analitika nastave'!R64</f>
        <v>0</v>
      </c>
      <c r="R63" s="47">
        <f>'Analitika nastave'!S64</f>
        <v>0</v>
      </c>
      <c r="S63" s="47">
        <f>'Analitika nastave'!T64</f>
        <v>0</v>
      </c>
      <c r="T63" s="189">
        <f>'Analitika nastave'!U64</f>
        <v>0</v>
      </c>
      <c r="U63" s="128" t="str">
        <f>'Analitika nastave'!V64</f>
        <v>NE</v>
      </c>
      <c r="V63" s="46">
        <f>'Analitika nastave'!W64</f>
        <v>0</v>
      </c>
      <c r="W63" s="47">
        <f>'Analitika nastave'!X64</f>
        <v>0</v>
      </c>
      <c r="X63" s="47">
        <f>'Analitika nastave'!Y64</f>
        <v>0</v>
      </c>
      <c r="Y63" s="47">
        <f>'Analitika nastave'!Z64</f>
        <v>0</v>
      </c>
      <c r="Z63" s="189">
        <f>'Analitika nastave'!AA64</f>
        <v>0</v>
      </c>
      <c r="AA63" s="128" t="str">
        <f>'Analitika nastave'!AB64</f>
        <v>NE</v>
      </c>
      <c r="AB63" s="46">
        <f>'Analitika nastave'!AC64</f>
        <v>0</v>
      </c>
      <c r="AC63" s="47">
        <f>'Analitika nastave'!AD64</f>
        <v>0</v>
      </c>
      <c r="AD63" s="47">
        <f>'Analitika nastave'!AE64</f>
        <v>0</v>
      </c>
      <c r="AE63" s="47">
        <f>'Analitika nastave'!AF64</f>
        <v>0</v>
      </c>
      <c r="AF63" s="189">
        <f>'Analitika nastave'!AG64</f>
        <v>0</v>
      </c>
      <c r="AG63" s="128" t="str">
        <f>'Analitika nastave'!AH64</f>
        <v>NE</v>
      </c>
      <c r="AH63" s="211">
        <f>'Analitika nastave'!AI64</f>
        <v>0</v>
      </c>
    </row>
    <row r="64" spans="1:34" ht="15.75" thickBot="1" x14ac:dyDescent="0.3">
      <c r="A64" s="215"/>
      <c r="B64" s="217"/>
      <c r="C64" s="50" t="str">
        <f>'Analitika nastave'!D65</f>
        <v>P</v>
      </c>
      <c r="D64" s="51">
        <f>'Analitika nastave'!E65</f>
        <v>0</v>
      </c>
      <c r="E64" s="51">
        <f>'Analitika nastave'!F65</f>
        <v>0</v>
      </c>
      <c r="F64" s="51">
        <f>'Analitika nastave'!G65</f>
        <v>0</v>
      </c>
      <c r="G64" s="51">
        <f>'Analitika nastave'!H65</f>
        <v>0</v>
      </c>
      <c r="H64" s="190"/>
      <c r="I64" s="188"/>
      <c r="J64" s="52">
        <f>'Analitika nastave'!K65</f>
        <v>0</v>
      </c>
      <c r="K64" s="51">
        <f>'Analitika nastave'!L65</f>
        <v>0</v>
      </c>
      <c r="L64" s="51">
        <f>'Analitika nastave'!M65</f>
        <v>0</v>
      </c>
      <c r="M64" s="51">
        <f>'Analitika nastave'!N65</f>
        <v>0</v>
      </c>
      <c r="N64" s="190"/>
      <c r="O64" s="188"/>
      <c r="P64" s="52">
        <f>'Analitika nastave'!Q65</f>
        <v>0</v>
      </c>
      <c r="Q64" s="51">
        <f>'Analitika nastave'!R65</f>
        <v>0</v>
      </c>
      <c r="R64" s="51">
        <f>'Analitika nastave'!S65</f>
        <v>0</v>
      </c>
      <c r="S64" s="51">
        <f>'Analitika nastave'!T65</f>
        <v>0</v>
      </c>
      <c r="T64" s="190"/>
      <c r="U64" s="188"/>
      <c r="V64" s="52">
        <f>'Analitika nastave'!W65</f>
        <v>0</v>
      </c>
      <c r="W64" s="51">
        <f>'Analitika nastave'!X65</f>
        <v>0</v>
      </c>
      <c r="X64" s="51">
        <f>'Analitika nastave'!Y65</f>
        <v>0</v>
      </c>
      <c r="Y64" s="51">
        <f>'Analitika nastave'!Z65</f>
        <v>0</v>
      </c>
      <c r="Z64" s="190"/>
      <c r="AA64" s="188"/>
      <c r="AB64" s="52">
        <f>'Analitika nastave'!AC65</f>
        <v>0</v>
      </c>
      <c r="AC64" s="51">
        <f>'Analitika nastave'!AD65</f>
        <v>0</v>
      </c>
      <c r="AD64" s="51">
        <f>'Analitika nastave'!AE65</f>
        <v>0</v>
      </c>
      <c r="AE64" s="51">
        <f>'Analitika nastave'!AF65</f>
        <v>0</v>
      </c>
      <c r="AF64" s="205"/>
      <c r="AG64" s="188"/>
      <c r="AH64" s="227"/>
    </row>
    <row r="65" spans="1:34" x14ac:dyDescent="0.25">
      <c r="A65" s="214">
        <v>30</v>
      </c>
      <c r="B65" s="216">
        <f>'Analitika nastave'!C66</f>
        <v>0</v>
      </c>
      <c r="C65" s="45" t="str">
        <f>'Analitika nastave'!D66</f>
        <v>B</v>
      </c>
      <c r="D65" s="46">
        <f>'Analitika nastave'!E66</f>
        <v>0</v>
      </c>
      <c r="E65" s="47">
        <f>'Analitika nastave'!F66</f>
        <v>0</v>
      </c>
      <c r="F65" s="47">
        <f>'Analitika nastave'!G66</f>
        <v>0</v>
      </c>
      <c r="G65" s="47">
        <f>'Analitika nastave'!H66</f>
        <v>0</v>
      </c>
      <c r="H65" s="189">
        <f>'Analitika nastave'!I66</f>
        <v>0</v>
      </c>
      <c r="I65" s="128" t="str">
        <f>'Analitika nastave'!J66</f>
        <v>NE</v>
      </c>
      <c r="J65" s="46">
        <f>'Analitika nastave'!K66</f>
        <v>0</v>
      </c>
      <c r="K65" s="47">
        <f>'Analitika nastave'!L66</f>
        <v>0</v>
      </c>
      <c r="L65" s="47">
        <f>'Analitika nastave'!M66</f>
        <v>0</v>
      </c>
      <c r="M65" s="47">
        <f>'Analitika nastave'!N66</f>
        <v>0</v>
      </c>
      <c r="N65" s="189">
        <f>'Analitika nastave'!O66</f>
        <v>0</v>
      </c>
      <c r="O65" s="128" t="str">
        <f>'Analitika nastave'!P66</f>
        <v>NE</v>
      </c>
      <c r="P65" s="46">
        <f>'Analitika nastave'!Q66</f>
        <v>0</v>
      </c>
      <c r="Q65" s="47">
        <f>'Analitika nastave'!R66</f>
        <v>0</v>
      </c>
      <c r="R65" s="47">
        <f>'Analitika nastave'!S66</f>
        <v>0</v>
      </c>
      <c r="S65" s="47">
        <f>'Analitika nastave'!T66</f>
        <v>0</v>
      </c>
      <c r="T65" s="189">
        <f>'Analitika nastave'!U66</f>
        <v>0</v>
      </c>
      <c r="U65" s="128" t="str">
        <f>'Analitika nastave'!V66</f>
        <v>NE</v>
      </c>
      <c r="V65" s="46">
        <f>'Analitika nastave'!W66</f>
        <v>0</v>
      </c>
      <c r="W65" s="47">
        <f>'Analitika nastave'!X66</f>
        <v>0</v>
      </c>
      <c r="X65" s="47">
        <f>'Analitika nastave'!Y66</f>
        <v>0</v>
      </c>
      <c r="Y65" s="47">
        <f>'Analitika nastave'!Z66</f>
        <v>0</v>
      </c>
      <c r="Z65" s="189">
        <f>'Analitika nastave'!AA66</f>
        <v>0</v>
      </c>
      <c r="AA65" s="128" t="str">
        <f>'Analitika nastave'!AB66</f>
        <v>NE</v>
      </c>
      <c r="AB65" s="46">
        <f>'Analitika nastave'!AC66</f>
        <v>0</v>
      </c>
      <c r="AC65" s="47">
        <f>'Analitika nastave'!AD66</f>
        <v>0</v>
      </c>
      <c r="AD65" s="47">
        <f>'Analitika nastave'!AE66</f>
        <v>0</v>
      </c>
      <c r="AE65" s="47">
        <f>'Analitika nastave'!AF66</f>
        <v>0</v>
      </c>
      <c r="AF65" s="189">
        <f>'Analitika nastave'!AG66</f>
        <v>0</v>
      </c>
      <c r="AG65" s="128" t="str">
        <f>'Analitika nastave'!AH66</f>
        <v>NE</v>
      </c>
      <c r="AH65" s="211">
        <f>'Analitika nastave'!AI66</f>
        <v>0</v>
      </c>
    </row>
    <row r="66" spans="1:34" ht="15.75" thickBot="1" x14ac:dyDescent="0.3">
      <c r="A66" s="215"/>
      <c r="B66" s="217"/>
      <c r="C66" s="50" t="str">
        <f>'Analitika nastave'!D67</f>
        <v>P</v>
      </c>
      <c r="D66" s="51">
        <f>'Analitika nastave'!E67</f>
        <v>0</v>
      </c>
      <c r="E66" s="51">
        <f>'Analitika nastave'!F67</f>
        <v>0</v>
      </c>
      <c r="F66" s="51">
        <f>'Analitika nastave'!G67</f>
        <v>0</v>
      </c>
      <c r="G66" s="51">
        <f>'Analitika nastave'!H67</f>
        <v>0</v>
      </c>
      <c r="H66" s="190"/>
      <c r="I66" s="188"/>
      <c r="J66" s="52">
        <f>'Analitika nastave'!K67</f>
        <v>0</v>
      </c>
      <c r="K66" s="51">
        <f>'Analitika nastave'!L67</f>
        <v>0</v>
      </c>
      <c r="L66" s="51">
        <f>'Analitika nastave'!M67</f>
        <v>0</v>
      </c>
      <c r="M66" s="51">
        <f>'Analitika nastave'!N67</f>
        <v>0</v>
      </c>
      <c r="N66" s="190"/>
      <c r="O66" s="188"/>
      <c r="P66" s="52">
        <f>'Analitika nastave'!Q67</f>
        <v>0</v>
      </c>
      <c r="Q66" s="51">
        <f>'Analitika nastave'!R67</f>
        <v>0</v>
      </c>
      <c r="R66" s="51">
        <f>'Analitika nastave'!S67</f>
        <v>0</v>
      </c>
      <c r="S66" s="51">
        <f>'Analitika nastave'!T67</f>
        <v>0</v>
      </c>
      <c r="T66" s="190"/>
      <c r="U66" s="188"/>
      <c r="V66" s="52">
        <f>'Analitika nastave'!W67</f>
        <v>0</v>
      </c>
      <c r="W66" s="51">
        <f>'Analitika nastave'!X67</f>
        <v>0</v>
      </c>
      <c r="X66" s="51">
        <f>'Analitika nastave'!Y67</f>
        <v>0</v>
      </c>
      <c r="Y66" s="51">
        <f>'Analitika nastave'!Z67</f>
        <v>0</v>
      </c>
      <c r="Z66" s="190"/>
      <c r="AA66" s="188"/>
      <c r="AB66" s="52">
        <f>'Analitika nastave'!AC67</f>
        <v>0</v>
      </c>
      <c r="AC66" s="51">
        <f>'Analitika nastave'!AD67</f>
        <v>0</v>
      </c>
      <c r="AD66" s="51">
        <f>'Analitika nastave'!AE67</f>
        <v>0</v>
      </c>
      <c r="AE66" s="51">
        <f>'Analitika nastave'!AF67</f>
        <v>0</v>
      </c>
      <c r="AF66" s="205"/>
      <c r="AG66" s="188"/>
      <c r="AH66" s="227"/>
    </row>
    <row r="67" spans="1:34" x14ac:dyDescent="0.25">
      <c r="A67" s="214">
        <v>31</v>
      </c>
      <c r="B67" s="216">
        <f>'Analitika nastave'!C68</f>
        <v>0</v>
      </c>
      <c r="C67" s="45" t="str">
        <f>'Analitika nastave'!D68</f>
        <v>B</v>
      </c>
      <c r="D67" s="46">
        <f>'Analitika nastave'!E68</f>
        <v>0</v>
      </c>
      <c r="E67" s="47">
        <f>'Analitika nastave'!F68</f>
        <v>0</v>
      </c>
      <c r="F67" s="47">
        <f>'Analitika nastave'!G68</f>
        <v>0</v>
      </c>
      <c r="G67" s="47">
        <f>'Analitika nastave'!H68</f>
        <v>0</v>
      </c>
      <c r="H67" s="189">
        <f>'Analitika nastave'!I68</f>
        <v>0</v>
      </c>
      <c r="I67" s="128" t="str">
        <f>'Analitika nastave'!J68</f>
        <v>NE</v>
      </c>
      <c r="J67" s="46">
        <f>'Analitika nastave'!K68</f>
        <v>0</v>
      </c>
      <c r="K67" s="47">
        <f>'Analitika nastave'!L68</f>
        <v>0</v>
      </c>
      <c r="L67" s="47">
        <f>'Analitika nastave'!M68</f>
        <v>0</v>
      </c>
      <c r="M67" s="47">
        <f>'Analitika nastave'!N68</f>
        <v>0</v>
      </c>
      <c r="N67" s="189">
        <f>'Analitika nastave'!O68</f>
        <v>0</v>
      </c>
      <c r="O67" s="128" t="str">
        <f>'Analitika nastave'!P68</f>
        <v>NE</v>
      </c>
      <c r="P67" s="46">
        <f>'Analitika nastave'!Q68</f>
        <v>0</v>
      </c>
      <c r="Q67" s="47">
        <f>'Analitika nastave'!R68</f>
        <v>0</v>
      </c>
      <c r="R67" s="47">
        <f>'Analitika nastave'!S68</f>
        <v>0</v>
      </c>
      <c r="S67" s="47">
        <f>'Analitika nastave'!T68</f>
        <v>0</v>
      </c>
      <c r="T67" s="189">
        <f>'Analitika nastave'!U68</f>
        <v>0</v>
      </c>
      <c r="U67" s="128" t="str">
        <f>'Analitika nastave'!V68</f>
        <v>NE</v>
      </c>
      <c r="V67" s="46">
        <f>'Analitika nastave'!W68</f>
        <v>0</v>
      </c>
      <c r="W67" s="47">
        <f>'Analitika nastave'!X68</f>
        <v>0</v>
      </c>
      <c r="X67" s="47">
        <f>'Analitika nastave'!Y68</f>
        <v>0</v>
      </c>
      <c r="Y67" s="47">
        <f>'Analitika nastave'!Z68</f>
        <v>0</v>
      </c>
      <c r="Z67" s="189">
        <f>'Analitika nastave'!AA68</f>
        <v>0</v>
      </c>
      <c r="AA67" s="128" t="str">
        <f>'Analitika nastave'!AB68</f>
        <v>NE</v>
      </c>
      <c r="AB67" s="46">
        <f>'Analitika nastave'!AC68</f>
        <v>0</v>
      </c>
      <c r="AC67" s="47">
        <f>'Analitika nastave'!AD68</f>
        <v>0</v>
      </c>
      <c r="AD67" s="47">
        <f>'Analitika nastave'!AE68</f>
        <v>0</v>
      </c>
      <c r="AE67" s="47">
        <f>'Analitika nastave'!AF68</f>
        <v>0</v>
      </c>
      <c r="AF67" s="189">
        <f>'Analitika nastave'!AG68</f>
        <v>0</v>
      </c>
      <c r="AG67" s="128" t="str">
        <f>'Analitika nastave'!AH68</f>
        <v>NE</v>
      </c>
      <c r="AH67" s="211">
        <f>'Analitika nastave'!AI68</f>
        <v>0</v>
      </c>
    </row>
    <row r="68" spans="1:34" ht="15.75" thickBot="1" x14ac:dyDescent="0.3">
      <c r="A68" s="215"/>
      <c r="B68" s="217"/>
      <c r="C68" s="50" t="str">
        <f>'Analitika nastave'!D69</f>
        <v>P</v>
      </c>
      <c r="D68" s="51">
        <f>'Analitika nastave'!E69</f>
        <v>0</v>
      </c>
      <c r="E68" s="51">
        <f>'Analitika nastave'!F69</f>
        <v>0</v>
      </c>
      <c r="F68" s="51">
        <f>'Analitika nastave'!G69</f>
        <v>0</v>
      </c>
      <c r="G68" s="51">
        <f>'Analitika nastave'!H69</f>
        <v>0</v>
      </c>
      <c r="H68" s="190"/>
      <c r="I68" s="188"/>
      <c r="J68" s="52">
        <f>'Analitika nastave'!K69</f>
        <v>0</v>
      </c>
      <c r="K68" s="51">
        <f>'Analitika nastave'!L69</f>
        <v>0</v>
      </c>
      <c r="L68" s="51">
        <f>'Analitika nastave'!M69</f>
        <v>0</v>
      </c>
      <c r="M68" s="51">
        <f>'Analitika nastave'!N69</f>
        <v>0</v>
      </c>
      <c r="N68" s="190"/>
      <c r="O68" s="188"/>
      <c r="P68" s="52">
        <f>'Analitika nastave'!Q69</f>
        <v>0</v>
      </c>
      <c r="Q68" s="51">
        <f>'Analitika nastave'!R69</f>
        <v>0</v>
      </c>
      <c r="R68" s="51">
        <f>'Analitika nastave'!S69</f>
        <v>0</v>
      </c>
      <c r="S68" s="51">
        <f>'Analitika nastave'!T69</f>
        <v>0</v>
      </c>
      <c r="T68" s="190"/>
      <c r="U68" s="188"/>
      <c r="V68" s="52">
        <f>'Analitika nastave'!W69</f>
        <v>0</v>
      </c>
      <c r="W68" s="51">
        <f>'Analitika nastave'!X69</f>
        <v>0</v>
      </c>
      <c r="X68" s="51">
        <f>'Analitika nastave'!Y69</f>
        <v>0</v>
      </c>
      <c r="Y68" s="51">
        <f>'Analitika nastave'!Z69</f>
        <v>0</v>
      </c>
      <c r="Z68" s="190"/>
      <c r="AA68" s="188"/>
      <c r="AB68" s="52">
        <f>'Analitika nastave'!AC69</f>
        <v>0</v>
      </c>
      <c r="AC68" s="51">
        <f>'Analitika nastave'!AD69</f>
        <v>0</v>
      </c>
      <c r="AD68" s="51">
        <f>'Analitika nastave'!AE69</f>
        <v>0</v>
      </c>
      <c r="AE68" s="51">
        <f>'Analitika nastave'!AF69</f>
        <v>0</v>
      </c>
      <c r="AF68" s="205"/>
      <c r="AG68" s="188"/>
      <c r="AH68" s="227"/>
    </row>
    <row r="69" spans="1:34" x14ac:dyDescent="0.25">
      <c r="A69" s="214">
        <v>32</v>
      </c>
      <c r="B69" s="216">
        <f>'Analitika nastave'!C70</f>
        <v>0</v>
      </c>
      <c r="C69" s="45" t="str">
        <f>'Analitika nastave'!D70</f>
        <v>B</v>
      </c>
      <c r="D69" s="46">
        <f>'Analitika nastave'!E70</f>
        <v>0</v>
      </c>
      <c r="E69" s="47">
        <f>'Analitika nastave'!F70</f>
        <v>0</v>
      </c>
      <c r="F69" s="47">
        <f>'Analitika nastave'!G70</f>
        <v>0</v>
      </c>
      <c r="G69" s="47">
        <f>'Analitika nastave'!H70</f>
        <v>0</v>
      </c>
      <c r="H69" s="189">
        <f>'Analitika nastave'!I70</f>
        <v>0</v>
      </c>
      <c r="I69" s="128" t="str">
        <f>'Analitika nastave'!J70</f>
        <v>NE</v>
      </c>
      <c r="J69" s="46">
        <f>'Analitika nastave'!K70</f>
        <v>0</v>
      </c>
      <c r="K69" s="47">
        <f>'Analitika nastave'!L70</f>
        <v>0</v>
      </c>
      <c r="L69" s="47">
        <f>'Analitika nastave'!M70</f>
        <v>0</v>
      </c>
      <c r="M69" s="47">
        <f>'Analitika nastave'!N70</f>
        <v>0</v>
      </c>
      <c r="N69" s="189">
        <f>'Analitika nastave'!O70</f>
        <v>0</v>
      </c>
      <c r="O69" s="128" t="str">
        <f>'Analitika nastave'!P70</f>
        <v>NE</v>
      </c>
      <c r="P69" s="46">
        <f>'Analitika nastave'!Q70</f>
        <v>0</v>
      </c>
      <c r="Q69" s="47">
        <f>'Analitika nastave'!R70</f>
        <v>0</v>
      </c>
      <c r="R69" s="47">
        <f>'Analitika nastave'!S70</f>
        <v>0</v>
      </c>
      <c r="S69" s="47">
        <f>'Analitika nastave'!T70</f>
        <v>0</v>
      </c>
      <c r="T69" s="189">
        <f>'Analitika nastave'!U70</f>
        <v>0</v>
      </c>
      <c r="U69" s="128" t="str">
        <f>'Analitika nastave'!V70</f>
        <v>NE</v>
      </c>
      <c r="V69" s="46">
        <f>'Analitika nastave'!W70</f>
        <v>0</v>
      </c>
      <c r="W69" s="47">
        <f>'Analitika nastave'!X70</f>
        <v>0</v>
      </c>
      <c r="X69" s="47">
        <f>'Analitika nastave'!Y70</f>
        <v>0</v>
      </c>
      <c r="Y69" s="47">
        <f>'Analitika nastave'!Z70</f>
        <v>0</v>
      </c>
      <c r="Z69" s="189">
        <f>'Analitika nastave'!AA70</f>
        <v>0</v>
      </c>
      <c r="AA69" s="128" t="str">
        <f>'Analitika nastave'!AB70</f>
        <v>NE</v>
      </c>
      <c r="AB69" s="46">
        <f>'Analitika nastave'!AC70</f>
        <v>0</v>
      </c>
      <c r="AC69" s="47">
        <f>'Analitika nastave'!AD70</f>
        <v>0</v>
      </c>
      <c r="AD69" s="47">
        <f>'Analitika nastave'!AE70</f>
        <v>0</v>
      </c>
      <c r="AE69" s="47">
        <f>'Analitika nastave'!AF70</f>
        <v>0</v>
      </c>
      <c r="AF69" s="189">
        <f>'Analitika nastave'!AG70</f>
        <v>0</v>
      </c>
      <c r="AG69" s="128" t="str">
        <f>'Analitika nastave'!AH70</f>
        <v>NE</v>
      </c>
      <c r="AH69" s="211">
        <f>'Analitika nastave'!AI70</f>
        <v>0</v>
      </c>
    </row>
    <row r="70" spans="1:34" ht="15.75" thickBot="1" x14ac:dyDescent="0.3">
      <c r="A70" s="215"/>
      <c r="B70" s="217"/>
      <c r="C70" s="50" t="str">
        <f>'Analitika nastave'!D71</f>
        <v>P</v>
      </c>
      <c r="D70" s="51">
        <f>'Analitika nastave'!E71</f>
        <v>0</v>
      </c>
      <c r="E70" s="51">
        <f>'Analitika nastave'!F71</f>
        <v>0</v>
      </c>
      <c r="F70" s="51">
        <f>'Analitika nastave'!G71</f>
        <v>0</v>
      </c>
      <c r="G70" s="51">
        <f>'Analitika nastave'!H71</f>
        <v>0</v>
      </c>
      <c r="H70" s="190"/>
      <c r="I70" s="188"/>
      <c r="J70" s="52">
        <f>'Analitika nastave'!K71</f>
        <v>0</v>
      </c>
      <c r="K70" s="51">
        <f>'Analitika nastave'!L71</f>
        <v>0</v>
      </c>
      <c r="L70" s="51">
        <f>'Analitika nastave'!M71</f>
        <v>0</v>
      </c>
      <c r="M70" s="51">
        <f>'Analitika nastave'!N71</f>
        <v>0</v>
      </c>
      <c r="N70" s="190"/>
      <c r="O70" s="188"/>
      <c r="P70" s="52">
        <f>'Analitika nastave'!Q71</f>
        <v>0</v>
      </c>
      <c r="Q70" s="51">
        <f>'Analitika nastave'!R71</f>
        <v>0</v>
      </c>
      <c r="R70" s="51">
        <f>'Analitika nastave'!S71</f>
        <v>0</v>
      </c>
      <c r="S70" s="51">
        <f>'Analitika nastave'!T71</f>
        <v>0</v>
      </c>
      <c r="T70" s="190"/>
      <c r="U70" s="188"/>
      <c r="V70" s="52">
        <f>'Analitika nastave'!W71</f>
        <v>0</v>
      </c>
      <c r="W70" s="51">
        <f>'Analitika nastave'!X71</f>
        <v>0</v>
      </c>
      <c r="X70" s="51">
        <f>'Analitika nastave'!Y71</f>
        <v>0</v>
      </c>
      <c r="Y70" s="51">
        <f>'Analitika nastave'!Z71</f>
        <v>0</v>
      </c>
      <c r="Z70" s="190"/>
      <c r="AA70" s="188"/>
      <c r="AB70" s="52">
        <f>'Analitika nastave'!AC71</f>
        <v>0</v>
      </c>
      <c r="AC70" s="51">
        <f>'Analitika nastave'!AD71</f>
        <v>0</v>
      </c>
      <c r="AD70" s="51">
        <f>'Analitika nastave'!AE71</f>
        <v>0</v>
      </c>
      <c r="AE70" s="51">
        <f>'Analitika nastave'!AF71</f>
        <v>0</v>
      </c>
      <c r="AF70" s="205"/>
      <c r="AG70" s="188"/>
      <c r="AH70" s="227"/>
    </row>
    <row r="71" spans="1:34" x14ac:dyDescent="0.25">
      <c r="A71" s="214">
        <v>33</v>
      </c>
      <c r="B71" s="216">
        <f>'Analitika nastave'!C72</f>
        <v>0</v>
      </c>
      <c r="C71" s="45" t="str">
        <f>'Analitika nastave'!D72</f>
        <v>B</v>
      </c>
      <c r="D71" s="46">
        <f>'Analitika nastave'!E72</f>
        <v>0</v>
      </c>
      <c r="E71" s="47">
        <f>'Analitika nastave'!F72</f>
        <v>0</v>
      </c>
      <c r="F71" s="47">
        <f>'Analitika nastave'!G72</f>
        <v>0</v>
      </c>
      <c r="G71" s="47">
        <f>'Analitika nastave'!H72</f>
        <v>0</v>
      </c>
      <c r="H71" s="189">
        <f>'Analitika nastave'!I72</f>
        <v>0</v>
      </c>
      <c r="I71" s="128" t="str">
        <f>'Analitika nastave'!J72</f>
        <v>NE</v>
      </c>
      <c r="J71" s="46">
        <f>'Analitika nastave'!K72</f>
        <v>0</v>
      </c>
      <c r="K71" s="47">
        <f>'Analitika nastave'!L72</f>
        <v>0</v>
      </c>
      <c r="L71" s="47">
        <f>'Analitika nastave'!M72</f>
        <v>0</v>
      </c>
      <c r="M71" s="47">
        <f>'Analitika nastave'!N72</f>
        <v>0</v>
      </c>
      <c r="N71" s="189">
        <f>'Analitika nastave'!O72</f>
        <v>0</v>
      </c>
      <c r="O71" s="128" t="str">
        <f>'Analitika nastave'!P72</f>
        <v>NE</v>
      </c>
      <c r="P71" s="46">
        <f>'Analitika nastave'!Q72</f>
        <v>0</v>
      </c>
      <c r="Q71" s="47">
        <f>'Analitika nastave'!R72</f>
        <v>0</v>
      </c>
      <c r="R71" s="47">
        <f>'Analitika nastave'!S72</f>
        <v>0</v>
      </c>
      <c r="S71" s="47">
        <f>'Analitika nastave'!T72</f>
        <v>0</v>
      </c>
      <c r="T71" s="189">
        <f>'Analitika nastave'!U72</f>
        <v>0</v>
      </c>
      <c r="U71" s="128" t="str">
        <f>'Analitika nastave'!V72</f>
        <v>NE</v>
      </c>
      <c r="V71" s="46">
        <f>'Analitika nastave'!W72</f>
        <v>0</v>
      </c>
      <c r="W71" s="47">
        <f>'Analitika nastave'!X72</f>
        <v>0</v>
      </c>
      <c r="X71" s="47">
        <f>'Analitika nastave'!Y72</f>
        <v>0</v>
      </c>
      <c r="Y71" s="47">
        <f>'Analitika nastave'!Z72</f>
        <v>0</v>
      </c>
      <c r="Z71" s="189">
        <f>'Analitika nastave'!AA72</f>
        <v>0</v>
      </c>
      <c r="AA71" s="128" t="str">
        <f>'Analitika nastave'!AB72</f>
        <v>NE</v>
      </c>
      <c r="AB71" s="46">
        <f>'Analitika nastave'!AC72</f>
        <v>0</v>
      </c>
      <c r="AC71" s="47">
        <f>'Analitika nastave'!AD72</f>
        <v>0</v>
      </c>
      <c r="AD71" s="47">
        <f>'Analitika nastave'!AE72</f>
        <v>0</v>
      </c>
      <c r="AE71" s="47">
        <f>'Analitika nastave'!AF72</f>
        <v>0</v>
      </c>
      <c r="AF71" s="189">
        <f>'Analitika nastave'!AG72</f>
        <v>0</v>
      </c>
      <c r="AG71" s="128" t="str">
        <f>'Analitika nastave'!AH72</f>
        <v>NE</v>
      </c>
      <c r="AH71" s="211">
        <f>'Analitika nastave'!AI72</f>
        <v>0</v>
      </c>
    </row>
    <row r="72" spans="1:34" ht="15.75" thickBot="1" x14ac:dyDescent="0.3">
      <c r="A72" s="215"/>
      <c r="B72" s="217"/>
      <c r="C72" s="50" t="str">
        <f>'Analitika nastave'!D73</f>
        <v>P</v>
      </c>
      <c r="D72" s="51">
        <f>'Analitika nastave'!E73</f>
        <v>0</v>
      </c>
      <c r="E72" s="51">
        <f>'Analitika nastave'!F73</f>
        <v>0</v>
      </c>
      <c r="F72" s="51">
        <f>'Analitika nastave'!G73</f>
        <v>0</v>
      </c>
      <c r="G72" s="51">
        <f>'Analitika nastave'!H73</f>
        <v>0</v>
      </c>
      <c r="H72" s="190"/>
      <c r="I72" s="188"/>
      <c r="J72" s="52">
        <f>'Analitika nastave'!K73</f>
        <v>0</v>
      </c>
      <c r="K72" s="51">
        <f>'Analitika nastave'!L73</f>
        <v>0</v>
      </c>
      <c r="L72" s="51">
        <f>'Analitika nastave'!M73</f>
        <v>0</v>
      </c>
      <c r="M72" s="51">
        <f>'Analitika nastave'!N73</f>
        <v>0</v>
      </c>
      <c r="N72" s="190"/>
      <c r="O72" s="188"/>
      <c r="P72" s="52">
        <f>'Analitika nastave'!Q73</f>
        <v>0</v>
      </c>
      <c r="Q72" s="51">
        <f>'Analitika nastave'!R73</f>
        <v>0</v>
      </c>
      <c r="R72" s="51">
        <f>'Analitika nastave'!S73</f>
        <v>0</v>
      </c>
      <c r="S72" s="51">
        <f>'Analitika nastave'!T73</f>
        <v>0</v>
      </c>
      <c r="T72" s="190"/>
      <c r="U72" s="188"/>
      <c r="V72" s="52">
        <f>'Analitika nastave'!W73</f>
        <v>0</v>
      </c>
      <c r="W72" s="51">
        <f>'Analitika nastave'!X73</f>
        <v>0</v>
      </c>
      <c r="X72" s="51">
        <f>'Analitika nastave'!Y73</f>
        <v>0</v>
      </c>
      <c r="Y72" s="51">
        <f>'Analitika nastave'!Z73</f>
        <v>0</v>
      </c>
      <c r="Z72" s="190"/>
      <c r="AA72" s="188"/>
      <c r="AB72" s="52">
        <f>'Analitika nastave'!AC73</f>
        <v>0</v>
      </c>
      <c r="AC72" s="51">
        <f>'Analitika nastave'!AD73</f>
        <v>0</v>
      </c>
      <c r="AD72" s="51">
        <f>'Analitika nastave'!AE73</f>
        <v>0</v>
      </c>
      <c r="AE72" s="51">
        <f>'Analitika nastave'!AF73</f>
        <v>0</v>
      </c>
      <c r="AF72" s="205"/>
      <c r="AG72" s="188"/>
      <c r="AH72" s="227"/>
    </row>
    <row r="73" spans="1:34" x14ac:dyDescent="0.25">
      <c r="A73" s="214">
        <v>34</v>
      </c>
      <c r="B73" s="216">
        <f>'Analitika nastave'!C74</f>
        <v>0</v>
      </c>
      <c r="C73" s="45" t="str">
        <f>'Analitika nastave'!D74</f>
        <v>B</v>
      </c>
      <c r="D73" s="46">
        <f>'Analitika nastave'!E74</f>
        <v>0</v>
      </c>
      <c r="E73" s="47">
        <f>'Analitika nastave'!F74</f>
        <v>0</v>
      </c>
      <c r="F73" s="47">
        <f>'Analitika nastave'!G74</f>
        <v>0</v>
      </c>
      <c r="G73" s="47">
        <f>'Analitika nastave'!H74</f>
        <v>0</v>
      </c>
      <c r="H73" s="189">
        <f>'Analitika nastave'!I74</f>
        <v>0</v>
      </c>
      <c r="I73" s="128" t="str">
        <f>'Analitika nastave'!J74</f>
        <v>NE</v>
      </c>
      <c r="J73" s="46">
        <f>'Analitika nastave'!K74</f>
        <v>0</v>
      </c>
      <c r="K73" s="47">
        <f>'Analitika nastave'!L74</f>
        <v>0</v>
      </c>
      <c r="L73" s="47">
        <f>'Analitika nastave'!M74</f>
        <v>0</v>
      </c>
      <c r="M73" s="47">
        <f>'Analitika nastave'!N74</f>
        <v>0</v>
      </c>
      <c r="N73" s="189">
        <f>'Analitika nastave'!O74</f>
        <v>0</v>
      </c>
      <c r="O73" s="128" t="str">
        <f>'Analitika nastave'!P74</f>
        <v>NE</v>
      </c>
      <c r="P73" s="46">
        <f>'Analitika nastave'!Q74</f>
        <v>0</v>
      </c>
      <c r="Q73" s="47">
        <f>'Analitika nastave'!R74</f>
        <v>0</v>
      </c>
      <c r="R73" s="47">
        <f>'Analitika nastave'!S74</f>
        <v>0</v>
      </c>
      <c r="S73" s="47">
        <f>'Analitika nastave'!T74</f>
        <v>0</v>
      </c>
      <c r="T73" s="189">
        <f>'Analitika nastave'!U74</f>
        <v>0</v>
      </c>
      <c r="U73" s="128" t="str">
        <f>'Analitika nastave'!V74</f>
        <v>NE</v>
      </c>
      <c r="V73" s="46">
        <f>'Analitika nastave'!W74</f>
        <v>0</v>
      </c>
      <c r="W73" s="47">
        <f>'Analitika nastave'!X74</f>
        <v>0</v>
      </c>
      <c r="X73" s="47">
        <f>'Analitika nastave'!Y74</f>
        <v>0</v>
      </c>
      <c r="Y73" s="47">
        <f>'Analitika nastave'!Z74</f>
        <v>0</v>
      </c>
      <c r="Z73" s="189">
        <f>'Analitika nastave'!AA74</f>
        <v>0</v>
      </c>
      <c r="AA73" s="128" t="str">
        <f>'Analitika nastave'!AB74</f>
        <v>NE</v>
      </c>
      <c r="AB73" s="46">
        <f>'Analitika nastave'!AC74</f>
        <v>0</v>
      </c>
      <c r="AC73" s="47">
        <f>'Analitika nastave'!AD74</f>
        <v>0</v>
      </c>
      <c r="AD73" s="47">
        <f>'Analitika nastave'!AE74</f>
        <v>0</v>
      </c>
      <c r="AE73" s="47">
        <f>'Analitika nastave'!AF74</f>
        <v>0</v>
      </c>
      <c r="AF73" s="189">
        <f>'Analitika nastave'!AG74</f>
        <v>0</v>
      </c>
      <c r="AG73" s="128" t="str">
        <f>'Analitika nastave'!AH74</f>
        <v>NE</v>
      </c>
      <c r="AH73" s="211">
        <f>'Analitika nastave'!AI74</f>
        <v>0</v>
      </c>
    </row>
    <row r="74" spans="1:34" ht="15.75" thickBot="1" x14ac:dyDescent="0.3">
      <c r="A74" s="215"/>
      <c r="B74" s="217"/>
      <c r="C74" s="50" t="str">
        <f>'Analitika nastave'!D75</f>
        <v>P</v>
      </c>
      <c r="D74" s="51">
        <f>'Analitika nastave'!E75</f>
        <v>0</v>
      </c>
      <c r="E74" s="51">
        <f>'Analitika nastave'!F75</f>
        <v>0</v>
      </c>
      <c r="F74" s="51">
        <f>'Analitika nastave'!G75</f>
        <v>0</v>
      </c>
      <c r="G74" s="51">
        <f>'Analitika nastave'!H75</f>
        <v>0</v>
      </c>
      <c r="H74" s="190"/>
      <c r="I74" s="188"/>
      <c r="J74" s="52">
        <f>'Analitika nastave'!K75</f>
        <v>0</v>
      </c>
      <c r="K74" s="51">
        <f>'Analitika nastave'!L75</f>
        <v>0</v>
      </c>
      <c r="L74" s="51">
        <f>'Analitika nastave'!M75</f>
        <v>0</v>
      </c>
      <c r="M74" s="51">
        <f>'Analitika nastave'!N75</f>
        <v>0</v>
      </c>
      <c r="N74" s="190"/>
      <c r="O74" s="188"/>
      <c r="P74" s="52">
        <f>'Analitika nastave'!Q75</f>
        <v>0</v>
      </c>
      <c r="Q74" s="51">
        <f>'Analitika nastave'!R75</f>
        <v>0</v>
      </c>
      <c r="R74" s="51">
        <f>'Analitika nastave'!S75</f>
        <v>0</v>
      </c>
      <c r="S74" s="51">
        <f>'Analitika nastave'!T75</f>
        <v>0</v>
      </c>
      <c r="T74" s="190"/>
      <c r="U74" s="188"/>
      <c r="V74" s="52">
        <f>'Analitika nastave'!W75</f>
        <v>0</v>
      </c>
      <c r="W74" s="51">
        <f>'Analitika nastave'!X75</f>
        <v>0</v>
      </c>
      <c r="X74" s="51">
        <f>'Analitika nastave'!Y75</f>
        <v>0</v>
      </c>
      <c r="Y74" s="51">
        <f>'Analitika nastave'!Z75</f>
        <v>0</v>
      </c>
      <c r="Z74" s="190"/>
      <c r="AA74" s="188"/>
      <c r="AB74" s="52">
        <f>'Analitika nastave'!AC75</f>
        <v>0</v>
      </c>
      <c r="AC74" s="51">
        <f>'Analitika nastave'!AD75</f>
        <v>0</v>
      </c>
      <c r="AD74" s="51">
        <f>'Analitika nastave'!AE75</f>
        <v>0</v>
      </c>
      <c r="AE74" s="51">
        <f>'Analitika nastave'!AF75</f>
        <v>0</v>
      </c>
      <c r="AF74" s="205"/>
      <c r="AG74" s="188"/>
      <c r="AH74" s="227"/>
    </row>
    <row r="75" spans="1:34" x14ac:dyDescent="0.25">
      <c r="A75" s="214">
        <v>35</v>
      </c>
      <c r="B75" s="216">
        <f>'Analitika nastave'!C76</f>
        <v>0</v>
      </c>
      <c r="C75" s="45" t="str">
        <f>'Analitika nastave'!D76</f>
        <v>B</v>
      </c>
      <c r="D75" s="46">
        <f>'Analitika nastave'!E76</f>
        <v>0</v>
      </c>
      <c r="E75" s="47">
        <f>'Analitika nastave'!F76</f>
        <v>0</v>
      </c>
      <c r="F75" s="47">
        <f>'Analitika nastave'!G76</f>
        <v>0</v>
      </c>
      <c r="G75" s="47">
        <f>'Analitika nastave'!H76</f>
        <v>0</v>
      </c>
      <c r="H75" s="189">
        <f>'Analitika nastave'!I76</f>
        <v>0</v>
      </c>
      <c r="I75" s="128" t="str">
        <f>'Analitika nastave'!J76</f>
        <v>NE</v>
      </c>
      <c r="J75" s="46">
        <f>'Analitika nastave'!K76</f>
        <v>0</v>
      </c>
      <c r="K75" s="47">
        <f>'Analitika nastave'!L76</f>
        <v>0</v>
      </c>
      <c r="L75" s="47">
        <f>'Analitika nastave'!M76</f>
        <v>0</v>
      </c>
      <c r="M75" s="47">
        <f>'Analitika nastave'!N76</f>
        <v>0</v>
      </c>
      <c r="N75" s="189">
        <f>'Analitika nastave'!O76</f>
        <v>0</v>
      </c>
      <c r="O75" s="128" t="str">
        <f>'Analitika nastave'!P76</f>
        <v>NE</v>
      </c>
      <c r="P75" s="46">
        <f>'Analitika nastave'!Q76</f>
        <v>0</v>
      </c>
      <c r="Q75" s="47">
        <f>'Analitika nastave'!R76</f>
        <v>0</v>
      </c>
      <c r="R75" s="47">
        <f>'Analitika nastave'!S76</f>
        <v>0</v>
      </c>
      <c r="S75" s="47">
        <f>'Analitika nastave'!T76</f>
        <v>0</v>
      </c>
      <c r="T75" s="189">
        <f>'Analitika nastave'!U76</f>
        <v>0</v>
      </c>
      <c r="U75" s="128" t="str">
        <f>'Analitika nastave'!V76</f>
        <v>NE</v>
      </c>
      <c r="V75" s="46">
        <f>'Analitika nastave'!W76</f>
        <v>0</v>
      </c>
      <c r="W75" s="47">
        <f>'Analitika nastave'!X76</f>
        <v>0</v>
      </c>
      <c r="X75" s="47">
        <f>'Analitika nastave'!Y76</f>
        <v>0</v>
      </c>
      <c r="Y75" s="47">
        <f>'Analitika nastave'!Z76</f>
        <v>0</v>
      </c>
      <c r="Z75" s="189">
        <f>'Analitika nastave'!AA76</f>
        <v>0</v>
      </c>
      <c r="AA75" s="128" t="str">
        <f>'Analitika nastave'!AB76</f>
        <v>NE</v>
      </c>
      <c r="AB75" s="46">
        <f>'Analitika nastave'!AC76</f>
        <v>0</v>
      </c>
      <c r="AC75" s="47">
        <f>'Analitika nastave'!AD76</f>
        <v>0</v>
      </c>
      <c r="AD75" s="47">
        <f>'Analitika nastave'!AE76</f>
        <v>0</v>
      </c>
      <c r="AE75" s="47">
        <f>'Analitika nastave'!AF76</f>
        <v>0</v>
      </c>
      <c r="AF75" s="189">
        <f>'Analitika nastave'!AG76</f>
        <v>0</v>
      </c>
      <c r="AG75" s="128" t="str">
        <f>'Analitika nastave'!AH76</f>
        <v>NE</v>
      </c>
      <c r="AH75" s="211">
        <f>'Analitika nastave'!AI76</f>
        <v>0</v>
      </c>
    </row>
    <row r="76" spans="1:34" ht="15.75" thickBot="1" x14ac:dyDescent="0.3">
      <c r="A76" s="215"/>
      <c r="B76" s="217"/>
      <c r="C76" s="50" t="str">
        <f>'Analitika nastave'!D77</f>
        <v>P</v>
      </c>
      <c r="D76" s="51">
        <f>'Analitika nastave'!E77</f>
        <v>0</v>
      </c>
      <c r="E76" s="51">
        <f>'Analitika nastave'!F77</f>
        <v>0</v>
      </c>
      <c r="F76" s="51">
        <f>'Analitika nastave'!G77</f>
        <v>0</v>
      </c>
      <c r="G76" s="51">
        <f>'Analitika nastave'!H77</f>
        <v>0</v>
      </c>
      <c r="H76" s="190"/>
      <c r="I76" s="188"/>
      <c r="J76" s="52">
        <f>'Analitika nastave'!K77</f>
        <v>0</v>
      </c>
      <c r="K76" s="51">
        <f>'Analitika nastave'!L77</f>
        <v>0</v>
      </c>
      <c r="L76" s="51">
        <f>'Analitika nastave'!M77</f>
        <v>0</v>
      </c>
      <c r="M76" s="51">
        <f>'Analitika nastave'!N77</f>
        <v>0</v>
      </c>
      <c r="N76" s="190"/>
      <c r="O76" s="188"/>
      <c r="P76" s="52">
        <f>'Analitika nastave'!Q77</f>
        <v>0</v>
      </c>
      <c r="Q76" s="51">
        <f>'Analitika nastave'!R77</f>
        <v>0</v>
      </c>
      <c r="R76" s="51">
        <f>'Analitika nastave'!S77</f>
        <v>0</v>
      </c>
      <c r="S76" s="51">
        <f>'Analitika nastave'!T77</f>
        <v>0</v>
      </c>
      <c r="T76" s="190"/>
      <c r="U76" s="188"/>
      <c r="V76" s="52">
        <f>'Analitika nastave'!W77</f>
        <v>0</v>
      </c>
      <c r="W76" s="51">
        <f>'Analitika nastave'!X77</f>
        <v>0</v>
      </c>
      <c r="X76" s="51">
        <f>'Analitika nastave'!Y77</f>
        <v>0</v>
      </c>
      <c r="Y76" s="51">
        <f>'Analitika nastave'!Z77</f>
        <v>0</v>
      </c>
      <c r="Z76" s="190"/>
      <c r="AA76" s="188"/>
      <c r="AB76" s="52">
        <f>'Analitika nastave'!AC77</f>
        <v>0</v>
      </c>
      <c r="AC76" s="51">
        <f>'Analitika nastave'!AD77</f>
        <v>0</v>
      </c>
      <c r="AD76" s="51">
        <f>'Analitika nastave'!AE77</f>
        <v>0</v>
      </c>
      <c r="AE76" s="51">
        <f>'Analitika nastave'!AF77</f>
        <v>0</v>
      </c>
      <c r="AF76" s="205"/>
      <c r="AG76" s="188"/>
      <c r="AH76" s="227"/>
    </row>
    <row r="77" spans="1:34" x14ac:dyDescent="0.25">
      <c r="A77" s="214">
        <v>36</v>
      </c>
      <c r="B77" s="216">
        <f>'Analitika nastave'!C78</f>
        <v>0</v>
      </c>
      <c r="C77" s="45" t="str">
        <f>'Analitika nastave'!D78</f>
        <v>B</v>
      </c>
      <c r="D77" s="46">
        <f>'Analitika nastave'!E78</f>
        <v>0</v>
      </c>
      <c r="E77" s="47">
        <f>'Analitika nastave'!F78</f>
        <v>0</v>
      </c>
      <c r="F77" s="47">
        <f>'Analitika nastave'!G78</f>
        <v>0</v>
      </c>
      <c r="G77" s="47">
        <f>'Analitika nastave'!H78</f>
        <v>0</v>
      </c>
      <c r="H77" s="189">
        <f>'Analitika nastave'!I78</f>
        <v>0</v>
      </c>
      <c r="I77" s="128" t="str">
        <f>'Analitika nastave'!J78</f>
        <v>NE</v>
      </c>
      <c r="J77" s="46">
        <f>'Analitika nastave'!K78</f>
        <v>0</v>
      </c>
      <c r="K77" s="47">
        <f>'Analitika nastave'!L78</f>
        <v>0</v>
      </c>
      <c r="L77" s="47">
        <f>'Analitika nastave'!M78</f>
        <v>0</v>
      </c>
      <c r="M77" s="47">
        <f>'Analitika nastave'!N78</f>
        <v>0</v>
      </c>
      <c r="N77" s="189">
        <f>'Analitika nastave'!O78</f>
        <v>0</v>
      </c>
      <c r="O77" s="128" t="str">
        <f>'Analitika nastave'!P78</f>
        <v>NE</v>
      </c>
      <c r="P77" s="46">
        <f>'Analitika nastave'!Q78</f>
        <v>0</v>
      </c>
      <c r="Q77" s="47">
        <f>'Analitika nastave'!R78</f>
        <v>0</v>
      </c>
      <c r="R77" s="47">
        <f>'Analitika nastave'!S78</f>
        <v>0</v>
      </c>
      <c r="S77" s="47">
        <f>'Analitika nastave'!T78</f>
        <v>0</v>
      </c>
      <c r="T77" s="189">
        <f>'Analitika nastave'!U78</f>
        <v>0</v>
      </c>
      <c r="U77" s="128" t="str">
        <f>'Analitika nastave'!V78</f>
        <v>NE</v>
      </c>
      <c r="V77" s="46">
        <f>'Analitika nastave'!W78</f>
        <v>0</v>
      </c>
      <c r="W77" s="47">
        <f>'Analitika nastave'!X78</f>
        <v>0</v>
      </c>
      <c r="X77" s="47">
        <f>'Analitika nastave'!Y78</f>
        <v>0</v>
      </c>
      <c r="Y77" s="47">
        <f>'Analitika nastave'!Z78</f>
        <v>0</v>
      </c>
      <c r="Z77" s="189">
        <f>'Analitika nastave'!AA78</f>
        <v>0</v>
      </c>
      <c r="AA77" s="128" t="str">
        <f>'Analitika nastave'!AB78</f>
        <v>NE</v>
      </c>
      <c r="AB77" s="46">
        <f>'Analitika nastave'!AC78</f>
        <v>0</v>
      </c>
      <c r="AC77" s="47">
        <f>'Analitika nastave'!AD78</f>
        <v>0</v>
      </c>
      <c r="AD77" s="47">
        <f>'Analitika nastave'!AE78</f>
        <v>0</v>
      </c>
      <c r="AE77" s="47">
        <f>'Analitika nastave'!AF78</f>
        <v>0</v>
      </c>
      <c r="AF77" s="189">
        <f>'Analitika nastave'!AG78</f>
        <v>0</v>
      </c>
      <c r="AG77" s="128" t="str">
        <f>'Analitika nastave'!AH78</f>
        <v>NE</v>
      </c>
      <c r="AH77" s="211">
        <f>'Analitika nastave'!AI78</f>
        <v>0</v>
      </c>
    </row>
    <row r="78" spans="1:34" ht="15.75" thickBot="1" x14ac:dyDescent="0.3">
      <c r="A78" s="215"/>
      <c r="B78" s="217"/>
      <c r="C78" s="50" t="str">
        <f>'Analitika nastave'!D79</f>
        <v>P</v>
      </c>
      <c r="D78" s="51">
        <f>'Analitika nastave'!E79</f>
        <v>0</v>
      </c>
      <c r="E78" s="51">
        <f>'Analitika nastave'!F79</f>
        <v>0</v>
      </c>
      <c r="F78" s="51">
        <f>'Analitika nastave'!G79</f>
        <v>0</v>
      </c>
      <c r="G78" s="51">
        <f>'Analitika nastave'!H79</f>
        <v>0</v>
      </c>
      <c r="H78" s="190"/>
      <c r="I78" s="188"/>
      <c r="J78" s="52">
        <f>'Analitika nastave'!K79</f>
        <v>0</v>
      </c>
      <c r="K78" s="51">
        <f>'Analitika nastave'!L79</f>
        <v>0</v>
      </c>
      <c r="L78" s="51">
        <f>'Analitika nastave'!M79</f>
        <v>0</v>
      </c>
      <c r="M78" s="51">
        <f>'Analitika nastave'!N79</f>
        <v>0</v>
      </c>
      <c r="N78" s="190"/>
      <c r="O78" s="188"/>
      <c r="P78" s="52">
        <f>'Analitika nastave'!Q79</f>
        <v>0</v>
      </c>
      <c r="Q78" s="51">
        <f>'Analitika nastave'!R79</f>
        <v>0</v>
      </c>
      <c r="R78" s="51">
        <f>'Analitika nastave'!S79</f>
        <v>0</v>
      </c>
      <c r="S78" s="51">
        <f>'Analitika nastave'!T79</f>
        <v>0</v>
      </c>
      <c r="T78" s="190"/>
      <c r="U78" s="188"/>
      <c r="V78" s="52">
        <f>'Analitika nastave'!W79</f>
        <v>0</v>
      </c>
      <c r="W78" s="51">
        <f>'Analitika nastave'!X79</f>
        <v>0</v>
      </c>
      <c r="X78" s="51">
        <f>'Analitika nastave'!Y79</f>
        <v>0</v>
      </c>
      <c r="Y78" s="51">
        <f>'Analitika nastave'!Z79</f>
        <v>0</v>
      </c>
      <c r="Z78" s="190"/>
      <c r="AA78" s="188"/>
      <c r="AB78" s="52">
        <f>'Analitika nastave'!AC79</f>
        <v>0</v>
      </c>
      <c r="AC78" s="51">
        <f>'Analitika nastave'!AD79</f>
        <v>0</v>
      </c>
      <c r="AD78" s="51">
        <f>'Analitika nastave'!AE79</f>
        <v>0</v>
      </c>
      <c r="AE78" s="51">
        <f>'Analitika nastave'!AF79</f>
        <v>0</v>
      </c>
      <c r="AF78" s="205"/>
      <c r="AG78" s="188"/>
      <c r="AH78" s="227"/>
    </row>
    <row r="79" spans="1:34" x14ac:dyDescent="0.25">
      <c r="A79" s="214">
        <v>37</v>
      </c>
      <c r="B79" s="216">
        <f>'Analitika nastave'!C80</f>
        <v>0</v>
      </c>
      <c r="C79" s="45" t="str">
        <f>'Analitika nastave'!D80</f>
        <v>B</v>
      </c>
      <c r="D79" s="46">
        <f>'Analitika nastave'!E80</f>
        <v>0</v>
      </c>
      <c r="E79" s="47">
        <f>'Analitika nastave'!F80</f>
        <v>0</v>
      </c>
      <c r="F79" s="47">
        <f>'Analitika nastave'!G80</f>
        <v>0</v>
      </c>
      <c r="G79" s="47">
        <f>'Analitika nastave'!H80</f>
        <v>0</v>
      </c>
      <c r="H79" s="189">
        <f>'Analitika nastave'!I80</f>
        <v>0</v>
      </c>
      <c r="I79" s="128" t="str">
        <f>'Analitika nastave'!J80</f>
        <v>NE</v>
      </c>
      <c r="J79" s="46">
        <f>'Analitika nastave'!K80</f>
        <v>0</v>
      </c>
      <c r="K79" s="47">
        <f>'Analitika nastave'!L80</f>
        <v>0</v>
      </c>
      <c r="L79" s="47">
        <f>'Analitika nastave'!M80</f>
        <v>0</v>
      </c>
      <c r="M79" s="47">
        <f>'Analitika nastave'!N80</f>
        <v>0</v>
      </c>
      <c r="N79" s="189">
        <f>'Analitika nastave'!O80</f>
        <v>0</v>
      </c>
      <c r="O79" s="128" t="str">
        <f>'Analitika nastave'!P80</f>
        <v>NE</v>
      </c>
      <c r="P79" s="46">
        <f>'Analitika nastave'!Q80</f>
        <v>0</v>
      </c>
      <c r="Q79" s="47">
        <f>'Analitika nastave'!R80</f>
        <v>0</v>
      </c>
      <c r="R79" s="47">
        <f>'Analitika nastave'!S80</f>
        <v>0</v>
      </c>
      <c r="S79" s="47">
        <f>'Analitika nastave'!T80</f>
        <v>0</v>
      </c>
      <c r="T79" s="189">
        <f>'Analitika nastave'!U80</f>
        <v>0</v>
      </c>
      <c r="U79" s="128" t="str">
        <f>'Analitika nastave'!V80</f>
        <v>NE</v>
      </c>
      <c r="V79" s="46">
        <f>'Analitika nastave'!W80</f>
        <v>0</v>
      </c>
      <c r="W79" s="47">
        <f>'Analitika nastave'!X80</f>
        <v>0</v>
      </c>
      <c r="X79" s="47">
        <f>'Analitika nastave'!Y80</f>
        <v>0</v>
      </c>
      <c r="Y79" s="47">
        <f>'Analitika nastave'!Z80</f>
        <v>0</v>
      </c>
      <c r="Z79" s="189">
        <f>'Analitika nastave'!AA80</f>
        <v>0</v>
      </c>
      <c r="AA79" s="128" t="str">
        <f>'Analitika nastave'!AB80</f>
        <v>NE</v>
      </c>
      <c r="AB79" s="46">
        <f>'Analitika nastave'!AC80</f>
        <v>0</v>
      </c>
      <c r="AC79" s="47">
        <f>'Analitika nastave'!AD80</f>
        <v>0</v>
      </c>
      <c r="AD79" s="47">
        <f>'Analitika nastave'!AE80</f>
        <v>0</v>
      </c>
      <c r="AE79" s="47">
        <f>'Analitika nastave'!AF80</f>
        <v>0</v>
      </c>
      <c r="AF79" s="189">
        <f>'Analitika nastave'!AG80</f>
        <v>0</v>
      </c>
      <c r="AG79" s="128" t="str">
        <f>'Analitika nastave'!AH80</f>
        <v>NE</v>
      </c>
      <c r="AH79" s="211">
        <f>'Analitika nastave'!AI80</f>
        <v>0</v>
      </c>
    </row>
    <row r="80" spans="1:34" ht="15.75" thickBot="1" x14ac:dyDescent="0.3">
      <c r="A80" s="215"/>
      <c r="B80" s="217"/>
      <c r="C80" s="50" t="str">
        <f>'Analitika nastave'!D81</f>
        <v>P</v>
      </c>
      <c r="D80" s="51">
        <f>'Analitika nastave'!E81</f>
        <v>0</v>
      </c>
      <c r="E80" s="51">
        <f>'Analitika nastave'!F81</f>
        <v>0</v>
      </c>
      <c r="F80" s="51">
        <f>'Analitika nastave'!G81</f>
        <v>0</v>
      </c>
      <c r="G80" s="51">
        <f>'Analitika nastave'!H81</f>
        <v>0</v>
      </c>
      <c r="H80" s="190"/>
      <c r="I80" s="188"/>
      <c r="J80" s="52">
        <f>'Analitika nastave'!K81</f>
        <v>0</v>
      </c>
      <c r="K80" s="51">
        <f>'Analitika nastave'!L81</f>
        <v>0</v>
      </c>
      <c r="L80" s="51">
        <f>'Analitika nastave'!M81</f>
        <v>0</v>
      </c>
      <c r="M80" s="51">
        <f>'Analitika nastave'!N81</f>
        <v>0</v>
      </c>
      <c r="N80" s="190"/>
      <c r="O80" s="188"/>
      <c r="P80" s="52">
        <f>'Analitika nastave'!Q81</f>
        <v>0</v>
      </c>
      <c r="Q80" s="51">
        <f>'Analitika nastave'!R81</f>
        <v>0</v>
      </c>
      <c r="R80" s="51">
        <f>'Analitika nastave'!S81</f>
        <v>0</v>
      </c>
      <c r="S80" s="51">
        <f>'Analitika nastave'!T81</f>
        <v>0</v>
      </c>
      <c r="T80" s="190"/>
      <c r="U80" s="188"/>
      <c r="V80" s="52">
        <f>'Analitika nastave'!W81</f>
        <v>0</v>
      </c>
      <c r="W80" s="51">
        <f>'Analitika nastave'!X81</f>
        <v>0</v>
      </c>
      <c r="X80" s="51">
        <f>'Analitika nastave'!Y81</f>
        <v>0</v>
      </c>
      <c r="Y80" s="51">
        <f>'Analitika nastave'!Z81</f>
        <v>0</v>
      </c>
      <c r="Z80" s="190"/>
      <c r="AA80" s="188"/>
      <c r="AB80" s="52">
        <f>'Analitika nastave'!AC81</f>
        <v>0</v>
      </c>
      <c r="AC80" s="51">
        <f>'Analitika nastave'!AD81</f>
        <v>0</v>
      </c>
      <c r="AD80" s="51">
        <f>'Analitika nastave'!AE81</f>
        <v>0</v>
      </c>
      <c r="AE80" s="51">
        <f>'Analitika nastave'!AF81</f>
        <v>0</v>
      </c>
      <c r="AF80" s="205"/>
      <c r="AG80" s="188"/>
      <c r="AH80" s="227"/>
    </row>
    <row r="81" spans="1:34" x14ac:dyDescent="0.25">
      <c r="A81" s="214">
        <v>38</v>
      </c>
      <c r="B81" s="216">
        <f>'Analitika nastave'!C82</f>
        <v>0</v>
      </c>
      <c r="C81" s="45" t="str">
        <f>'Analitika nastave'!D82</f>
        <v>B</v>
      </c>
      <c r="D81" s="46">
        <f>'Analitika nastave'!E82</f>
        <v>0</v>
      </c>
      <c r="E81" s="47">
        <f>'Analitika nastave'!F82</f>
        <v>0</v>
      </c>
      <c r="F81" s="47">
        <f>'Analitika nastave'!G82</f>
        <v>0</v>
      </c>
      <c r="G81" s="47">
        <f>'Analitika nastave'!H82</f>
        <v>0</v>
      </c>
      <c r="H81" s="189">
        <f>'Analitika nastave'!I82</f>
        <v>0</v>
      </c>
      <c r="I81" s="128" t="str">
        <f>'Analitika nastave'!J82</f>
        <v>NE</v>
      </c>
      <c r="J81" s="46">
        <f>'Analitika nastave'!K82</f>
        <v>0</v>
      </c>
      <c r="K81" s="47">
        <f>'Analitika nastave'!L82</f>
        <v>0</v>
      </c>
      <c r="L81" s="47">
        <f>'Analitika nastave'!M82</f>
        <v>0</v>
      </c>
      <c r="M81" s="47">
        <f>'Analitika nastave'!N82</f>
        <v>0</v>
      </c>
      <c r="N81" s="189">
        <f>'Analitika nastave'!O82</f>
        <v>0</v>
      </c>
      <c r="O81" s="128" t="str">
        <f>'Analitika nastave'!P82</f>
        <v>NE</v>
      </c>
      <c r="P81" s="46">
        <f>'Analitika nastave'!Q82</f>
        <v>0</v>
      </c>
      <c r="Q81" s="47">
        <f>'Analitika nastave'!R82</f>
        <v>0</v>
      </c>
      <c r="R81" s="47">
        <f>'Analitika nastave'!S82</f>
        <v>0</v>
      </c>
      <c r="S81" s="47">
        <f>'Analitika nastave'!T82</f>
        <v>0</v>
      </c>
      <c r="T81" s="189">
        <f>'Analitika nastave'!U82</f>
        <v>0</v>
      </c>
      <c r="U81" s="128" t="str">
        <f>'Analitika nastave'!V82</f>
        <v>NE</v>
      </c>
      <c r="V81" s="46">
        <f>'Analitika nastave'!W82</f>
        <v>0</v>
      </c>
      <c r="W81" s="47">
        <f>'Analitika nastave'!X82</f>
        <v>0</v>
      </c>
      <c r="X81" s="47">
        <f>'Analitika nastave'!Y82</f>
        <v>0</v>
      </c>
      <c r="Y81" s="47">
        <f>'Analitika nastave'!Z82</f>
        <v>0</v>
      </c>
      <c r="Z81" s="189">
        <f>'Analitika nastave'!AA82</f>
        <v>0</v>
      </c>
      <c r="AA81" s="128" t="str">
        <f>'Analitika nastave'!AB82</f>
        <v>NE</v>
      </c>
      <c r="AB81" s="46">
        <f>'Analitika nastave'!AC82</f>
        <v>0</v>
      </c>
      <c r="AC81" s="47">
        <f>'Analitika nastave'!AD82</f>
        <v>0</v>
      </c>
      <c r="AD81" s="47">
        <f>'Analitika nastave'!AE82</f>
        <v>0</v>
      </c>
      <c r="AE81" s="47">
        <f>'Analitika nastave'!AF82</f>
        <v>0</v>
      </c>
      <c r="AF81" s="189">
        <f>'Analitika nastave'!AG82</f>
        <v>0</v>
      </c>
      <c r="AG81" s="128" t="str">
        <f>'Analitika nastave'!AH82</f>
        <v>NE</v>
      </c>
      <c r="AH81" s="211">
        <f>'Analitika nastave'!AI82</f>
        <v>0</v>
      </c>
    </row>
    <row r="82" spans="1:34" ht="15.75" thickBot="1" x14ac:dyDescent="0.3">
      <c r="A82" s="215"/>
      <c r="B82" s="217"/>
      <c r="C82" s="50" t="str">
        <f>'Analitika nastave'!D83</f>
        <v>P</v>
      </c>
      <c r="D82" s="51">
        <f>'Analitika nastave'!E83</f>
        <v>0</v>
      </c>
      <c r="E82" s="51">
        <f>'Analitika nastave'!F83</f>
        <v>0</v>
      </c>
      <c r="F82" s="51">
        <f>'Analitika nastave'!G83</f>
        <v>0</v>
      </c>
      <c r="G82" s="51">
        <f>'Analitika nastave'!H83</f>
        <v>0</v>
      </c>
      <c r="H82" s="190"/>
      <c r="I82" s="188"/>
      <c r="J82" s="52">
        <f>'Analitika nastave'!K83</f>
        <v>0</v>
      </c>
      <c r="K82" s="51">
        <f>'Analitika nastave'!L83</f>
        <v>0</v>
      </c>
      <c r="L82" s="51">
        <f>'Analitika nastave'!M83</f>
        <v>0</v>
      </c>
      <c r="M82" s="51">
        <f>'Analitika nastave'!N83</f>
        <v>0</v>
      </c>
      <c r="N82" s="190"/>
      <c r="O82" s="188"/>
      <c r="P82" s="52">
        <f>'Analitika nastave'!Q83</f>
        <v>0</v>
      </c>
      <c r="Q82" s="51">
        <f>'Analitika nastave'!R83</f>
        <v>0</v>
      </c>
      <c r="R82" s="51">
        <f>'Analitika nastave'!S83</f>
        <v>0</v>
      </c>
      <c r="S82" s="51">
        <f>'Analitika nastave'!T83</f>
        <v>0</v>
      </c>
      <c r="T82" s="190"/>
      <c r="U82" s="188"/>
      <c r="V82" s="52">
        <f>'Analitika nastave'!W83</f>
        <v>0</v>
      </c>
      <c r="W82" s="51">
        <f>'Analitika nastave'!X83</f>
        <v>0</v>
      </c>
      <c r="X82" s="51">
        <f>'Analitika nastave'!Y83</f>
        <v>0</v>
      </c>
      <c r="Y82" s="51">
        <f>'Analitika nastave'!Z83</f>
        <v>0</v>
      </c>
      <c r="Z82" s="190"/>
      <c r="AA82" s="188"/>
      <c r="AB82" s="52">
        <f>'Analitika nastave'!AC83</f>
        <v>0</v>
      </c>
      <c r="AC82" s="51">
        <f>'Analitika nastave'!AD83</f>
        <v>0</v>
      </c>
      <c r="AD82" s="51">
        <f>'Analitika nastave'!AE83</f>
        <v>0</v>
      </c>
      <c r="AE82" s="51">
        <f>'Analitika nastave'!AF83</f>
        <v>0</v>
      </c>
      <c r="AF82" s="205"/>
      <c r="AG82" s="188"/>
      <c r="AH82" s="227"/>
    </row>
    <row r="83" spans="1:34" x14ac:dyDescent="0.25">
      <c r="A83" s="214">
        <v>39</v>
      </c>
      <c r="B83" s="216">
        <f>'Analitika nastave'!C84</f>
        <v>0</v>
      </c>
      <c r="C83" s="45" t="str">
        <f>'Analitika nastave'!D84</f>
        <v>B</v>
      </c>
      <c r="D83" s="46">
        <f>'Analitika nastave'!E84</f>
        <v>0</v>
      </c>
      <c r="E83" s="47">
        <f>'Analitika nastave'!F84</f>
        <v>0</v>
      </c>
      <c r="F83" s="47">
        <f>'Analitika nastave'!G84</f>
        <v>0</v>
      </c>
      <c r="G83" s="47">
        <f>'Analitika nastave'!H84</f>
        <v>0</v>
      </c>
      <c r="H83" s="189">
        <f>'Analitika nastave'!I84</f>
        <v>0</v>
      </c>
      <c r="I83" s="128" t="str">
        <f>'Analitika nastave'!J84</f>
        <v>NE</v>
      </c>
      <c r="J83" s="46">
        <f>'Analitika nastave'!K84</f>
        <v>0</v>
      </c>
      <c r="K83" s="47">
        <f>'Analitika nastave'!L84</f>
        <v>0</v>
      </c>
      <c r="L83" s="47">
        <f>'Analitika nastave'!M84</f>
        <v>0</v>
      </c>
      <c r="M83" s="47">
        <f>'Analitika nastave'!N84</f>
        <v>0</v>
      </c>
      <c r="N83" s="189">
        <f>'Analitika nastave'!O84</f>
        <v>0</v>
      </c>
      <c r="O83" s="128" t="str">
        <f>'Analitika nastave'!P84</f>
        <v>NE</v>
      </c>
      <c r="P83" s="46">
        <f>'Analitika nastave'!Q84</f>
        <v>0</v>
      </c>
      <c r="Q83" s="47">
        <f>'Analitika nastave'!R84</f>
        <v>0</v>
      </c>
      <c r="R83" s="47">
        <f>'Analitika nastave'!S84</f>
        <v>0</v>
      </c>
      <c r="S83" s="47">
        <f>'Analitika nastave'!T84</f>
        <v>0</v>
      </c>
      <c r="T83" s="189">
        <f>'Analitika nastave'!U84</f>
        <v>0</v>
      </c>
      <c r="U83" s="128" t="str">
        <f>'Analitika nastave'!V84</f>
        <v>NE</v>
      </c>
      <c r="V83" s="46">
        <f>'Analitika nastave'!W84</f>
        <v>0</v>
      </c>
      <c r="W83" s="47">
        <f>'Analitika nastave'!X84</f>
        <v>0</v>
      </c>
      <c r="X83" s="47">
        <f>'Analitika nastave'!Y84</f>
        <v>0</v>
      </c>
      <c r="Y83" s="47">
        <f>'Analitika nastave'!Z84</f>
        <v>0</v>
      </c>
      <c r="Z83" s="189">
        <f>'Analitika nastave'!AA84</f>
        <v>0</v>
      </c>
      <c r="AA83" s="128" t="str">
        <f>'Analitika nastave'!AB84</f>
        <v>NE</v>
      </c>
      <c r="AB83" s="46">
        <f>'Analitika nastave'!AC84</f>
        <v>0</v>
      </c>
      <c r="AC83" s="47">
        <f>'Analitika nastave'!AD84</f>
        <v>0</v>
      </c>
      <c r="AD83" s="47">
        <f>'Analitika nastave'!AE84</f>
        <v>0</v>
      </c>
      <c r="AE83" s="47">
        <f>'Analitika nastave'!AF84</f>
        <v>0</v>
      </c>
      <c r="AF83" s="189">
        <f>'Analitika nastave'!AG84</f>
        <v>0</v>
      </c>
      <c r="AG83" s="128" t="str">
        <f>'Analitika nastave'!AH84</f>
        <v>NE</v>
      </c>
      <c r="AH83" s="211">
        <f>'Analitika nastave'!AI84</f>
        <v>0</v>
      </c>
    </row>
    <row r="84" spans="1:34" ht="15.75" thickBot="1" x14ac:dyDescent="0.3">
      <c r="A84" s="215"/>
      <c r="B84" s="217"/>
      <c r="C84" s="50" t="str">
        <f>'Analitika nastave'!D85</f>
        <v>P</v>
      </c>
      <c r="D84" s="51">
        <f>'Analitika nastave'!E85</f>
        <v>0</v>
      </c>
      <c r="E84" s="51">
        <f>'Analitika nastave'!F85</f>
        <v>0</v>
      </c>
      <c r="F84" s="51">
        <f>'Analitika nastave'!G85</f>
        <v>0</v>
      </c>
      <c r="G84" s="51">
        <f>'Analitika nastave'!H85</f>
        <v>0</v>
      </c>
      <c r="H84" s="190"/>
      <c r="I84" s="188"/>
      <c r="J84" s="52">
        <f>'Analitika nastave'!K85</f>
        <v>0</v>
      </c>
      <c r="K84" s="51">
        <f>'Analitika nastave'!L85</f>
        <v>0</v>
      </c>
      <c r="L84" s="51">
        <f>'Analitika nastave'!M85</f>
        <v>0</v>
      </c>
      <c r="M84" s="51">
        <f>'Analitika nastave'!N85</f>
        <v>0</v>
      </c>
      <c r="N84" s="190"/>
      <c r="O84" s="188"/>
      <c r="P84" s="52">
        <f>'Analitika nastave'!Q85</f>
        <v>0</v>
      </c>
      <c r="Q84" s="51">
        <f>'Analitika nastave'!R85</f>
        <v>0</v>
      </c>
      <c r="R84" s="51">
        <f>'Analitika nastave'!S85</f>
        <v>0</v>
      </c>
      <c r="S84" s="51">
        <f>'Analitika nastave'!T85</f>
        <v>0</v>
      </c>
      <c r="T84" s="190"/>
      <c r="U84" s="188"/>
      <c r="V84" s="52">
        <f>'Analitika nastave'!W85</f>
        <v>0</v>
      </c>
      <c r="W84" s="51">
        <f>'Analitika nastave'!X85</f>
        <v>0</v>
      </c>
      <c r="X84" s="51">
        <f>'Analitika nastave'!Y85</f>
        <v>0</v>
      </c>
      <c r="Y84" s="51">
        <f>'Analitika nastave'!Z85</f>
        <v>0</v>
      </c>
      <c r="Z84" s="190"/>
      <c r="AA84" s="188"/>
      <c r="AB84" s="52">
        <f>'Analitika nastave'!AC85</f>
        <v>0</v>
      </c>
      <c r="AC84" s="51">
        <f>'Analitika nastave'!AD85</f>
        <v>0</v>
      </c>
      <c r="AD84" s="51">
        <f>'Analitika nastave'!AE85</f>
        <v>0</v>
      </c>
      <c r="AE84" s="51">
        <f>'Analitika nastave'!AF85</f>
        <v>0</v>
      </c>
      <c r="AF84" s="205"/>
      <c r="AG84" s="188"/>
      <c r="AH84" s="227"/>
    </row>
    <row r="85" spans="1:34" x14ac:dyDescent="0.25">
      <c r="A85" s="214">
        <v>40</v>
      </c>
      <c r="B85" s="216">
        <f>'Analitika nastave'!C86</f>
        <v>0</v>
      </c>
      <c r="C85" s="45" t="str">
        <f>'Analitika nastave'!D86</f>
        <v>B</v>
      </c>
      <c r="D85" s="46">
        <f>'Analitika nastave'!E86</f>
        <v>0</v>
      </c>
      <c r="E85" s="47">
        <f>'Analitika nastave'!F86</f>
        <v>0</v>
      </c>
      <c r="F85" s="47">
        <f>'Analitika nastave'!G86</f>
        <v>0</v>
      </c>
      <c r="G85" s="47">
        <f>'Analitika nastave'!H86</f>
        <v>0</v>
      </c>
      <c r="H85" s="189">
        <f>'Analitika nastave'!I86</f>
        <v>0</v>
      </c>
      <c r="I85" s="128" t="str">
        <f>'Analitika nastave'!J86</f>
        <v>NE</v>
      </c>
      <c r="J85" s="46">
        <f>'Analitika nastave'!K86</f>
        <v>0</v>
      </c>
      <c r="K85" s="47">
        <f>'Analitika nastave'!L86</f>
        <v>0</v>
      </c>
      <c r="L85" s="47">
        <f>'Analitika nastave'!M86</f>
        <v>0</v>
      </c>
      <c r="M85" s="47">
        <f>'Analitika nastave'!N86</f>
        <v>0</v>
      </c>
      <c r="N85" s="189">
        <f>'Analitika nastave'!O86</f>
        <v>0</v>
      </c>
      <c r="O85" s="128" t="str">
        <f>'Analitika nastave'!P86</f>
        <v>NE</v>
      </c>
      <c r="P85" s="46">
        <f>'Analitika nastave'!Q86</f>
        <v>0</v>
      </c>
      <c r="Q85" s="47">
        <f>'Analitika nastave'!R86</f>
        <v>0</v>
      </c>
      <c r="R85" s="47">
        <f>'Analitika nastave'!S86</f>
        <v>0</v>
      </c>
      <c r="S85" s="47">
        <f>'Analitika nastave'!T86</f>
        <v>0</v>
      </c>
      <c r="T85" s="189">
        <f>'Analitika nastave'!U86</f>
        <v>0</v>
      </c>
      <c r="U85" s="128" t="str">
        <f>'Analitika nastave'!V86</f>
        <v>NE</v>
      </c>
      <c r="V85" s="46">
        <f>'Analitika nastave'!W86</f>
        <v>0</v>
      </c>
      <c r="W85" s="47">
        <f>'Analitika nastave'!X86</f>
        <v>0</v>
      </c>
      <c r="X85" s="47">
        <f>'Analitika nastave'!Y86</f>
        <v>0</v>
      </c>
      <c r="Y85" s="47">
        <f>'Analitika nastave'!Z86</f>
        <v>0</v>
      </c>
      <c r="Z85" s="189">
        <f>'Analitika nastave'!AA86</f>
        <v>0</v>
      </c>
      <c r="AA85" s="128" t="str">
        <f>'Analitika nastave'!AB86</f>
        <v>NE</v>
      </c>
      <c r="AB85" s="46">
        <f>'Analitika nastave'!AC86</f>
        <v>0</v>
      </c>
      <c r="AC85" s="47">
        <f>'Analitika nastave'!AD86</f>
        <v>0</v>
      </c>
      <c r="AD85" s="47">
        <f>'Analitika nastave'!AE86</f>
        <v>0</v>
      </c>
      <c r="AE85" s="47">
        <f>'Analitika nastave'!AF86</f>
        <v>0</v>
      </c>
      <c r="AF85" s="189">
        <f>'Analitika nastave'!AG86</f>
        <v>0</v>
      </c>
      <c r="AG85" s="128" t="str">
        <f>'Analitika nastave'!AH86</f>
        <v>NE</v>
      </c>
      <c r="AH85" s="211">
        <f>'Analitika nastave'!AI86</f>
        <v>0</v>
      </c>
    </row>
    <row r="86" spans="1:34" ht="15.75" thickBot="1" x14ac:dyDescent="0.3">
      <c r="A86" s="215"/>
      <c r="B86" s="217"/>
      <c r="C86" s="50" t="str">
        <f>'Analitika nastave'!D87</f>
        <v>P</v>
      </c>
      <c r="D86" s="51">
        <f>'Analitika nastave'!E87</f>
        <v>0</v>
      </c>
      <c r="E86" s="51">
        <f>'Analitika nastave'!F87</f>
        <v>0</v>
      </c>
      <c r="F86" s="51">
        <f>'Analitika nastave'!G87</f>
        <v>0</v>
      </c>
      <c r="G86" s="51">
        <f>'Analitika nastave'!H87</f>
        <v>0</v>
      </c>
      <c r="H86" s="190"/>
      <c r="I86" s="188"/>
      <c r="J86" s="52">
        <f>'Analitika nastave'!K87</f>
        <v>0</v>
      </c>
      <c r="K86" s="51">
        <f>'Analitika nastave'!L87</f>
        <v>0</v>
      </c>
      <c r="L86" s="51">
        <f>'Analitika nastave'!M87</f>
        <v>0</v>
      </c>
      <c r="M86" s="51">
        <f>'Analitika nastave'!N87</f>
        <v>0</v>
      </c>
      <c r="N86" s="190"/>
      <c r="O86" s="188"/>
      <c r="P86" s="52">
        <f>'Analitika nastave'!Q87</f>
        <v>0</v>
      </c>
      <c r="Q86" s="51">
        <f>'Analitika nastave'!R87</f>
        <v>0</v>
      </c>
      <c r="R86" s="51">
        <f>'Analitika nastave'!S87</f>
        <v>0</v>
      </c>
      <c r="S86" s="51">
        <f>'Analitika nastave'!T87</f>
        <v>0</v>
      </c>
      <c r="T86" s="190"/>
      <c r="U86" s="188"/>
      <c r="V86" s="52">
        <f>'Analitika nastave'!W87</f>
        <v>0</v>
      </c>
      <c r="W86" s="51">
        <f>'Analitika nastave'!X87</f>
        <v>0</v>
      </c>
      <c r="X86" s="51">
        <f>'Analitika nastave'!Y87</f>
        <v>0</v>
      </c>
      <c r="Y86" s="51">
        <f>'Analitika nastave'!Z87</f>
        <v>0</v>
      </c>
      <c r="Z86" s="190"/>
      <c r="AA86" s="188"/>
      <c r="AB86" s="52">
        <f>'Analitika nastave'!AC87</f>
        <v>0</v>
      </c>
      <c r="AC86" s="51">
        <f>'Analitika nastave'!AD87</f>
        <v>0</v>
      </c>
      <c r="AD86" s="51">
        <f>'Analitika nastave'!AE87</f>
        <v>0</v>
      </c>
      <c r="AE86" s="51">
        <f>'Analitika nastave'!AF87</f>
        <v>0</v>
      </c>
      <c r="AF86" s="205"/>
      <c r="AG86" s="188"/>
      <c r="AH86" s="227"/>
    </row>
    <row r="87" spans="1:34" x14ac:dyDescent="0.25">
      <c r="A87" s="214">
        <v>41</v>
      </c>
      <c r="B87" s="216">
        <f>'Analitika nastave'!C88</f>
        <v>0</v>
      </c>
      <c r="C87" s="45" t="str">
        <f>'Analitika nastave'!D88</f>
        <v>B</v>
      </c>
      <c r="D87" s="46">
        <f>'Analitika nastave'!E88</f>
        <v>0</v>
      </c>
      <c r="E87" s="47">
        <f>'Analitika nastave'!F88</f>
        <v>0</v>
      </c>
      <c r="F87" s="47">
        <f>'Analitika nastave'!G88</f>
        <v>0</v>
      </c>
      <c r="G87" s="47">
        <f>'Analitika nastave'!H88</f>
        <v>0</v>
      </c>
      <c r="H87" s="189">
        <f>'Analitika nastave'!I88</f>
        <v>0</v>
      </c>
      <c r="I87" s="128" t="str">
        <f>'Analitika nastave'!J88</f>
        <v>NE</v>
      </c>
      <c r="J87" s="46">
        <f>'Analitika nastave'!K88</f>
        <v>0</v>
      </c>
      <c r="K87" s="47">
        <f>'Analitika nastave'!L88</f>
        <v>0</v>
      </c>
      <c r="L87" s="47">
        <f>'Analitika nastave'!M88</f>
        <v>0</v>
      </c>
      <c r="M87" s="47">
        <f>'Analitika nastave'!N88</f>
        <v>0</v>
      </c>
      <c r="N87" s="189">
        <f>'Analitika nastave'!O88</f>
        <v>0</v>
      </c>
      <c r="O87" s="128" t="str">
        <f>'Analitika nastave'!P88</f>
        <v>NE</v>
      </c>
      <c r="P87" s="46">
        <f>'Analitika nastave'!Q88</f>
        <v>0</v>
      </c>
      <c r="Q87" s="47">
        <f>'Analitika nastave'!R88</f>
        <v>0</v>
      </c>
      <c r="R87" s="47">
        <f>'Analitika nastave'!S88</f>
        <v>0</v>
      </c>
      <c r="S87" s="47">
        <f>'Analitika nastave'!T88</f>
        <v>0</v>
      </c>
      <c r="T87" s="189">
        <f>'Analitika nastave'!U88</f>
        <v>0</v>
      </c>
      <c r="U87" s="128" t="str">
        <f>'Analitika nastave'!V88</f>
        <v>NE</v>
      </c>
      <c r="V87" s="46">
        <f>'Analitika nastave'!W88</f>
        <v>0</v>
      </c>
      <c r="W87" s="47">
        <f>'Analitika nastave'!X88</f>
        <v>0</v>
      </c>
      <c r="X87" s="47">
        <f>'Analitika nastave'!Y88</f>
        <v>0</v>
      </c>
      <c r="Y87" s="47">
        <f>'Analitika nastave'!Z88</f>
        <v>0</v>
      </c>
      <c r="Z87" s="189">
        <f>'Analitika nastave'!AA88</f>
        <v>0</v>
      </c>
      <c r="AA87" s="128" t="str">
        <f>'Analitika nastave'!AB88</f>
        <v>NE</v>
      </c>
      <c r="AB87" s="46">
        <f>'Analitika nastave'!AC88</f>
        <v>0</v>
      </c>
      <c r="AC87" s="47">
        <f>'Analitika nastave'!AD88</f>
        <v>0</v>
      </c>
      <c r="AD87" s="47">
        <f>'Analitika nastave'!AE88</f>
        <v>0</v>
      </c>
      <c r="AE87" s="47">
        <f>'Analitika nastave'!AF88</f>
        <v>0</v>
      </c>
      <c r="AF87" s="189">
        <f>'Analitika nastave'!AG88</f>
        <v>0</v>
      </c>
      <c r="AG87" s="128" t="str">
        <f>'Analitika nastave'!AH88</f>
        <v>NE</v>
      </c>
      <c r="AH87" s="211">
        <f>'Analitika nastave'!AI88</f>
        <v>0</v>
      </c>
    </row>
    <row r="88" spans="1:34" ht="15.75" thickBot="1" x14ac:dyDescent="0.3">
      <c r="A88" s="215"/>
      <c r="B88" s="217"/>
      <c r="C88" s="50" t="str">
        <f>'Analitika nastave'!D89</f>
        <v>P</v>
      </c>
      <c r="D88" s="51">
        <f>'Analitika nastave'!E89</f>
        <v>0</v>
      </c>
      <c r="E88" s="51">
        <f>'Analitika nastave'!F89</f>
        <v>0</v>
      </c>
      <c r="F88" s="51">
        <f>'Analitika nastave'!G89</f>
        <v>0</v>
      </c>
      <c r="G88" s="51">
        <f>'Analitika nastave'!H89</f>
        <v>0</v>
      </c>
      <c r="H88" s="190"/>
      <c r="I88" s="188"/>
      <c r="J88" s="52">
        <f>'Analitika nastave'!K89</f>
        <v>0</v>
      </c>
      <c r="K88" s="51">
        <f>'Analitika nastave'!L89</f>
        <v>0</v>
      </c>
      <c r="L88" s="51">
        <f>'Analitika nastave'!M89</f>
        <v>0</v>
      </c>
      <c r="M88" s="51">
        <f>'Analitika nastave'!N89</f>
        <v>0</v>
      </c>
      <c r="N88" s="190"/>
      <c r="O88" s="188"/>
      <c r="P88" s="52">
        <f>'Analitika nastave'!Q89</f>
        <v>0</v>
      </c>
      <c r="Q88" s="51">
        <f>'Analitika nastave'!R89</f>
        <v>0</v>
      </c>
      <c r="R88" s="51">
        <f>'Analitika nastave'!S89</f>
        <v>0</v>
      </c>
      <c r="S88" s="51">
        <f>'Analitika nastave'!T89</f>
        <v>0</v>
      </c>
      <c r="T88" s="190"/>
      <c r="U88" s="188"/>
      <c r="V88" s="52">
        <f>'Analitika nastave'!W89</f>
        <v>0</v>
      </c>
      <c r="W88" s="51">
        <f>'Analitika nastave'!X89</f>
        <v>0</v>
      </c>
      <c r="X88" s="51">
        <f>'Analitika nastave'!Y89</f>
        <v>0</v>
      </c>
      <c r="Y88" s="51">
        <f>'Analitika nastave'!Z89</f>
        <v>0</v>
      </c>
      <c r="Z88" s="190"/>
      <c r="AA88" s="188"/>
      <c r="AB88" s="52">
        <f>'Analitika nastave'!AC89</f>
        <v>0</v>
      </c>
      <c r="AC88" s="51">
        <f>'Analitika nastave'!AD89</f>
        <v>0</v>
      </c>
      <c r="AD88" s="51">
        <f>'Analitika nastave'!AE89</f>
        <v>0</v>
      </c>
      <c r="AE88" s="51">
        <f>'Analitika nastave'!AF89</f>
        <v>0</v>
      </c>
      <c r="AF88" s="205"/>
      <c r="AG88" s="188"/>
      <c r="AH88" s="227"/>
    </row>
    <row r="89" spans="1:34" x14ac:dyDescent="0.25">
      <c r="A89" s="214">
        <v>42</v>
      </c>
      <c r="B89" s="216">
        <f>'Analitika nastave'!C90</f>
        <v>0</v>
      </c>
      <c r="C89" s="45" t="str">
        <f>'Analitika nastave'!D90</f>
        <v>B</v>
      </c>
      <c r="D89" s="46">
        <f>'Analitika nastave'!E90</f>
        <v>0</v>
      </c>
      <c r="E89" s="47">
        <f>'Analitika nastave'!F90</f>
        <v>0</v>
      </c>
      <c r="F89" s="47">
        <f>'Analitika nastave'!G90</f>
        <v>0</v>
      </c>
      <c r="G89" s="47">
        <f>'Analitika nastave'!H90</f>
        <v>0</v>
      </c>
      <c r="H89" s="189">
        <f>'Analitika nastave'!I90</f>
        <v>0</v>
      </c>
      <c r="I89" s="128" t="str">
        <f>'Analitika nastave'!J90</f>
        <v>NE</v>
      </c>
      <c r="J89" s="46">
        <f>'Analitika nastave'!K90</f>
        <v>0</v>
      </c>
      <c r="K89" s="47">
        <f>'Analitika nastave'!L90</f>
        <v>0</v>
      </c>
      <c r="L89" s="47">
        <f>'Analitika nastave'!M90</f>
        <v>0</v>
      </c>
      <c r="M89" s="47">
        <f>'Analitika nastave'!N90</f>
        <v>0</v>
      </c>
      <c r="N89" s="189">
        <f>'Analitika nastave'!O90</f>
        <v>0</v>
      </c>
      <c r="O89" s="128" t="str">
        <f>'Analitika nastave'!P90</f>
        <v>NE</v>
      </c>
      <c r="P89" s="46">
        <f>'Analitika nastave'!Q90</f>
        <v>0</v>
      </c>
      <c r="Q89" s="47">
        <f>'Analitika nastave'!R90</f>
        <v>0</v>
      </c>
      <c r="R89" s="47">
        <f>'Analitika nastave'!S90</f>
        <v>0</v>
      </c>
      <c r="S89" s="47">
        <f>'Analitika nastave'!T90</f>
        <v>0</v>
      </c>
      <c r="T89" s="189">
        <f>'Analitika nastave'!U90</f>
        <v>0</v>
      </c>
      <c r="U89" s="128" t="str">
        <f>'Analitika nastave'!V90</f>
        <v>NE</v>
      </c>
      <c r="V89" s="46">
        <f>'Analitika nastave'!W90</f>
        <v>0</v>
      </c>
      <c r="W89" s="47">
        <f>'Analitika nastave'!X90</f>
        <v>0</v>
      </c>
      <c r="X89" s="47">
        <f>'Analitika nastave'!Y90</f>
        <v>0</v>
      </c>
      <c r="Y89" s="47">
        <f>'Analitika nastave'!Z90</f>
        <v>0</v>
      </c>
      <c r="Z89" s="189">
        <f>'Analitika nastave'!AA90</f>
        <v>0</v>
      </c>
      <c r="AA89" s="128" t="str">
        <f>'Analitika nastave'!AB90</f>
        <v>NE</v>
      </c>
      <c r="AB89" s="46">
        <f>'Analitika nastave'!AC90</f>
        <v>0</v>
      </c>
      <c r="AC89" s="47">
        <f>'Analitika nastave'!AD90</f>
        <v>0</v>
      </c>
      <c r="AD89" s="47">
        <f>'Analitika nastave'!AE90</f>
        <v>0</v>
      </c>
      <c r="AE89" s="47">
        <f>'Analitika nastave'!AF90</f>
        <v>0</v>
      </c>
      <c r="AF89" s="189">
        <f>'Analitika nastave'!AG90</f>
        <v>0</v>
      </c>
      <c r="AG89" s="128" t="str">
        <f>'Analitika nastave'!AH90</f>
        <v>NE</v>
      </c>
      <c r="AH89" s="211">
        <f>'Analitika nastave'!AI90</f>
        <v>0</v>
      </c>
    </row>
    <row r="90" spans="1:34" ht="15.75" thickBot="1" x14ac:dyDescent="0.3">
      <c r="A90" s="215"/>
      <c r="B90" s="217"/>
      <c r="C90" s="50" t="str">
        <f>'Analitika nastave'!D91</f>
        <v>P</v>
      </c>
      <c r="D90" s="51">
        <f>'Analitika nastave'!E91</f>
        <v>0</v>
      </c>
      <c r="E90" s="51">
        <f>'Analitika nastave'!F91</f>
        <v>0</v>
      </c>
      <c r="F90" s="51">
        <f>'Analitika nastave'!G91</f>
        <v>0</v>
      </c>
      <c r="G90" s="51">
        <f>'Analitika nastave'!H91</f>
        <v>0</v>
      </c>
      <c r="H90" s="190"/>
      <c r="I90" s="188"/>
      <c r="J90" s="52">
        <f>'Analitika nastave'!K91</f>
        <v>0</v>
      </c>
      <c r="K90" s="51">
        <f>'Analitika nastave'!L91</f>
        <v>0</v>
      </c>
      <c r="L90" s="51">
        <f>'Analitika nastave'!M91</f>
        <v>0</v>
      </c>
      <c r="M90" s="51">
        <f>'Analitika nastave'!N91</f>
        <v>0</v>
      </c>
      <c r="N90" s="190"/>
      <c r="O90" s="188"/>
      <c r="P90" s="52">
        <f>'Analitika nastave'!Q91</f>
        <v>0</v>
      </c>
      <c r="Q90" s="51">
        <f>'Analitika nastave'!R91</f>
        <v>0</v>
      </c>
      <c r="R90" s="51">
        <f>'Analitika nastave'!S91</f>
        <v>0</v>
      </c>
      <c r="S90" s="51">
        <f>'Analitika nastave'!T91</f>
        <v>0</v>
      </c>
      <c r="T90" s="190"/>
      <c r="U90" s="188"/>
      <c r="V90" s="52">
        <f>'Analitika nastave'!W91</f>
        <v>0</v>
      </c>
      <c r="W90" s="51">
        <f>'Analitika nastave'!X91</f>
        <v>0</v>
      </c>
      <c r="X90" s="51">
        <f>'Analitika nastave'!Y91</f>
        <v>0</v>
      </c>
      <c r="Y90" s="51">
        <f>'Analitika nastave'!Z91</f>
        <v>0</v>
      </c>
      <c r="Z90" s="190"/>
      <c r="AA90" s="188"/>
      <c r="AB90" s="52">
        <f>'Analitika nastave'!AC91</f>
        <v>0</v>
      </c>
      <c r="AC90" s="51">
        <f>'Analitika nastave'!AD91</f>
        <v>0</v>
      </c>
      <c r="AD90" s="51">
        <f>'Analitika nastave'!AE91</f>
        <v>0</v>
      </c>
      <c r="AE90" s="51">
        <f>'Analitika nastave'!AF91</f>
        <v>0</v>
      </c>
      <c r="AF90" s="205"/>
      <c r="AG90" s="188"/>
      <c r="AH90" s="227"/>
    </row>
    <row r="91" spans="1:34" x14ac:dyDescent="0.25">
      <c r="A91" s="214">
        <v>43</v>
      </c>
      <c r="B91" s="216">
        <f>'Analitika nastave'!C92</f>
        <v>0</v>
      </c>
      <c r="C91" s="45" t="str">
        <f>'Analitika nastave'!D92</f>
        <v>B</v>
      </c>
      <c r="D91" s="46">
        <f>'Analitika nastave'!E92</f>
        <v>0</v>
      </c>
      <c r="E91" s="47">
        <f>'Analitika nastave'!F92</f>
        <v>0</v>
      </c>
      <c r="F91" s="47">
        <f>'Analitika nastave'!G92</f>
        <v>0</v>
      </c>
      <c r="G91" s="47">
        <f>'Analitika nastave'!H92</f>
        <v>0</v>
      </c>
      <c r="H91" s="189">
        <f>'Analitika nastave'!I92</f>
        <v>0</v>
      </c>
      <c r="I91" s="128" t="str">
        <f>'Analitika nastave'!J92</f>
        <v>NE</v>
      </c>
      <c r="J91" s="46">
        <f>'Analitika nastave'!K92</f>
        <v>0</v>
      </c>
      <c r="K91" s="47">
        <f>'Analitika nastave'!L92</f>
        <v>0</v>
      </c>
      <c r="L91" s="47">
        <f>'Analitika nastave'!M92</f>
        <v>0</v>
      </c>
      <c r="M91" s="47">
        <f>'Analitika nastave'!N92</f>
        <v>0</v>
      </c>
      <c r="N91" s="189">
        <f>'Analitika nastave'!O92</f>
        <v>0</v>
      </c>
      <c r="O91" s="128" t="str">
        <f>'Analitika nastave'!P92</f>
        <v>NE</v>
      </c>
      <c r="P91" s="46">
        <f>'Analitika nastave'!Q92</f>
        <v>0</v>
      </c>
      <c r="Q91" s="47">
        <f>'Analitika nastave'!R92</f>
        <v>0</v>
      </c>
      <c r="R91" s="47">
        <f>'Analitika nastave'!S92</f>
        <v>0</v>
      </c>
      <c r="S91" s="47">
        <f>'Analitika nastave'!T92</f>
        <v>0</v>
      </c>
      <c r="T91" s="189">
        <f>'Analitika nastave'!U92</f>
        <v>0</v>
      </c>
      <c r="U91" s="128" t="str">
        <f>'Analitika nastave'!V92</f>
        <v>NE</v>
      </c>
      <c r="V91" s="46">
        <f>'Analitika nastave'!W92</f>
        <v>0</v>
      </c>
      <c r="W91" s="47">
        <f>'Analitika nastave'!X92</f>
        <v>0</v>
      </c>
      <c r="X91" s="47">
        <f>'Analitika nastave'!Y92</f>
        <v>0</v>
      </c>
      <c r="Y91" s="47">
        <f>'Analitika nastave'!Z92</f>
        <v>0</v>
      </c>
      <c r="Z91" s="189">
        <f>'Analitika nastave'!AA92</f>
        <v>0</v>
      </c>
      <c r="AA91" s="128" t="str">
        <f>'Analitika nastave'!AB92</f>
        <v>NE</v>
      </c>
      <c r="AB91" s="46">
        <f>'Analitika nastave'!AC92</f>
        <v>0</v>
      </c>
      <c r="AC91" s="47">
        <f>'Analitika nastave'!AD92</f>
        <v>0</v>
      </c>
      <c r="AD91" s="47">
        <f>'Analitika nastave'!AE92</f>
        <v>0</v>
      </c>
      <c r="AE91" s="47">
        <f>'Analitika nastave'!AF92</f>
        <v>0</v>
      </c>
      <c r="AF91" s="189">
        <f>'Analitika nastave'!AG92</f>
        <v>0</v>
      </c>
      <c r="AG91" s="128" t="str">
        <f>'Analitika nastave'!AH92</f>
        <v>NE</v>
      </c>
      <c r="AH91" s="211">
        <f>'Analitika nastave'!AI92</f>
        <v>0</v>
      </c>
    </row>
    <row r="92" spans="1:34" ht="15.75" thickBot="1" x14ac:dyDescent="0.3">
      <c r="A92" s="215"/>
      <c r="B92" s="217"/>
      <c r="C92" s="50" t="str">
        <f>'Analitika nastave'!D93</f>
        <v>P</v>
      </c>
      <c r="D92" s="51">
        <f>'Analitika nastave'!E93</f>
        <v>0</v>
      </c>
      <c r="E92" s="51">
        <f>'Analitika nastave'!F93</f>
        <v>0</v>
      </c>
      <c r="F92" s="51">
        <f>'Analitika nastave'!G93</f>
        <v>0</v>
      </c>
      <c r="G92" s="51">
        <f>'Analitika nastave'!H93</f>
        <v>0</v>
      </c>
      <c r="H92" s="190"/>
      <c r="I92" s="188"/>
      <c r="J92" s="52">
        <f>'Analitika nastave'!K93</f>
        <v>0</v>
      </c>
      <c r="K92" s="51">
        <f>'Analitika nastave'!L93</f>
        <v>0</v>
      </c>
      <c r="L92" s="51">
        <f>'Analitika nastave'!M93</f>
        <v>0</v>
      </c>
      <c r="M92" s="51">
        <f>'Analitika nastave'!N93</f>
        <v>0</v>
      </c>
      <c r="N92" s="190"/>
      <c r="O92" s="188"/>
      <c r="P92" s="52">
        <f>'Analitika nastave'!Q93</f>
        <v>0</v>
      </c>
      <c r="Q92" s="51">
        <f>'Analitika nastave'!R93</f>
        <v>0</v>
      </c>
      <c r="R92" s="51">
        <f>'Analitika nastave'!S93</f>
        <v>0</v>
      </c>
      <c r="S92" s="51">
        <f>'Analitika nastave'!T93</f>
        <v>0</v>
      </c>
      <c r="T92" s="190"/>
      <c r="U92" s="188"/>
      <c r="V92" s="52">
        <f>'Analitika nastave'!W93</f>
        <v>0</v>
      </c>
      <c r="W92" s="51">
        <f>'Analitika nastave'!X93</f>
        <v>0</v>
      </c>
      <c r="X92" s="51">
        <f>'Analitika nastave'!Y93</f>
        <v>0</v>
      </c>
      <c r="Y92" s="51">
        <f>'Analitika nastave'!Z93</f>
        <v>0</v>
      </c>
      <c r="Z92" s="190"/>
      <c r="AA92" s="188"/>
      <c r="AB92" s="52">
        <f>'Analitika nastave'!AC93</f>
        <v>0</v>
      </c>
      <c r="AC92" s="51">
        <f>'Analitika nastave'!AD93</f>
        <v>0</v>
      </c>
      <c r="AD92" s="51">
        <f>'Analitika nastave'!AE93</f>
        <v>0</v>
      </c>
      <c r="AE92" s="51">
        <f>'Analitika nastave'!AF93</f>
        <v>0</v>
      </c>
      <c r="AF92" s="205"/>
      <c r="AG92" s="188"/>
      <c r="AH92" s="227"/>
    </row>
    <row r="93" spans="1:34" x14ac:dyDescent="0.25">
      <c r="A93" s="214">
        <v>44</v>
      </c>
      <c r="B93" s="216">
        <f>'Analitika nastave'!C94</f>
        <v>0</v>
      </c>
      <c r="C93" s="45" t="str">
        <f>'Analitika nastave'!D94</f>
        <v>B</v>
      </c>
      <c r="D93" s="46">
        <f>'Analitika nastave'!E94</f>
        <v>0</v>
      </c>
      <c r="E93" s="47">
        <f>'Analitika nastave'!F94</f>
        <v>0</v>
      </c>
      <c r="F93" s="47">
        <f>'Analitika nastave'!G94</f>
        <v>0</v>
      </c>
      <c r="G93" s="47">
        <f>'Analitika nastave'!H94</f>
        <v>0</v>
      </c>
      <c r="H93" s="189">
        <f>'Analitika nastave'!I94</f>
        <v>0</v>
      </c>
      <c r="I93" s="128" t="str">
        <f>'Analitika nastave'!J94</f>
        <v>NE</v>
      </c>
      <c r="J93" s="46">
        <f>'Analitika nastave'!K94</f>
        <v>0</v>
      </c>
      <c r="K93" s="47">
        <f>'Analitika nastave'!L94</f>
        <v>0</v>
      </c>
      <c r="L93" s="47">
        <f>'Analitika nastave'!M94</f>
        <v>0</v>
      </c>
      <c r="M93" s="47">
        <f>'Analitika nastave'!N94</f>
        <v>0</v>
      </c>
      <c r="N93" s="189">
        <f>'Analitika nastave'!O94</f>
        <v>0</v>
      </c>
      <c r="O93" s="128" t="str">
        <f>'Analitika nastave'!P94</f>
        <v>NE</v>
      </c>
      <c r="P93" s="46">
        <f>'Analitika nastave'!Q94</f>
        <v>0</v>
      </c>
      <c r="Q93" s="47">
        <f>'Analitika nastave'!R94</f>
        <v>0</v>
      </c>
      <c r="R93" s="47">
        <f>'Analitika nastave'!S94</f>
        <v>0</v>
      </c>
      <c r="S93" s="47">
        <f>'Analitika nastave'!T94</f>
        <v>0</v>
      </c>
      <c r="T93" s="189">
        <f>'Analitika nastave'!U94</f>
        <v>0</v>
      </c>
      <c r="U93" s="128" t="str">
        <f>'Analitika nastave'!V94</f>
        <v>NE</v>
      </c>
      <c r="V93" s="46">
        <f>'Analitika nastave'!W94</f>
        <v>0</v>
      </c>
      <c r="W93" s="47">
        <f>'Analitika nastave'!X94</f>
        <v>0</v>
      </c>
      <c r="X93" s="47">
        <f>'Analitika nastave'!Y94</f>
        <v>0</v>
      </c>
      <c r="Y93" s="47">
        <f>'Analitika nastave'!Z94</f>
        <v>0</v>
      </c>
      <c r="Z93" s="189">
        <f>'Analitika nastave'!AA94</f>
        <v>0</v>
      </c>
      <c r="AA93" s="128" t="str">
        <f>'Analitika nastave'!AB94</f>
        <v>NE</v>
      </c>
      <c r="AB93" s="46">
        <f>'Analitika nastave'!AC94</f>
        <v>0</v>
      </c>
      <c r="AC93" s="47">
        <f>'Analitika nastave'!AD94</f>
        <v>0</v>
      </c>
      <c r="AD93" s="47">
        <f>'Analitika nastave'!AE94</f>
        <v>0</v>
      </c>
      <c r="AE93" s="47">
        <f>'Analitika nastave'!AF94</f>
        <v>0</v>
      </c>
      <c r="AF93" s="189">
        <f>'Analitika nastave'!AG94</f>
        <v>0</v>
      </c>
      <c r="AG93" s="128" t="str">
        <f>'Analitika nastave'!AH94</f>
        <v>NE</v>
      </c>
      <c r="AH93" s="211">
        <f>'Analitika nastave'!AI94</f>
        <v>0</v>
      </c>
    </row>
    <row r="94" spans="1:34" ht="15.75" thickBot="1" x14ac:dyDescent="0.3">
      <c r="A94" s="215"/>
      <c r="B94" s="217"/>
      <c r="C94" s="50" t="str">
        <f>'Analitika nastave'!D95</f>
        <v>P</v>
      </c>
      <c r="D94" s="51">
        <f>'Analitika nastave'!E95</f>
        <v>0</v>
      </c>
      <c r="E94" s="51">
        <f>'Analitika nastave'!F95</f>
        <v>0</v>
      </c>
      <c r="F94" s="51">
        <f>'Analitika nastave'!G95</f>
        <v>0</v>
      </c>
      <c r="G94" s="51">
        <f>'Analitika nastave'!H95</f>
        <v>0</v>
      </c>
      <c r="H94" s="190"/>
      <c r="I94" s="188"/>
      <c r="J94" s="52">
        <f>'Analitika nastave'!K95</f>
        <v>0</v>
      </c>
      <c r="K94" s="51">
        <f>'Analitika nastave'!L95</f>
        <v>0</v>
      </c>
      <c r="L94" s="51">
        <f>'Analitika nastave'!M95</f>
        <v>0</v>
      </c>
      <c r="M94" s="51">
        <f>'Analitika nastave'!N95</f>
        <v>0</v>
      </c>
      <c r="N94" s="190"/>
      <c r="O94" s="188"/>
      <c r="P94" s="52">
        <f>'Analitika nastave'!Q95</f>
        <v>0</v>
      </c>
      <c r="Q94" s="51">
        <f>'Analitika nastave'!R95</f>
        <v>0</v>
      </c>
      <c r="R94" s="51">
        <f>'Analitika nastave'!S95</f>
        <v>0</v>
      </c>
      <c r="S94" s="51">
        <f>'Analitika nastave'!T95</f>
        <v>0</v>
      </c>
      <c r="T94" s="190"/>
      <c r="U94" s="188"/>
      <c r="V94" s="52">
        <f>'Analitika nastave'!W95</f>
        <v>0</v>
      </c>
      <c r="W94" s="51">
        <f>'Analitika nastave'!X95</f>
        <v>0</v>
      </c>
      <c r="X94" s="51">
        <f>'Analitika nastave'!Y95</f>
        <v>0</v>
      </c>
      <c r="Y94" s="51">
        <f>'Analitika nastave'!Z95</f>
        <v>0</v>
      </c>
      <c r="Z94" s="190"/>
      <c r="AA94" s="188"/>
      <c r="AB94" s="52">
        <f>'Analitika nastave'!AC95</f>
        <v>0</v>
      </c>
      <c r="AC94" s="51">
        <f>'Analitika nastave'!AD95</f>
        <v>0</v>
      </c>
      <c r="AD94" s="51">
        <f>'Analitika nastave'!AE95</f>
        <v>0</v>
      </c>
      <c r="AE94" s="51">
        <f>'Analitika nastave'!AF95</f>
        <v>0</v>
      </c>
      <c r="AF94" s="205"/>
      <c r="AG94" s="188"/>
      <c r="AH94" s="227"/>
    </row>
    <row r="95" spans="1:34" x14ac:dyDescent="0.25">
      <c r="A95" s="214">
        <v>45</v>
      </c>
      <c r="B95" s="216">
        <f>'Analitika nastave'!C96</f>
        <v>0</v>
      </c>
      <c r="C95" s="45" t="str">
        <f>'Analitika nastave'!D96</f>
        <v>B</v>
      </c>
      <c r="D95" s="46">
        <f>'Analitika nastave'!E96</f>
        <v>0</v>
      </c>
      <c r="E95" s="47">
        <f>'Analitika nastave'!F96</f>
        <v>0</v>
      </c>
      <c r="F95" s="47">
        <f>'Analitika nastave'!G96</f>
        <v>0</v>
      </c>
      <c r="G95" s="47">
        <f>'Analitika nastave'!H96</f>
        <v>0</v>
      </c>
      <c r="H95" s="189">
        <f>'Analitika nastave'!I96</f>
        <v>0</v>
      </c>
      <c r="I95" s="128" t="str">
        <f>'Analitika nastave'!J96</f>
        <v>NE</v>
      </c>
      <c r="J95" s="46">
        <f>'Analitika nastave'!K96</f>
        <v>0</v>
      </c>
      <c r="K95" s="47">
        <f>'Analitika nastave'!L96</f>
        <v>0</v>
      </c>
      <c r="L95" s="47">
        <f>'Analitika nastave'!M96</f>
        <v>0</v>
      </c>
      <c r="M95" s="47">
        <f>'Analitika nastave'!N96</f>
        <v>0</v>
      </c>
      <c r="N95" s="189">
        <f>'Analitika nastave'!O96</f>
        <v>0</v>
      </c>
      <c r="O95" s="128" t="str">
        <f>'Analitika nastave'!P96</f>
        <v>NE</v>
      </c>
      <c r="P95" s="46">
        <f>'Analitika nastave'!Q96</f>
        <v>0</v>
      </c>
      <c r="Q95" s="47">
        <f>'Analitika nastave'!R96</f>
        <v>0</v>
      </c>
      <c r="R95" s="47">
        <f>'Analitika nastave'!S96</f>
        <v>0</v>
      </c>
      <c r="S95" s="47">
        <f>'Analitika nastave'!T96</f>
        <v>0</v>
      </c>
      <c r="T95" s="189">
        <f>'Analitika nastave'!U96</f>
        <v>0</v>
      </c>
      <c r="U95" s="128" t="str">
        <f>'Analitika nastave'!V96</f>
        <v>NE</v>
      </c>
      <c r="V95" s="46">
        <f>'Analitika nastave'!W96</f>
        <v>0</v>
      </c>
      <c r="W95" s="47">
        <f>'Analitika nastave'!X96</f>
        <v>0</v>
      </c>
      <c r="X95" s="47">
        <f>'Analitika nastave'!Y96</f>
        <v>0</v>
      </c>
      <c r="Y95" s="47">
        <f>'Analitika nastave'!Z96</f>
        <v>0</v>
      </c>
      <c r="Z95" s="189">
        <f>'Analitika nastave'!AA96</f>
        <v>0</v>
      </c>
      <c r="AA95" s="128" t="str">
        <f>'Analitika nastave'!AB96</f>
        <v>NE</v>
      </c>
      <c r="AB95" s="46">
        <f>'Analitika nastave'!AC96</f>
        <v>0</v>
      </c>
      <c r="AC95" s="47">
        <f>'Analitika nastave'!AD96</f>
        <v>0</v>
      </c>
      <c r="AD95" s="47">
        <f>'Analitika nastave'!AE96</f>
        <v>0</v>
      </c>
      <c r="AE95" s="47">
        <f>'Analitika nastave'!AF96</f>
        <v>0</v>
      </c>
      <c r="AF95" s="189">
        <f>'Analitika nastave'!AG96</f>
        <v>0</v>
      </c>
      <c r="AG95" s="128" t="str">
        <f>'Analitika nastave'!AH96</f>
        <v>NE</v>
      </c>
      <c r="AH95" s="211">
        <f>'Analitika nastave'!AI96</f>
        <v>0</v>
      </c>
    </row>
    <row r="96" spans="1:34" ht="15.75" thickBot="1" x14ac:dyDescent="0.3">
      <c r="A96" s="215"/>
      <c r="B96" s="217"/>
      <c r="C96" s="50" t="str">
        <f>'Analitika nastave'!D97</f>
        <v>P</v>
      </c>
      <c r="D96" s="51">
        <f>'Analitika nastave'!E97</f>
        <v>0</v>
      </c>
      <c r="E96" s="51">
        <f>'Analitika nastave'!F97</f>
        <v>0</v>
      </c>
      <c r="F96" s="51">
        <f>'Analitika nastave'!G97</f>
        <v>0</v>
      </c>
      <c r="G96" s="51">
        <f>'Analitika nastave'!H97</f>
        <v>0</v>
      </c>
      <c r="H96" s="190"/>
      <c r="I96" s="188"/>
      <c r="J96" s="52">
        <f>'Analitika nastave'!K97</f>
        <v>0</v>
      </c>
      <c r="K96" s="51">
        <f>'Analitika nastave'!L97</f>
        <v>0</v>
      </c>
      <c r="L96" s="51">
        <f>'Analitika nastave'!M97</f>
        <v>0</v>
      </c>
      <c r="M96" s="51">
        <f>'Analitika nastave'!N97</f>
        <v>0</v>
      </c>
      <c r="N96" s="190"/>
      <c r="O96" s="188"/>
      <c r="P96" s="52">
        <f>'Analitika nastave'!Q97</f>
        <v>0</v>
      </c>
      <c r="Q96" s="51">
        <f>'Analitika nastave'!R97</f>
        <v>0</v>
      </c>
      <c r="R96" s="51">
        <f>'Analitika nastave'!S97</f>
        <v>0</v>
      </c>
      <c r="S96" s="51">
        <f>'Analitika nastave'!T97</f>
        <v>0</v>
      </c>
      <c r="T96" s="190"/>
      <c r="U96" s="188"/>
      <c r="V96" s="52">
        <f>'Analitika nastave'!W97</f>
        <v>0</v>
      </c>
      <c r="W96" s="51">
        <f>'Analitika nastave'!X97</f>
        <v>0</v>
      </c>
      <c r="X96" s="51">
        <f>'Analitika nastave'!Y97</f>
        <v>0</v>
      </c>
      <c r="Y96" s="51">
        <f>'Analitika nastave'!Z97</f>
        <v>0</v>
      </c>
      <c r="Z96" s="190"/>
      <c r="AA96" s="188"/>
      <c r="AB96" s="52">
        <f>'Analitika nastave'!AC97</f>
        <v>0</v>
      </c>
      <c r="AC96" s="51">
        <f>'Analitika nastave'!AD97</f>
        <v>0</v>
      </c>
      <c r="AD96" s="51">
        <f>'Analitika nastave'!AE97</f>
        <v>0</v>
      </c>
      <c r="AE96" s="51">
        <f>'Analitika nastave'!AF97</f>
        <v>0</v>
      </c>
      <c r="AF96" s="205"/>
      <c r="AG96" s="188"/>
      <c r="AH96" s="227"/>
    </row>
    <row r="97" spans="1:34" x14ac:dyDescent="0.25">
      <c r="A97" s="214">
        <v>46</v>
      </c>
      <c r="B97" s="216">
        <f>'Analitika nastave'!C98</f>
        <v>0</v>
      </c>
      <c r="C97" s="45" t="str">
        <f>'Analitika nastave'!D98</f>
        <v>B</v>
      </c>
      <c r="D97" s="46">
        <f>'Analitika nastave'!E98</f>
        <v>0</v>
      </c>
      <c r="E97" s="47">
        <f>'Analitika nastave'!F98</f>
        <v>0</v>
      </c>
      <c r="F97" s="47">
        <f>'Analitika nastave'!G98</f>
        <v>0</v>
      </c>
      <c r="G97" s="47">
        <f>'Analitika nastave'!H98</f>
        <v>0</v>
      </c>
      <c r="H97" s="189">
        <f>'Analitika nastave'!I98</f>
        <v>0</v>
      </c>
      <c r="I97" s="128" t="str">
        <f>'Analitika nastave'!J98</f>
        <v>NE</v>
      </c>
      <c r="J97" s="46">
        <f>'Analitika nastave'!K98</f>
        <v>0</v>
      </c>
      <c r="K97" s="47">
        <f>'Analitika nastave'!L98</f>
        <v>0</v>
      </c>
      <c r="L97" s="47">
        <f>'Analitika nastave'!M98</f>
        <v>0</v>
      </c>
      <c r="M97" s="47">
        <f>'Analitika nastave'!N98</f>
        <v>0</v>
      </c>
      <c r="N97" s="189">
        <f>'Analitika nastave'!O98</f>
        <v>0</v>
      </c>
      <c r="O97" s="128" t="str">
        <f>'Analitika nastave'!P98</f>
        <v>NE</v>
      </c>
      <c r="P97" s="46">
        <f>'Analitika nastave'!Q98</f>
        <v>0</v>
      </c>
      <c r="Q97" s="47">
        <f>'Analitika nastave'!R98</f>
        <v>0</v>
      </c>
      <c r="R97" s="47">
        <f>'Analitika nastave'!S98</f>
        <v>0</v>
      </c>
      <c r="S97" s="47">
        <f>'Analitika nastave'!T98</f>
        <v>0</v>
      </c>
      <c r="T97" s="189">
        <f>'Analitika nastave'!U98</f>
        <v>0</v>
      </c>
      <c r="U97" s="128" t="str">
        <f>'Analitika nastave'!V98</f>
        <v>NE</v>
      </c>
      <c r="V97" s="46">
        <f>'Analitika nastave'!W98</f>
        <v>0</v>
      </c>
      <c r="W97" s="47">
        <f>'Analitika nastave'!X98</f>
        <v>0</v>
      </c>
      <c r="X97" s="47">
        <f>'Analitika nastave'!Y98</f>
        <v>0</v>
      </c>
      <c r="Y97" s="47">
        <f>'Analitika nastave'!Z98</f>
        <v>0</v>
      </c>
      <c r="Z97" s="189">
        <f>'Analitika nastave'!AA98</f>
        <v>0</v>
      </c>
      <c r="AA97" s="128" t="str">
        <f>'Analitika nastave'!AB98</f>
        <v>NE</v>
      </c>
      <c r="AB97" s="46">
        <f>'Analitika nastave'!AC98</f>
        <v>0</v>
      </c>
      <c r="AC97" s="47">
        <f>'Analitika nastave'!AD98</f>
        <v>0</v>
      </c>
      <c r="AD97" s="47">
        <f>'Analitika nastave'!AE98</f>
        <v>0</v>
      </c>
      <c r="AE97" s="47">
        <f>'Analitika nastave'!AF98</f>
        <v>0</v>
      </c>
      <c r="AF97" s="189">
        <f>'Analitika nastave'!AG98</f>
        <v>0</v>
      </c>
      <c r="AG97" s="128" t="str">
        <f>'Analitika nastave'!AH98</f>
        <v>NE</v>
      </c>
      <c r="AH97" s="211">
        <f>'Analitika nastave'!AI98</f>
        <v>0</v>
      </c>
    </row>
    <row r="98" spans="1:34" ht="15.75" thickBot="1" x14ac:dyDescent="0.3">
      <c r="A98" s="215"/>
      <c r="B98" s="217"/>
      <c r="C98" s="50" t="str">
        <f>'Analitika nastave'!D99</f>
        <v>P</v>
      </c>
      <c r="D98" s="51">
        <f>'Analitika nastave'!E99</f>
        <v>0</v>
      </c>
      <c r="E98" s="51">
        <f>'Analitika nastave'!F99</f>
        <v>0</v>
      </c>
      <c r="F98" s="51">
        <f>'Analitika nastave'!G99</f>
        <v>0</v>
      </c>
      <c r="G98" s="51">
        <f>'Analitika nastave'!H99</f>
        <v>0</v>
      </c>
      <c r="H98" s="190"/>
      <c r="I98" s="188"/>
      <c r="J98" s="52">
        <f>'Analitika nastave'!K99</f>
        <v>0</v>
      </c>
      <c r="K98" s="51">
        <f>'Analitika nastave'!L99</f>
        <v>0</v>
      </c>
      <c r="L98" s="51">
        <f>'Analitika nastave'!M99</f>
        <v>0</v>
      </c>
      <c r="M98" s="51">
        <f>'Analitika nastave'!N99</f>
        <v>0</v>
      </c>
      <c r="N98" s="190"/>
      <c r="O98" s="188"/>
      <c r="P98" s="52">
        <f>'Analitika nastave'!Q99</f>
        <v>0</v>
      </c>
      <c r="Q98" s="51">
        <f>'Analitika nastave'!R99</f>
        <v>0</v>
      </c>
      <c r="R98" s="51">
        <f>'Analitika nastave'!S99</f>
        <v>0</v>
      </c>
      <c r="S98" s="51">
        <f>'Analitika nastave'!T99</f>
        <v>0</v>
      </c>
      <c r="T98" s="190"/>
      <c r="U98" s="188"/>
      <c r="V98" s="52">
        <f>'Analitika nastave'!W99</f>
        <v>0</v>
      </c>
      <c r="W98" s="51">
        <f>'Analitika nastave'!X99</f>
        <v>0</v>
      </c>
      <c r="X98" s="51">
        <f>'Analitika nastave'!Y99</f>
        <v>0</v>
      </c>
      <c r="Y98" s="51">
        <f>'Analitika nastave'!Z99</f>
        <v>0</v>
      </c>
      <c r="Z98" s="190"/>
      <c r="AA98" s="188"/>
      <c r="AB98" s="52">
        <f>'Analitika nastave'!AC99</f>
        <v>0</v>
      </c>
      <c r="AC98" s="51">
        <f>'Analitika nastave'!AD99</f>
        <v>0</v>
      </c>
      <c r="AD98" s="51">
        <f>'Analitika nastave'!AE99</f>
        <v>0</v>
      </c>
      <c r="AE98" s="51">
        <f>'Analitika nastave'!AF99</f>
        <v>0</v>
      </c>
      <c r="AF98" s="205"/>
      <c r="AG98" s="188"/>
      <c r="AH98" s="227"/>
    </row>
    <row r="99" spans="1:34" x14ac:dyDescent="0.25">
      <c r="A99" s="214">
        <v>47</v>
      </c>
      <c r="B99" s="216">
        <f>'Analitika nastave'!C100</f>
        <v>0</v>
      </c>
      <c r="C99" s="45" t="str">
        <f>'Analitika nastave'!D100</f>
        <v>B</v>
      </c>
      <c r="D99" s="46">
        <f>'Analitika nastave'!E100</f>
        <v>0</v>
      </c>
      <c r="E99" s="47">
        <f>'Analitika nastave'!F100</f>
        <v>0</v>
      </c>
      <c r="F99" s="47">
        <f>'Analitika nastave'!G100</f>
        <v>0</v>
      </c>
      <c r="G99" s="47">
        <f>'Analitika nastave'!H100</f>
        <v>0</v>
      </c>
      <c r="H99" s="189">
        <f>'Analitika nastave'!I100</f>
        <v>0</v>
      </c>
      <c r="I99" s="128" t="str">
        <f>'Analitika nastave'!J100</f>
        <v>NE</v>
      </c>
      <c r="J99" s="46">
        <f>'Analitika nastave'!K100</f>
        <v>0</v>
      </c>
      <c r="K99" s="47">
        <f>'Analitika nastave'!L100</f>
        <v>0</v>
      </c>
      <c r="L99" s="47">
        <f>'Analitika nastave'!M100</f>
        <v>0</v>
      </c>
      <c r="M99" s="47">
        <f>'Analitika nastave'!N100</f>
        <v>0</v>
      </c>
      <c r="N99" s="189">
        <f>'Analitika nastave'!O100</f>
        <v>0</v>
      </c>
      <c r="O99" s="128" t="str">
        <f>'Analitika nastave'!P100</f>
        <v>NE</v>
      </c>
      <c r="P99" s="46">
        <f>'Analitika nastave'!Q100</f>
        <v>0</v>
      </c>
      <c r="Q99" s="47">
        <f>'Analitika nastave'!R100</f>
        <v>0</v>
      </c>
      <c r="R99" s="47">
        <f>'Analitika nastave'!S100</f>
        <v>0</v>
      </c>
      <c r="S99" s="47">
        <f>'Analitika nastave'!T100</f>
        <v>0</v>
      </c>
      <c r="T99" s="189">
        <f>'Analitika nastave'!U100</f>
        <v>0</v>
      </c>
      <c r="U99" s="128" t="str">
        <f>'Analitika nastave'!V100</f>
        <v>NE</v>
      </c>
      <c r="V99" s="46">
        <f>'Analitika nastave'!W100</f>
        <v>0</v>
      </c>
      <c r="W99" s="47">
        <f>'Analitika nastave'!X100</f>
        <v>0</v>
      </c>
      <c r="X99" s="47">
        <f>'Analitika nastave'!Y100</f>
        <v>0</v>
      </c>
      <c r="Y99" s="47">
        <f>'Analitika nastave'!Z100</f>
        <v>0</v>
      </c>
      <c r="Z99" s="189">
        <f>'Analitika nastave'!AA100</f>
        <v>0</v>
      </c>
      <c r="AA99" s="128" t="str">
        <f>'Analitika nastave'!AB100</f>
        <v>NE</v>
      </c>
      <c r="AB99" s="46">
        <f>'Analitika nastave'!AC100</f>
        <v>0</v>
      </c>
      <c r="AC99" s="47">
        <f>'Analitika nastave'!AD100</f>
        <v>0</v>
      </c>
      <c r="AD99" s="47">
        <f>'Analitika nastave'!AE100</f>
        <v>0</v>
      </c>
      <c r="AE99" s="47">
        <f>'Analitika nastave'!AF100</f>
        <v>0</v>
      </c>
      <c r="AF99" s="189">
        <f>'Analitika nastave'!AG100</f>
        <v>0</v>
      </c>
      <c r="AG99" s="128" t="str">
        <f>'Analitika nastave'!AH100</f>
        <v>NE</v>
      </c>
      <c r="AH99" s="211">
        <f>'Analitika nastave'!AI100</f>
        <v>0</v>
      </c>
    </row>
    <row r="100" spans="1:34" ht="15.75" thickBot="1" x14ac:dyDescent="0.3">
      <c r="A100" s="215"/>
      <c r="B100" s="217"/>
      <c r="C100" s="50" t="str">
        <f>'Analitika nastave'!D101</f>
        <v>P</v>
      </c>
      <c r="D100" s="51">
        <f>'Analitika nastave'!E101</f>
        <v>0</v>
      </c>
      <c r="E100" s="51">
        <f>'Analitika nastave'!F101</f>
        <v>0</v>
      </c>
      <c r="F100" s="51">
        <f>'Analitika nastave'!G101</f>
        <v>0</v>
      </c>
      <c r="G100" s="51">
        <f>'Analitika nastave'!H101</f>
        <v>0</v>
      </c>
      <c r="H100" s="190"/>
      <c r="I100" s="188"/>
      <c r="J100" s="52">
        <f>'Analitika nastave'!K101</f>
        <v>0</v>
      </c>
      <c r="K100" s="51">
        <f>'Analitika nastave'!L101</f>
        <v>0</v>
      </c>
      <c r="L100" s="51">
        <f>'Analitika nastave'!M101</f>
        <v>0</v>
      </c>
      <c r="M100" s="51">
        <f>'Analitika nastave'!N101</f>
        <v>0</v>
      </c>
      <c r="N100" s="190"/>
      <c r="O100" s="188"/>
      <c r="P100" s="52">
        <f>'Analitika nastave'!Q101</f>
        <v>0</v>
      </c>
      <c r="Q100" s="51">
        <f>'Analitika nastave'!R101</f>
        <v>0</v>
      </c>
      <c r="R100" s="51">
        <f>'Analitika nastave'!S101</f>
        <v>0</v>
      </c>
      <c r="S100" s="51">
        <f>'Analitika nastave'!T101</f>
        <v>0</v>
      </c>
      <c r="T100" s="190"/>
      <c r="U100" s="188"/>
      <c r="V100" s="52">
        <f>'Analitika nastave'!W101</f>
        <v>0</v>
      </c>
      <c r="W100" s="51">
        <f>'Analitika nastave'!X101</f>
        <v>0</v>
      </c>
      <c r="X100" s="51">
        <f>'Analitika nastave'!Y101</f>
        <v>0</v>
      </c>
      <c r="Y100" s="51">
        <f>'Analitika nastave'!Z101</f>
        <v>0</v>
      </c>
      <c r="Z100" s="190"/>
      <c r="AA100" s="188"/>
      <c r="AB100" s="52">
        <f>'Analitika nastave'!AC101</f>
        <v>0</v>
      </c>
      <c r="AC100" s="51">
        <f>'Analitika nastave'!AD101</f>
        <v>0</v>
      </c>
      <c r="AD100" s="51">
        <f>'Analitika nastave'!AE101</f>
        <v>0</v>
      </c>
      <c r="AE100" s="51">
        <f>'Analitika nastave'!AF101</f>
        <v>0</v>
      </c>
      <c r="AF100" s="205"/>
      <c r="AG100" s="188"/>
      <c r="AH100" s="227"/>
    </row>
    <row r="101" spans="1:34" x14ac:dyDescent="0.25">
      <c r="A101" s="214">
        <v>48</v>
      </c>
      <c r="B101" s="216">
        <f>'Analitika nastave'!C102</f>
        <v>0</v>
      </c>
      <c r="C101" s="45" t="str">
        <f>'Analitika nastave'!D102</f>
        <v>B</v>
      </c>
      <c r="D101" s="46">
        <f>'Analitika nastave'!E102</f>
        <v>0</v>
      </c>
      <c r="E101" s="47">
        <f>'Analitika nastave'!F102</f>
        <v>0</v>
      </c>
      <c r="F101" s="47">
        <f>'Analitika nastave'!G102</f>
        <v>0</v>
      </c>
      <c r="G101" s="47">
        <f>'Analitika nastave'!H102</f>
        <v>0</v>
      </c>
      <c r="H101" s="189">
        <f>'Analitika nastave'!I102</f>
        <v>0</v>
      </c>
      <c r="I101" s="128" t="str">
        <f>'Analitika nastave'!J102</f>
        <v>NE</v>
      </c>
      <c r="J101" s="46">
        <f>'Analitika nastave'!K102</f>
        <v>0</v>
      </c>
      <c r="K101" s="47">
        <f>'Analitika nastave'!L102</f>
        <v>0</v>
      </c>
      <c r="L101" s="47">
        <f>'Analitika nastave'!M102</f>
        <v>0</v>
      </c>
      <c r="M101" s="47">
        <f>'Analitika nastave'!N102</f>
        <v>0</v>
      </c>
      <c r="N101" s="189">
        <f>'Analitika nastave'!O102</f>
        <v>0</v>
      </c>
      <c r="O101" s="128" t="str">
        <f>'Analitika nastave'!P102</f>
        <v>NE</v>
      </c>
      <c r="P101" s="46">
        <f>'Analitika nastave'!Q102</f>
        <v>0</v>
      </c>
      <c r="Q101" s="47">
        <f>'Analitika nastave'!R102</f>
        <v>0</v>
      </c>
      <c r="R101" s="47">
        <f>'Analitika nastave'!S102</f>
        <v>0</v>
      </c>
      <c r="S101" s="47">
        <f>'Analitika nastave'!T102</f>
        <v>0</v>
      </c>
      <c r="T101" s="189">
        <f>'Analitika nastave'!U102</f>
        <v>0</v>
      </c>
      <c r="U101" s="128" t="str">
        <f>'Analitika nastave'!V102</f>
        <v>NE</v>
      </c>
      <c r="V101" s="46">
        <f>'Analitika nastave'!W102</f>
        <v>0</v>
      </c>
      <c r="W101" s="47">
        <f>'Analitika nastave'!X102</f>
        <v>0</v>
      </c>
      <c r="X101" s="47">
        <f>'Analitika nastave'!Y102</f>
        <v>0</v>
      </c>
      <c r="Y101" s="47">
        <f>'Analitika nastave'!Z102</f>
        <v>0</v>
      </c>
      <c r="Z101" s="189">
        <f>'Analitika nastave'!AA102</f>
        <v>0</v>
      </c>
      <c r="AA101" s="128" t="str">
        <f>'Analitika nastave'!AB102</f>
        <v>NE</v>
      </c>
      <c r="AB101" s="46">
        <f>'Analitika nastave'!AC102</f>
        <v>0</v>
      </c>
      <c r="AC101" s="47">
        <f>'Analitika nastave'!AD102</f>
        <v>0</v>
      </c>
      <c r="AD101" s="47">
        <f>'Analitika nastave'!AE102</f>
        <v>0</v>
      </c>
      <c r="AE101" s="47">
        <f>'Analitika nastave'!AF102</f>
        <v>0</v>
      </c>
      <c r="AF101" s="189">
        <f>'Analitika nastave'!AG102</f>
        <v>0</v>
      </c>
      <c r="AG101" s="128" t="str">
        <f>'Analitika nastave'!AH102</f>
        <v>NE</v>
      </c>
      <c r="AH101" s="211">
        <f>'Analitika nastave'!AI102</f>
        <v>0</v>
      </c>
    </row>
    <row r="102" spans="1:34" ht="15.75" thickBot="1" x14ac:dyDescent="0.3">
      <c r="A102" s="215"/>
      <c r="B102" s="217"/>
      <c r="C102" s="50" t="str">
        <f>'Analitika nastave'!D103</f>
        <v>P</v>
      </c>
      <c r="D102" s="51">
        <f>'Analitika nastave'!E103</f>
        <v>0</v>
      </c>
      <c r="E102" s="51">
        <f>'Analitika nastave'!F103</f>
        <v>0</v>
      </c>
      <c r="F102" s="51">
        <f>'Analitika nastave'!G103</f>
        <v>0</v>
      </c>
      <c r="G102" s="51">
        <f>'Analitika nastave'!H103</f>
        <v>0</v>
      </c>
      <c r="H102" s="190"/>
      <c r="I102" s="188"/>
      <c r="J102" s="52">
        <f>'Analitika nastave'!K103</f>
        <v>0</v>
      </c>
      <c r="K102" s="51">
        <f>'Analitika nastave'!L103</f>
        <v>0</v>
      </c>
      <c r="L102" s="51">
        <f>'Analitika nastave'!M103</f>
        <v>0</v>
      </c>
      <c r="M102" s="51">
        <f>'Analitika nastave'!N103</f>
        <v>0</v>
      </c>
      <c r="N102" s="190"/>
      <c r="O102" s="188"/>
      <c r="P102" s="52">
        <f>'Analitika nastave'!Q103</f>
        <v>0</v>
      </c>
      <c r="Q102" s="51">
        <f>'Analitika nastave'!R103</f>
        <v>0</v>
      </c>
      <c r="R102" s="51">
        <f>'Analitika nastave'!S103</f>
        <v>0</v>
      </c>
      <c r="S102" s="51">
        <f>'Analitika nastave'!T103</f>
        <v>0</v>
      </c>
      <c r="T102" s="190"/>
      <c r="U102" s="188"/>
      <c r="V102" s="52">
        <f>'Analitika nastave'!W103</f>
        <v>0</v>
      </c>
      <c r="W102" s="51">
        <f>'Analitika nastave'!X103</f>
        <v>0</v>
      </c>
      <c r="X102" s="51">
        <f>'Analitika nastave'!Y103</f>
        <v>0</v>
      </c>
      <c r="Y102" s="51">
        <f>'Analitika nastave'!Z103</f>
        <v>0</v>
      </c>
      <c r="Z102" s="190"/>
      <c r="AA102" s="188"/>
      <c r="AB102" s="52">
        <f>'Analitika nastave'!AC103</f>
        <v>0</v>
      </c>
      <c r="AC102" s="51">
        <f>'Analitika nastave'!AD103</f>
        <v>0</v>
      </c>
      <c r="AD102" s="51">
        <f>'Analitika nastave'!AE103</f>
        <v>0</v>
      </c>
      <c r="AE102" s="51">
        <f>'Analitika nastave'!AF103</f>
        <v>0</v>
      </c>
      <c r="AF102" s="205"/>
      <c r="AG102" s="188"/>
      <c r="AH102" s="227"/>
    </row>
    <row r="103" spans="1:34" x14ac:dyDescent="0.25">
      <c r="A103" s="214">
        <v>49</v>
      </c>
      <c r="B103" s="216">
        <f>'Analitika nastave'!C104</f>
        <v>0</v>
      </c>
      <c r="C103" s="45" t="str">
        <f>'Analitika nastave'!D104</f>
        <v>B</v>
      </c>
      <c r="D103" s="46">
        <f>'Analitika nastave'!E104</f>
        <v>0</v>
      </c>
      <c r="E103" s="47">
        <f>'Analitika nastave'!F104</f>
        <v>0</v>
      </c>
      <c r="F103" s="47">
        <f>'Analitika nastave'!G104</f>
        <v>0</v>
      </c>
      <c r="G103" s="47">
        <f>'Analitika nastave'!H104</f>
        <v>0</v>
      </c>
      <c r="H103" s="189">
        <f>'Analitika nastave'!I104</f>
        <v>0</v>
      </c>
      <c r="I103" s="128" t="str">
        <f>'Analitika nastave'!J104</f>
        <v>NE</v>
      </c>
      <c r="J103" s="46">
        <f>'Analitika nastave'!K104</f>
        <v>0</v>
      </c>
      <c r="K103" s="47">
        <f>'Analitika nastave'!L104</f>
        <v>0</v>
      </c>
      <c r="L103" s="47">
        <f>'Analitika nastave'!M104</f>
        <v>0</v>
      </c>
      <c r="M103" s="47">
        <f>'Analitika nastave'!N104</f>
        <v>0</v>
      </c>
      <c r="N103" s="189">
        <f>'Analitika nastave'!O104</f>
        <v>0</v>
      </c>
      <c r="O103" s="128" t="str">
        <f>'Analitika nastave'!P104</f>
        <v>NE</v>
      </c>
      <c r="P103" s="46">
        <f>'Analitika nastave'!Q104</f>
        <v>0</v>
      </c>
      <c r="Q103" s="47">
        <f>'Analitika nastave'!R104</f>
        <v>0</v>
      </c>
      <c r="R103" s="47">
        <f>'Analitika nastave'!S104</f>
        <v>0</v>
      </c>
      <c r="S103" s="47">
        <f>'Analitika nastave'!T104</f>
        <v>0</v>
      </c>
      <c r="T103" s="189">
        <f>'Analitika nastave'!U104</f>
        <v>0</v>
      </c>
      <c r="U103" s="128" t="str">
        <f>'Analitika nastave'!V104</f>
        <v>NE</v>
      </c>
      <c r="V103" s="46">
        <f>'Analitika nastave'!W104</f>
        <v>0</v>
      </c>
      <c r="W103" s="47">
        <f>'Analitika nastave'!X104</f>
        <v>0</v>
      </c>
      <c r="X103" s="47">
        <f>'Analitika nastave'!Y104</f>
        <v>0</v>
      </c>
      <c r="Y103" s="47">
        <f>'Analitika nastave'!Z104</f>
        <v>0</v>
      </c>
      <c r="Z103" s="189">
        <f>'Analitika nastave'!AA104</f>
        <v>0</v>
      </c>
      <c r="AA103" s="128" t="str">
        <f>'Analitika nastave'!AB104</f>
        <v>NE</v>
      </c>
      <c r="AB103" s="46">
        <f>'Analitika nastave'!AC104</f>
        <v>0</v>
      </c>
      <c r="AC103" s="47">
        <f>'Analitika nastave'!AD104</f>
        <v>0</v>
      </c>
      <c r="AD103" s="47">
        <f>'Analitika nastave'!AE104</f>
        <v>0</v>
      </c>
      <c r="AE103" s="47">
        <f>'Analitika nastave'!AF104</f>
        <v>0</v>
      </c>
      <c r="AF103" s="189">
        <f>'Analitika nastave'!AG104</f>
        <v>0</v>
      </c>
      <c r="AG103" s="128" t="str">
        <f>'Analitika nastave'!AH104</f>
        <v>NE</v>
      </c>
      <c r="AH103" s="211">
        <f>'Analitika nastave'!AI104</f>
        <v>0</v>
      </c>
    </row>
    <row r="104" spans="1:34" ht="15.75" thickBot="1" x14ac:dyDescent="0.3">
      <c r="A104" s="215"/>
      <c r="B104" s="217"/>
      <c r="C104" s="50" t="str">
        <f>'Analitika nastave'!D105</f>
        <v>P</v>
      </c>
      <c r="D104" s="51">
        <f>'Analitika nastave'!E105</f>
        <v>0</v>
      </c>
      <c r="E104" s="51">
        <f>'Analitika nastave'!F105</f>
        <v>0</v>
      </c>
      <c r="F104" s="51">
        <f>'Analitika nastave'!G105</f>
        <v>0</v>
      </c>
      <c r="G104" s="51">
        <f>'Analitika nastave'!H105</f>
        <v>0</v>
      </c>
      <c r="H104" s="190"/>
      <c r="I104" s="188"/>
      <c r="J104" s="52">
        <f>'Analitika nastave'!K105</f>
        <v>0</v>
      </c>
      <c r="K104" s="51">
        <f>'Analitika nastave'!L105</f>
        <v>0</v>
      </c>
      <c r="L104" s="51">
        <f>'Analitika nastave'!M105</f>
        <v>0</v>
      </c>
      <c r="M104" s="51">
        <f>'Analitika nastave'!N105</f>
        <v>0</v>
      </c>
      <c r="N104" s="190"/>
      <c r="O104" s="188"/>
      <c r="P104" s="52">
        <f>'Analitika nastave'!Q105</f>
        <v>0</v>
      </c>
      <c r="Q104" s="51">
        <f>'Analitika nastave'!R105</f>
        <v>0</v>
      </c>
      <c r="R104" s="51">
        <f>'Analitika nastave'!S105</f>
        <v>0</v>
      </c>
      <c r="S104" s="51">
        <f>'Analitika nastave'!T105</f>
        <v>0</v>
      </c>
      <c r="T104" s="190"/>
      <c r="U104" s="188"/>
      <c r="V104" s="52">
        <f>'Analitika nastave'!W105</f>
        <v>0</v>
      </c>
      <c r="W104" s="51">
        <f>'Analitika nastave'!X105</f>
        <v>0</v>
      </c>
      <c r="X104" s="51">
        <f>'Analitika nastave'!Y105</f>
        <v>0</v>
      </c>
      <c r="Y104" s="51">
        <f>'Analitika nastave'!Z105</f>
        <v>0</v>
      </c>
      <c r="Z104" s="190"/>
      <c r="AA104" s="188"/>
      <c r="AB104" s="52">
        <f>'Analitika nastave'!AC105</f>
        <v>0</v>
      </c>
      <c r="AC104" s="51">
        <f>'Analitika nastave'!AD105</f>
        <v>0</v>
      </c>
      <c r="AD104" s="51">
        <f>'Analitika nastave'!AE105</f>
        <v>0</v>
      </c>
      <c r="AE104" s="51">
        <f>'Analitika nastave'!AF105</f>
        <v>0</v>
      </c>
      <c r="AF104" s="205"/>
      <c r="AG104" s="188"/>
      <c r="AH104" s="227"/>
    </row>
    <row r="105" spans="1:34" x14ac:dyDescent="0.25">
      <c r="A105" s="214">
        <v>50</v>
      </c>
      <c r="B105" s="216">
        <f>'Analitika nastave'!C106</f>
        <v>0</v>
      </c>
      <c r="C105" s="45" t="str">
        <f>'Analitika nastave'!D106</f>
        <v>B</v>
      </c>
      <c r="D105" s="46">
        <f>'Analitika nastave'!E106</f>
        <v>0</v>
      </c>
      <c r="E105" s="47">
        <f>'Analitika nastave'!F106</f>
        <v>0</v>
      </c>
      <c r="F105" s="47">
        <f>'Analitika nastave'!G106</f>
        <v>0</v>
      </c>
      <c r="G105" s="47">
        <f>'Analitika nastave'!H106</f>
        <v>0</v>
      </c>
      <c r="H105" s="189">
        <f>'Analitika nastave'!I106</f>
        <v>0</v>
      </c>
      <c r="I105" s="128" t="str">
        <f>'Analitika nastave'!J106</f>
        <v>NE</v>
      </c>
      <c r="J105" s="46">
        <f>'Analitika nastave'!K106</f>
        <v>0</v>
      </c>
      <c r="K105" s="47">
        <f>'Analitika nastave'!L106</f>
        <v>0</v>
      </c>
      <c r="L105" s="47">
        <f>'Analitika nastave'!M106</f>
        <v>0</v>
      </c>
      <c r="M105" s="47">
        <f>'Analitika nastave'!N106</f>
        <v>0</v>
      </c>
      <c r="N105" s="189">
        <f>'Analitika nastave'!O106</f>
        <v>0</v>
      </c>
      <c r="O105" s="128" t="str">
        <f>'Analitika nastave'!P106</f>
        <v>NE</v>
      </c>
      <c r="P105" s="46">
        <f>'Analitika nastave'!Q106</f>
        <v>0</v>
      </c>
      <c r="Q105" s="47">
        <f>'Analitika nastave'!R106</f>
        <v>0</v>
      </c>
      <c r="R105" s="47">
        <f>'Analitika nastave'!S106</f>
        <v>0</v>
      </c>
      <c r="S105" s="47">
        <f>'Analitika nastave'!T106</f>
        <v>0</v>
      </c>
      <c r="T105" s="189">
        <f>'Analitika nastave'!U106</f>
        <v>0</v>
      </c>
      <c r="U105" s="128" t="str">
        <f>'Analitika nastave'!V106</f>
        <v>NE</v>
      </c>
      <c r="V105" s="46">
        <f>'Analitika nastave'!W106</f>
        <v>0</v>
      </c>
      <c r="W105" s="47">
        <f>'Analitika nastave'!X106</f>
        <v>0</v>
      </c>
      <c r="X105" s="47">
        <f>'Analitika nastave'!Y106</f>
        <v>0</v>
      </c>
      <c r="Y105" s="47">
        <f>'Analitika nastave'!Z106</f>
        <v>0</v>
      </c>
      <c r="Z105" s="189">
        <f>'Analitika nastave'!AA106</f>
        <v>0</v>
      </c>
      <c r="AA105" s="128" t="str">
        <f>'Analitika nastave'!AB106</f>
        <v>NE</v>
      </c>
      <c r="AB105" s="46">
        <f>'Analitika nastave'!AC106</f>
        <v>0</v>
      </c>
      <c r="AC105" s="47">
        <f>'Analitika nastave'!AD106</f>
        <v>0</v>
      </c>
      <c r="AD105" s="47">
        <f>'Analitika nastave'!AE106</f>
        <v>0</v>
      </c>
      <c r="AE105" s="47">
        <f>'Analitika nastave'!AF106</f>
        <v>0</v>
      </c>
      <c r="AF105" s="189">
        <f>'Analitika nastave'!AG106</f>
        <v>0</v>
      </c>
      <c r="AG105" s="128" t="str">
        <f>'Analitika nastave'!AH106</f>
        <v>NE</v>
      </c>
      <c r="AH105" s="211">
        <f>'Analitika nastave'!AI106</f>
        <v>0</v>
      </c>
    </row>
    <row r="106" spans="1:34" ht="15.75" thickBot="1" x14ac:dyDescent="0.3">
      <c r="A106" s="215"/>
      <c r="B106" s="217"/>
      <c r="C106" s="50" t="str">
        <f>'Analitika nastave'!D107</f>
        <v>P</v>
      </c>
      <c r="D106" s="51">
        <f>'Analitika nastave'!E107</f>
        <v>0</v>
      </c>
      <c r="E106" s="51">
        <f>'Analitika nastave'!F107</f>
        <v>0</v>
      </c>
      <c r="F106" s="51">
        <f>'Analitika nastave'!G107</f>
        <v>0</v>
      </c>
      <c r="G106" s="51">
        <f>'Analitika nastave'!H107</f>
        <v>0</v>
      </c>
      <c r="H106" s="190"/>
      <c r="I106" s="188"/>
      <c r="J106" s="52">
        <f>'Analitika nastave'!K107</f>
        <v>0</v>
      </c>
      <c r="K106" s="51">
        <f>'Analitika nastave'!L107</f>
        <v>0</v>
      </c>
      <c r="L106" s="51">
        <f>'Analitika nastave'!M107</f>
        <v>0</v>
      </c>
      <c r="M106" s="51">
        <f>'Analitika nastave'!N107</f>
        <v>0</v>
      </c>
      <c r="N106" s="190"/>
      <c r="O106" s="188"/>
      <c r="P106" s="52">
        <f>'Analitika nastave'!Q107</f>
        <v>0</v>
      </c>
      <c r="Q106" s="51">
        <f>'Analitika nastave'!R107</f>
        <v>0</v>
      </c>
      <c r="R106" s="51">
        <f>'Analitika nastave'!S107</f>
        <v>0</v>
      </c>
      <c r="S106" s="51">
        <f>'Analitika nastave'!T107</f>
        <v>0</v>
      </c>
      <c r="T106" s="190"/>
      <c r="U106" s="188"/>
      <c r="V106" s="52">
        <f>'Analitika nastave'!W107</f>
        <v>0</v>
      </c>
      <c r="W106" s="51">
        <f>'Analitika nastave'!X107</f>
        <v>0</v>
      </c>
      <c r="X106" s="51">
        <f>'Analitika nastave'!Y107</f>
        <v>0</v>
      </c>
      <c r="Y106" s="51">
        <f>'Analitika nastave'!Z107</f>
        <v>0</v>
      </c>
      <c r="Z106" s="190"/>
      <c r="AA106" s="188"/>
      <c r="AB106" s="52">
        <f>'Analitika nastave'!AC107</f>
        <v>0</v>
      </c>
      <c r="AC106" s="51">
        <f>'Analitika nastave'!AD107</f>
        <v>0</v>
      </c>
      <c r="AD106" s="51">
        <f>'Analitika nastave'!AE107</f>
        <v>0</v>
      </c>
      <c r="AE106" s="51">
        <f>'Analitika nastave'!AF107</f>
        <v>0</v>
      </c>
      <c r="AF106" s="205"/>
      <c r="AG106" s="188"/>
      <c r="AH106" s="227"/>
    </row>
  </sheetData>
  <sheetProtection algorithmName="SHA-512" hashValue="zWME+1EiH5kZJLBFu7ZwKDqMPxWnTzrqHC6Q/KdowgViBbRBiwgGoM84lF5gJBFYI9KnDPxG8mdbCv6aYY+u8g==" saltValue="n9Gnyhm5LbdZ8bhZH293rg==" spinCount="100000" sheet="1" selectLockedCells="1"/>
  <mergeCells count="676">
    <mergeCell ref="AH101:AH102"/>
    <mergeCell ref="A103:A104"/>
    <mergeCell ref="AH105:AH106"/>
    <mergeCell ref="Z105:Z106"/>
    <mergeCell ref="AA105:AA106"/>
    <mergeCell ref="AF105:AF106"/>
    <mergeCell ref="AG105:AG106"/>
    <mergeCell ref="AH103:AH104"/>
    <mergeCell ref="A105:A106"/>
    <mergeCell ref="B105:B106"/>
    <mergeCell ref="H105:H106"/>
    <mergeCell ref="I105:I106"/>
    <mergeCell ref="N105:N106"/>
    <mergeCell ref="O105:O106"/>
    <mergeCell ref="T105:T106"/>
    <mergeCell ref="U105:U106"/>
    <mergeCell ref="T103:T104"/>
    <mergeCell ref="U103:U104"/>
    <mergeCell ref="Z103:Z104"/>
    <mergeCell ref="AA103:AA104"/>
    <mergeCell ref="AF103:AF104"/>
    <mergeCell ref="AG103:AG104"/>
    <mergeCell ref="AF101:AF102"/>
    <mergeCell ref="AG101:AG102"/>
    <mergeCell ref="T101:T102"/>
    <mergeCell ref="U101:U102"/>
    <mergeCell ref="Z101:Z102"/>
    <mergeCell ref="AA101:AA102"/>
    <mergeCell ref="AF99:AF100"/>
    <mergeCell ref="AG99:AG100"/>
    <mergeCell ref="B97:B98"/>
    <mergeCell ref="H97:H98"/>
    <mergeCell ref="I97:I98"/>
    <mergeCell ref="N97:N98"/>
    <mergeCell ref="B103:B104"/>
    <mergeCell ref="H103:H104"/>
    <mergeCell ref="I103:I104"/>
    <mergeCell ref="N103:N104"/>
    <mergeCell ref="O103:O104"/>
    <mergeCell ref="A95:A96"/>
    <mergeCell ref="B95:B96"/>
    <mergeCell ref="H95:H96"/>
    <mergeCell ref="I95:I96"/>
    <mergeCell ref="A101:A102"/>
    <mergeCell ref="B101:B102"/>
    <mergeCell ref="H101:H102"/>
    <mergeCell ref="I101:I102"/>
    <mergeCell ref="N95:N96"/>
    <mergeCell ref="O95:O96"/>
    <mergeCell ref="N101:N102"/>
    <mergeCell ref="O101:O102"/>
    <mergeCell ref="AH97:AH98"/>
    <mergeCell ref="A99:A100"/>
    <mergeCell ref="B99:B100"/>
    <mergeCell ref="H99:H100"/>
    <mergeCell ref="I99:I100"/>
    <mergeCell ref="N99:N100"/>
    <mergeCell ref="O99:O100"/>
    <mergeCell ref="T99:T100"/>
    <mergeCell ref="U99:U100"/>
    <mergeCell ref="T97:T98"/>
    <mergeCell ref="U97:U98"/>
    <mergeCell ref="Z97:Z98"/>
    <mergeCell ref="AA97:AA98"/>
    <mergeCell ref="AF97:AF98"/>
    <mergeCell ref="AG97:AG98"/>
    <mergeCell ref="A97:A98"/>
    <mergeCell ref="A93:A94"/>
    <mergeCell ref="B93:B94"/>
    <mergeCell ref="H93:H94"/>
    <mergeCell ref="I93:I94"/>
    <mergeCell ref="N93:N94"/>
    <mergeCell ref="O93:O94"/>
    <mergeCell ref="T93:T94"/>
    <mergeCell ref="U93:U94"/>
    <mergeCell ref="T91:T92"/>
    <mergeCell ref="U91:U92"/>
    <mergeCell ref="T95:T96"/>
    <mergeCell ref="U95:U96"/>
    <mergeCell ref="Z95:Z96"/>
    <mergeCell ref="AA95:AA96"/>
    <mergeCell ref="O97:O98"/>
    <mergeCell ref="AH99:AH100"/>
    <mergeCell ref="Z99:Z100"/>
    <mergeCell ref="AA99:AA100"/>
    <mergeCell ref="Z87:Z88"/>
    <mergeCell ref="AA87:AA88"/>
    <mergeCell ref="Z93:Z94"/>
    <mergeCell ref="AA93:AA94"/>
    <mergeCell ref="AF93:AF94"/>
    <mergeCell ref="AG93:AG94"/>
    <mergeCell ref="AH95:AH96"/>
    <mergeCell ref="AF95:AF96"/>
    <mergeCell ref="AG95:AG96"/>
    <mergeCell ref="AH91:AH92"/>
    <mergeCell ref="Z91:Z92"/>
    <mergeCell ref="AA91:AA92"/>
    <mergeCell ref="AF91:AF92"/>
    <mergeCell ref="AG91:AG92"/>
    <mergeCell ref="AH93:AH94"/>
    <mergeCell ref="AF87:AF88"/>
    <mergeCell ref="Z83:Z84"/>
    <mergeCell ref="AA83:AA84"/>
    <mergeCell ref="AH89:AH90"/>
    <mergeCell ref="A91:A92"/>
    <mergeCell ref="B91:B92"/>
    <mergeCell ref="H91:H92"/>
    <mergeCell ref="I91:I92"/>
    <mergeCell ref="N91:N92"/>
    <mergeCell ref="O91:O92"/>
    <mergeCell ref="AF89:AF90"/>
    <mergeCell ref="AG89:AG90"/>
    <mergeCell ref="N89:N90"/>
    <mergeCell ref="O89:O90"/>
    <mergeCell ref="T89:T90"/>
    <mergeCell ref="U89:U90"/>
    <mergeCell ref="Z89:Z90"/>
    <mergeCell ref="AA89:AA90"/>
    <mergeCell ref="AH87:AH88"/>
    <mergeCell ref="A89:A90"/>
    <mergeCell ref="B89:B90"/>
    <mergeCell ref="H89:H90"/>
    <mergeCell ref="I89:I90"/>
    <mergeCell ref="O83:O84"/>
    <mergeCell ref="T83:T84"/>
    <mergeCell ref="U83:U84"/>
    <mergeCell ref="AH85:AH86"/>
    <mergeCell ref="A87:A88"/>
    <mergeCell ref="B87:B88"/>
    <mergeCell ref="H87:H88"/>
    <mergeCell ref="I87:I88"/>
    <mergeCell ref="N87:N88"/>
    <mergeCell ref="O87:O88"/>
    <mergeCell ref="T87:T88"/>
    <mergeCell ref="U87:U88"/>
    <mergeCell ref="T85:T86"/>
    <mergeCell ref="U85:U86"/>
    <mergeCell ref="Z85:Z86"/>
    <mergeCell ref="AA85:AA86"/>
    <mergeCell ref="AF85:AF86"/>
    <mergeCell ref="AG85:AG86"/>
    <mergeCell ref="A85:A86"/>
    <mergeCell ref="B85:B86"/>
    <mergeCell ref="H85:H86"/>
    <mergeCell ref="I85:I86"/>
    <mergeCell ref="N85:N86"/>
    <mergeCell ref="O85:O86"/>
    <mergeCell ref="AG87:AG88"/>
    <mergeCell ref="AF75:AF76"/>
    <mergeCell ref="AG75:AG76"/>
    <mergeCell ref="AH77:AH78"/>
    <mergeCell ref="AH81:AH82"/>
    <mergeCell ref="A83:A84"/>
    <mergeCell ref="B83:B84"/>
    <mergeCell ref="H83:H84"/>
    <mergeCell ref="I83:I84"/>
    <mergeCell ref="Z81:Z82"/>
    <mergeCell ref="AA81:AA82"/>
    <mergeCell ref="AF81:AF82"/>
    <mergeCell ref="AG81:AG82"/>
    <mergeCell ref="A81:A82"/>
    <mergeCell ref="B81:B82"/>
    <mergeCell ref="H81:H82"/>
    <mergeCell ref="I81:I82"/>
    <mergeCell ref="N81:N82"/>
    <mergeCell ref="O81:O82"/>
    <mergeCell ref="T81:T82"/>
    <mergeCell ref="U81:U82"/>
    <mergeCell ref="AH83:AH84"/>
    <mergeCell ref="AF83:AF84"/>
    <mergeCell ref="AG83:AG84"/>
    <mergeCell ref="N83:N84"/>
    <mergeCell ref="B73:B74"/>
    <mergeCell ref="H73:H74"/>
    <mergeCell ref="I73:I74"/>
    <mergeCell ref="N73:N74"/>
    <mergeCell ref="O73:O74"/>
    <mergeCell ref="A79:A80"/>
    <mergeCell ref="B79:B80"/>
    <mergeCell ref="H79:H80"/>
    <mergeCell ref="I79:I80"/>
    <mergeCell ref="N79:N80"/>
    <mergeCell ref="O79:O80"/>
    <mergeCell ref="N77:N78"/>
    <mergeCell ref="O77:O78"/>
    <mergeCell ref="A77:A78"/>
    <mergeCell ref="B77:B78"/>
    <mergeCell ref="H77:H78"/>
    <mergeCell ref="I77:I78"/>
    <mergeCell ref="AG71:AG72"/>
    <mergeCell ref="N71:N72"/>
    <mergeCell ref="O71:O72"/>
    <mergeCell ref="T71:T72"/>
    <mergeCell ref="U71:U72"/>
    <mergeCell ref="Z71:Z72"/>
    <mergeCell ref="AA71:AA72"/>
    <mergeCell ref="U69:U70"/>
    <mergeCell ref="AH79:AH80"/>
    <mergeCell ref="T79:T80"/>
    <mergeCell ref="U79:U80"/>
    <mergeCell ref="Z79:Z80"/>
    <mergeCell ref="AA79:AA80"/>
    <mergeCell ref="AF79:AF80"/>
    <mergeCell ref="AG79:AG80"/>
    <mergeCell ref="AF77:AF78"/>
    <mergeCell ref="AG77:AG78"/>
    <mergeCell ref="T77:T78"/>
    <mergeCell ref="U77:U78"/>
    <mergeCell ref="Z77:Z78"/>
    <mergeCell ref="AA77:AA78"/>
    <mergeCell ref="AH75:AH76"/>
    <mergeCell ref="Z75:Z76"/>
    <mergeCell ref="AA75:AA76"/>
    <mergeCell ref="T67:T68"/>
    <mergeCell ref="U67:U68"/>
    <mergeCell ref="Z67:Z68"/>
    <mergeCell ref="AA67:AA68"/>
    <mergeCell ref="AF67:AF68"/>
    <mergeCell ref="AG67:AG68"/>
    <mergeCell ref="AH73:AH74"/>
    <mergeCell ref="A75:A76"/>
    <mergeCell ref="B75:B76"/>
    <mergeCell ref="H75:H76"/>
    <mergeCell ref="I75:I76"/>
    <mergeCell ref="N75:N76"/>
    <mergeCell ref="O75:O76"/>
    <mergeCell ref="T75:T76"/>
    <mergeCell ref="U75:U76"/>
    <mergeCell ref="T73:T74"/>
    <mergeCell ref="U73:U74"/>
    <mergeCell ref="Z73:Z74"/>
    <mergeCell ref="AA73:AA74"/>
    <mergeCell ref="AF73:AF74"/>
    <mergeCell ref="AG73:AG74"/>
    <mergeCell ref="AH71:AH72"/>
    <mergeCell ref="A73:A74"/>
    <mergeCell ref="AF71:AF72"/>
    <mergeCell ref="B65:B66"/>
    <mergeCell ref="H65:H66"/>
    <mergeCell ref="I65:I66"/>
    <mergeCell ref="Z63:Z64"/>
    <mergeCell ref="AA63:AA64"/>
    <mergeCell ref="AF63:AF64"/>
    <mergeCell ref="AG63:AG64"/>
    <mergeCell ref="AH69:AH70"/>
    <mergeCell ref="A71:A72"/>
    <mergeCell ref="B71:B72"/>
    <mergeCell ref="H71:H72"/>
    <mergeCell ref="I71:I72"/>
    <mergeCell ref="Z69:Z70"/>
    <mergeCell ref="AA69:AA70"/>
    <mergeCell ref="AF69:AF70"/>
    <mergeCell ref="AG69:AG70"/>
    <mergeCell ref="AH67:AH68"/>
    <mergeCell ref="A69:A70"/>
    <mergeCell ref="B69:B70"/>
    <mergeCell ref="H69:H70"/>
    <mergeCell ref="I69:I70"/>
    <mergeCell ref="N69:N70"/>
    <mergeCell ref="O69:O70"/>
    <mergeCell ref="T69:T70"/>
    <mergeCell ref="AG59:AG60"/>
    <mergeCell ref="N59:N60"/>
    <mergeCell ref="O59:O60"/>
    <mergeCell ref="T59:T60"/>
    <mergeCell ref="U59:U60"/>
    <mergeCell ref="Z59:Z60"/>
    <mergeCell ref="AA59:AA60"/>
    <mergeCell ref="AH65:AH66"/>
    <mergeCell ref="A67:A68"/>
    <mergeCell ref="B67:B68"/>
    <mergeCell ref="H67:H68"/>
    <mergeCell ref="I67:I68"/>
    <mergeCell ref="N67:N68"/>
    <mergeCell ref="O67:O68"/>
    <mergeCell ref="AF65:AF66"/>
    <mergeCell ref="AG65:AG66"/>
    <mergeCell ref="N65:N66"/>
    <mergeCell ref="O65:O66"/>
    <mergeCell ref="T65:T66"/>
    <mergeCell ref="U65:U66"/>
    <mergeCell ref="Z65:Z66"/>
    <mergeCell ref="AA65:AA66"/>
    <mergeCell ref="AH63:AH64"/>
    <mergeCell ref="A65:A66"/>
    <mergeCell ref="AG55:AG56"/>
    <mergeCell ref="AH61:AH62"/>
    <mergeCell ref="A63:A64"/>
    <mergeCell ref="B63:B64"/>
    <mergeCell ref="H63:H64"/>
    <mergeCell ref="I63:I64"/>
    <mergeCell ref="N63:N64"/>
    <mergeCell ref="O63:O64"/>
    <mergeCell ref="T63:T64"/>
    <mergeCell ref="U63:U64"/>
    <mergeCell ref="T61:T62"/>
    <mergeCell ref="U61:U62"/>
    <mergeCell ref="Z61:Z62"/>
    <mergeCell ref="AA61:AA62"/>
    <mergeCell ref="AF61:AF62"/>
    <mergeCell ref="AG61:AG62"/>
    <mergeCell ref="AH59:AH60"/>
    <mergeCell ref="A61:A62"/>
    <mergeCell ref="B61:B62"/>
    <mergeCell ref="H61:H62"/>
    <mergeCell ref="I61:I62"/>
    <mergeCell ref="N61:N62"/>
    <mergeCell ref="O61:O62"/>
    <mergeCell ref="AF59:AF60"/>
    <mergeCell ref="AG51:AG52"/>
    <mergeCell ref="AH57:AH58"/>
    <mergeCell ref="A59:A60"/>
    <mergeCell ref="B59:B60"/>
    <mergeCell ref="H59:H60"/>
    <mergeCell ref="I59:I60"/>
    <mergeCell ref="Z57:Z58"/>
    <mergeCell ref="AA57:AA58"/>
    <mergeCell ref="AF57:AF58"/>
    <mergeCell ref="AG57:AG58"/>
    <mergeCell ref="AH55:AH56"/>
    <mergeCell ref="A57:A58"/>
    <mergeCell ref="B57:B58"/>
    <mergeCell ref="H57:H58"/>
    <mergeCell ref="I57:I58"/>
    <mergeCell ref="N57:N58"/>
    <mergeCell ref="O57:O58"/>
    <mergeCell ref="T57:T58"/>
    <mergeCell ref="U57:U58"/>
    <mergeCell ref="T55:T56"/>
    <mergeCell ref="U55:U56"/>
    <mergeCell ref="Z55:Z56"/>
    <mergeCell ref="AA55:AA56"/>
    <mergeCell ref="AF55:AF56"/>
    <mergeCell ref="AA47:AA48"/>
    <mergeCell ref="AH53:AH54"/>
    <mergeCell ref="A55:A56"/>
    <mergeCell ref="B55:B56"/>
    <mergeCell ref="H55:H56"/>
    <mergeCell ref="I55:I56"/>
    <mergeCell ref="N55:N56"/>
    <mergeCell ref="O55:O56"/>
    <mergeCell ref="AF53:AF54"/>
    <mergeCell ref="AG53:AG54"/>
    <mergeCell ref="N53:N54"/>
    <mergeCell ref="O53:O54"/>
    <mergeCell ref="T53:T54"/>
    <mergeCell ref="U53:U54"/>
    <mergeCell ref="Z53:Z54"/>
    <mergeCell ref="AA53:AA54"/>
    <mergeCell ref="AH51:AH52"/>
    <mergeCell ref="A53:A54"/>
    <mergeCell ref="B53:B54"/>
    <mergeCell ref="H53:H54"/>
    <mergeCell ref="I53:I54"/>
    <mergeCell ref="Z51:Z52"/>
    <mergeCell ref="AA51:AA52"/>
    <mergeCell ref="AF51:AF52"/>
    <mergeCell ref="AF43:AF44"/>
    <mergeCell ref="AG43:AG44"/>
    <mergeCell ref="AH49:AH50"/>
    <mergeCell ref="A51:A52"/>
    <mergeCell ref="B51:B52"/>
    <mergeCell ref="H51:H52"/>
    <mergeCell ref="I51:I52"/>
    <mergeCell ref="N51:N52"/>
    <mergeCell ref="O51:O52"/>
    <mergeCell ref="T51:T52"/>
    <mergeCell ref="U51:U52"/>
    <mergeCell ref="T49:T50"/>
    <mergeCell ref="U49:U50"/>
    <mergeCell ref="Z49:Z50"/>
    <mergeCell ref="AA49:AA50"/>
    <mergeCell ref="AF49:AF50"/>
    <mergeCell ref="AG49:AG50"/>
    <mergeCell ref="AH47:AH48"/>
    <mergeCell ref="A49:A50"/>
    <mergeCell ref="B49:B50"/>
    <mergeCell ref="H49:H50"/>
    <mergeCell ref="I49:I50"/>
    <mergeCell ref="N49:N50"/>
    <mergeCell ref="O49:O50"/>
    <mergeCell ref="AH45:AH46"/>
    <mergeCell ref="A47:A48"/>
    <mergeCell ref="B47:B48"/>
    <mergeCell ref="H47:H48"/>
    <mergeCell ref="I47:I48"/>
    <mergeCell ref="Z45:Z46"/>
    <mergeCell ref="AA45:AA46"/>
    <mergeCell ref="AF45:AF46"/>
    <mergeCell ref="AG45:AG46"/>
    <mergeCell ref="A45:A46"/>
    <mergeCell ref="B45:B46"/>
    <mergeCell ref="H45:H46"/>
    <mergeCell ref="I45:I46"/>
    <mergeCell ref="N45:N46"/>
    <mergeCell ref="O45:O46"/>
    <mergeCell ref="T45:T46"/>
    <mergeCell ref="U45:U46"/>
    <mergeCell ref="AF47:AF48"/>
    <mergeCell ref="AG47:AG48"/>
    <mergeCell ref="N47:N48"/>
    <mergeCell ref="O47:O48"/>
    <mergeCell ref="T47:T48"/>
    <mergeCell ref="U47:U48"/>
    <mergeCell ref="Z47:Z48"/>
    <mergeCell ref="AH41:AH42"/>
    <mergeCell ref="A43:A44"/>
    <mergeCell ref="B43:B44"/>
    <mergeCell ref="H43:H44"/>
    <mergeCell ref="I43:I44"/>
    <mergeCell ref="N43:N44"/>
    <mergeCell ref="O43:O44"/>
    <mergeCell ref="AF41:AF42"/>
    <mergeCell ref="AG41:AG42"/>
    <mergeCell ref="N41:N42"/>
    <mergeCell ref="O41:O42"/>
    <mergeCell ref="T41:T42"/>
    <mergeCell ref="U41:U42"/>
    <mergeCell ref="Z41:Z42"/>
    <mergeCell ref="AA41:AA42"/>
    <mergeCell ref="A41:A42"/>
    <mergeCell ref="B41:B42"/>
    <mergeCell ref="H41:H42"/>
    <mergeCell ref="I41:I42"/>
    <mergeCell ref="AH43:AH44"/>
    <mergeCell ref="T43:T44"/>
    <mergeCell ref="U43:U44"/>
    <mergeCell ref="Z43:Z44"/>
    <mergeCell ref="AA43:AA44"/>
    <mergeCell ref="AH35:AH36"/>
    <mergeCell ref="A37:A38"/>
    <mergeCell ref="B37:B38"/>
    <mergeCell ref="H37:H38"/>
    <mergeCell ref="I37:I38"/>
    <mergeCell ref="N37:N38"/>
    <mergeCell ref="O37:O38"/>
    <mergeCell ref="AF35:AF36"/>
    <mergeCell ref="AG35:AG36"/>
    <mergeCell ref="N35:N36"/>
    <mergeCell ref="O35:O36"/>
    <mergeCell ref="T35:T36"/>
    <mergeCell ref="U35:U36"/>
    <mergeCell ref="Z35:Z36"/>
    <mergeCell ref="AA35:AA36"/>
    <mergeCell ref="AH37:AH38"/>
    <mergeCell ref="Z37:Z38"/>
    <mergeCell ref="AA37:AA38"/>
    <mergeCell ref="AF37:AF38"/>
    <mergeCell ref="AG37:AG38"/>
    <mergeCell ref="A39:A40"/>
    <mergeCell ref="B39:B40"/>
    <mergeCell ref="H39:H40"/>
    <mergeCell ref="I39:I40"/>
    <mergeCell ref="N39:N40"/>
    <mergeCell ref="O39:O40"/>
    <mergeCell ref="T39:T40"/>
    <mergeCell ref="U39:U40"/>
    <mergeCell ref="T37:T38"/>
    <mergeCell ref="U37:U38"/>
    <mergeCell ref="AH39:AH40"/>
    <mergeCell ref="Z39:Z40"/>
    <mergeCell ref="AA39:AA40"/>
    <mergeCell ref="AF39:AF40"/>
    <mergeCell ref="AG39:AG40"/>
    <mergeCell ref="AF27:AF28"/>
    <mergeCell ref="AG27:AG28"/>
    <mergeCell ref="AH33:AH34"/>
    <mergeCell ref="A35:A36"/>
    <mergeCell ref="B35:B36"/>
    <mergeCell ref="H35:H36"/>
    <mergeCell ref="I35:I36"/>
    <mergeCell ref="Z33:Z34"/>
    <mergeCell ref="AA33:AA34"/>
    <mergeCell ref="AF33:AF34"/>
    <mergeCell ref="AG33:AG34"/>
    <mergeCell ref="AH31:AH32"/>
    <mergeCell ref="A33:A34"/>
    <mergeCell ref="B33:B34"/>
    <mergeCell ref="H33:H34"/>
    <mergeCell ref="I33:I34"/>
    <mergeCell ref="N33:N34"/>
    <mergeCell ref="O33:O34"/>
    <mergeCell ref="T33:T34"/>
    <mergeCell ref="U33:U34"/>
    <mergeCell ref="T31:T32"/>
    <mergeCell ref="U31:U32"/>
    <mergeCell ref="Z31:Z32"/>
    <mergeCell ref="AA31:AA32"/>
    <mergeCell ref="AH29:AH30"/>
    <mergeCell ref="A31:A32"/>
    <mergeCell ref="B31:B32"/>
    <mergeCell ref="H31:H32"/>
    <mergeCell ref="I31:I32"/>
    <mergeCell ref="N31:N32"/>
    <mergeCell ref="O31:O32"/>
    <mergeCell ref="AF29:AF30"/>
    <mergeCell ref="AG29:AG30"/>
    <mergeCell ref="N29:N30"/>
    <mergeCell ref="O29:O30"/>
    <mergeCell ref="T29:T30"/>
    <mergeCell ref="U29:U30"/>
    <mergeCell ref="Z29:Z30"/>
    <mergeCell ref="AA29:AA30"/>
    <mergeCell ref="A29:A30"/>
    <mergeCell ref="B29:B30"/>
    <mergeCell ref="H29:H30"/>
    <mergeCell ref="I29:I30"/>
    <mergeCell ref="AF31:AF32"/>
    <mergeCell ref="AG31:AG32"/>
    <mergeCell ref="AH25:AH26"/>
    <mergeCell ref="A27:A28"/>
    <mergeCell ref="B27:B28"/>
    <mergeCell ref="H27:H28"/>
    <mergeCell ref="I27:I28"/>
    <mergeCell ref="N27:N28"/>
    <mergeCell ref="O27:O28"/>
    <mergeCell ref="T27:T28"/>
    <mergeCell ref="U27:U28"/>
    <mergeCell ref="T25:T26"/>
    <mergeCell ref="U25:U26"/>
    <mergeCell ref="Z25:Z26"/>
    <mergeCell ref="AA25:AA26"/>
    <mergeCell ref="AF25:AF26"/>
    <mergeCell ref="AG25:AG26"/>
    <mergeCell ref="A25:A26"/>
    <mergeCell ref="B25:B26"/>
    <mergeCell ref="H25:H26"/>
    <mergeCell ref="I25:I26"/>
    <mergeCell ref="N25:N26"/>
    <mergeCell ref="O25:O26"/>
    <mergeCell ref="AH27:AH28"/>
    <mergeCell ref="Z27:Z28"/>
    <mergeCell ref="AA27:AA28"/>
    <mergeCell ref="AH19:AH20"/>
    <mergeCell ref="A21:A22"/>
    <mergeCell ref="B21:B22"/>
    <mergeCell ref="H21:H22"/>
    <mergeCell ref="I21:I22"/>
    <mergeCell ref="N21:N22"/>
    <mergeCell ref="O21:O22"/>
    <mergeCell ref="T21:T22"/>
    <mergeCell ref="U21:U22"/>
    <mergeCell ref="T19:T20"/>
    <mergeCell ref="U19:U20"/>
    <mergeCell ref="Z19:Z20"/>
    <mergeCell ref="AA19:AA20"/>
    <mergeCell ref="AF19:AF20"/>
    <mergeCell ref="AG19:AG20"/>
    <mergeCell ref="AH21:AH22"/>
    <mergeCell ref="A23:A24"/>
    <mergeCell ref="B23:B24"/>
    <mergeCell ref="H23:H24"/>
    <mergeCell ref="I23:I24"/>
    <mergeCell ref="Z21:Z22"/>
    <mergeCell ref="AA21:AA22"/>
    <mergeCell ref="AF21:AF22"/>
    <mergeCell ref="AG21:AG22"/>
    <mergeCell ref="AH23:AH24"/>
    <mergeCell ref="AF23:AF24"/>
    <mergeCell ref="AG23:AG24"/>
    <mergeCell ref="N23:N24"/>
    <mergeCell ref="O23:O24"/>
    <mergeCell ref="T23:T24"/>
    <mergeCell ref="U23:U24"/>
    <mergeCell ref="Z23:Z24"/>
    <mergeCell ref="AA23:AA24"/>
    <mergeCell ref="AH11:AH12"/>
    <mergeCell ref="AF11:AF12"/>
    <mergeCell ref="AH17:AH18"/>
    <mergeCell ref="A19:A20"/>
    <mergeCell ref="B19:B20"/>
    <mergeCell ref="H19:H20"/>
    <mergeCell ref="I19:I20"/>
    <mergeCell ref="N19:N20"/>
    <mergeCell ref="O19:O20"/>
    <mergeCell ref="AF17:AF18"/>
    <mergeCell ref="AG17:AG18"/>
    <mergeCell ref="N17:N18"/>
    <mergeCell ref="O17:O18"/>
    <mergeCell ref="T17:T18"/>
    <mergeCell ref="U17:U18"/>
    <mergeCell ref="Z17:Z18"/>
    <mergeCell ref="AA17:AA18"/>
    <mergeCell ref="AH15:AH16"/>
    <mergeCell ref="A17:A18"/>
    <mergeCell ref="B17:B18"/>
    <mergeCell ref="H17:H18"/>
    <mergeCell ref="I17:I18"/>
    <mergeCell ref="Z15:Z16"/>
    <mergeCell ref="AA15:AA16"/>
    <mergeCell ref="AA13:AA14"/>
    <mergeCell ref="AF13:AF14"/>
    <mergeCell ref="AG13:AG14"/>
    <mergeCell ref="AH13:AH14"/>
    <mergeCell ref="A15:A16"/>
    <mergeCell ref="B15:B16"/>
    <mergeCell ref="H15:H16"/>
    <mergeCell ref="I15:I16"/>
    <mergeCell ref="N15:N16"/>
    <mergeCell ref="O15:O16"/>
    <mergeCell ref="T15:T16"/>
    <mergeCell ref="U15:U16"/>
    <mergeCell ref="T13:T14"/>
    <mergeCell ref="U13:U14"/>
    <mergeCell ref="A13:A14"/>
    <mergeCell ref="B13:B14"/>
    <mergeCell ref="H13:H14"/>
    <mergeCell ref="I13:I14"/>
    <mergeCell ref="N13:N14"/>
    <mergeCell ref="O13:O14"/>
    <mergeCell ref="AF15:AF16"/>
    <mergeCell ref="AG15:AG16"/>
    <mergeCell ref="A11:A12"/>
    <mergeCell ref="B11:B12"/>
    <mergeCell ref="H11:H12"/>
    <mergeCell ref="I11:I12"/>
    <mergeCell ref="N9:N10"/>
    <mergeCell ref="O9:O10"/>
    <mergeCell ref="T9:T10"/>
    <mergeCell ref="U9:U10"/>
    <mergeCell ref="Z13:Z14"/>
    <mergeCell ref="AH9:AH10"/>
    <mergeCell ref="Z9:Z10"/>
    <mergeCell ref="AA9:AA10"/>
    <mergeCell ref="AF9:AF10"/>
    <mergeCell ref="AG9:AG10"/>
    <mergeCell ref="AH7:AH8"/>
    <mergeCell ref="A9:A10"/>
    <mergeCell ref="B9:B10"/>
    <mergeCell ref="H9:H10"/>
    <mergeCell ref="I9:I10"/>
    <mergeCell ref="AH4:AH6"/>
    <mergeCell ref="A7:A8"/>
    <mergeCell ref="B7:B8"/>
    <mergeCell ref="H7:H8"/>
    <mergeCell ref="I7:I8"/>
    <mergeCell ref="N7:N8"/>
    <mergeCell ref="O7:O8"/>
    <mergeCell ref="A4:A6"/>
    <mergeCell ref="B4:B6"/>
    <mergeCell ref="I4:I6"/>
    <mergeCell ref="O4:O6"/>
    <mergeCell ref="U4:U6"/>
    <mergeCell ref="AA4:AA6"/>
    <mergeCell ref="AG4:AG6"/>
    <mergeCell ref="AE1:AF1"/>
    <mergeCell ref="D2:I2"/>
    <mergeCell ref="J2:O2"/>
    <mergeCell ref="P2:U2"/>
    <mergeCell ref="V2:AA2"/>
    <mergeCell ref="AB2:AG2"/>
    <mergeCell ref="T7:T8"/>
    <mergeCell ref="U7:U8"/>
    <mergeCell ref="Z7:Z8"/>
    <mergeCell ref="AA7:AA8"/>
    <mergeCell ref="AF7:AF8"/>
    <mergeCell ref="AG7:AG8"/>
    <mergeCell ref="O1:P1"/>
    <mergeCell ref="B1:D1"/>
    <mergeCell ref="E1:K1"/>
    <mergeCell ref="M1:N1"/>
    <mergeCell ref="S1:T1"/>
    <mergeCell ref="U1:AA1"/>
    <mergeCell ref="AC1:AD1"/>
    <mergeCell ref="AG11:AG12"/>
    <mergeCell ref="N11:N12"/>
    <mergeCell ref="O11:O12"/>
    <mergeCell ref="T11:T12"/>
    <mergeCell ref="U11:U12"/>
    <mergeCell ref="Z11:Z12"/>
    <mergeCell ref="D3:H3"/>
    <mergeCell ref="J3:N3"/>
    <mergeCell ref="P3:T3"/>
    <mergeCell ref="V3:Z3"/>
    <mergeCell ref="AB3:AF3"/>
    <mergeCell ref="AA11:AA12"/>
  </mergeCells>
  <conditionalFormatting sqref="O7:O106 U7:U106 AA7:AA106 AG7:AG106 I2:I1048576">
    <cfRule type="cellIs" dxfId="19" priority="24" operator="equal">
      <formula>"ne"</formula>
    </cfRule>
    <cfRule type="cellIs" dxfId="18" priority="25" operator="equal">
      <formula>"da"</formula>
    </cfRule>
    <cfRule type="cellIs" dxfId="17" priority="26" operator="equal">
      <formula>"da"</formula>
    </cfRule>
  </conditionalFormatting>
  <conditionalFormatting sqref="O2:O6 O45:O1048576">
    <cfRule type="cellIs" dxfId="16" priority="22" operator="equal">
      <formula>"ne"</formula>
    </cfRule>
    <cfRule type="cellIs" dxfId="15" priority="23" operator="equal">
      <formula>"da"</formula>
    </cfRule>
  </conditionalFormatting>
  <pageMargins left="0.25" right="0.25" top="0.75" bottom="0.75" header="0.3" footer="0.3"/>
  <pageSetup paperSize="9" scale="53" fitToHeight="0" orientation="landscape"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09"/>
  <sheetViews>
    <sheetView topLeftCell="A2" zoomScale="50" zoomScaleNormal="50" workbookViewId="0">
      <selection activeCell="K4" sqref="K4:L4"/>
    </sheetView>
  </sheetViews>
  <sheetFormatPr defaultColWidth="9.140625" defaultRowHeight="15" x14ac:dyDescent="0.25"/>
  <cols>
    <col min="1" max="1" width="9.140625" style="1"/>
    <col min="2" max="2" width="25.7109375" style="1" customWidth="1"/>
    <col min="3" max="3" width="17" style="1" customWidth="1"/>
    <col min="4" max="4" width="9.140625" style="1"/>
    <col min="5" max="5" width="14.5703125" style="1" bestFit="1" customWidth="1"/>
    <col min="6" max="14" width="9.140625" style="1"/>
    <col min="15" max="15" width="9.140625" style="89"/>
    <col min="16" max="16" width="9.140625" style="85"/>
    <col min="17" max="16384" width="9.140625" style="1"/>
  </cols>
  <sheetData>
    <row r="1" spans="1:16" ht="15.75" hidden="1" thickBot="1" x14ac:dyDescent="0.3"/>
    <row r="2" spans="1:16" ht="29.45" customHeight="1" thickBot="1" x14ac:dyDescent="0.3">
      <c r="A2" s="185" t="str">
        <f>'Analitika nastave'!A2</f>
        <v>Broj studenta koji su cjeloviti ispit</v>
      </c>
      <c r="B2" s="186">
        <f>'Analitika nastave'!B2</f>
        <v>0</v>
      </c>
      <c r="C2" s="187">
        <f>'Analitika nastave'!C2</f>
        <v>0</v>
      </c>
      <c r="D2" s="244" t="s">
        <v>82</v>
      </c>
      <c r="E2" s="248">
        <f>'Analitika nastave'!X1</f>
        <v>0</v>
      </c>
      <c r="F2" s="248"/>
      <c r="G2" s="248"/>
      <c r="H2" s="71"/>
      <c r="I2" s="243" t="s">
        <v>25</v>
      </c>
      <c r="J2" s="249">
        <f>'Analitika nastave'!AH1</f>
        <v>0</v>
      </c>
      <c r="L2" s="65">
        <f ca="1">'Analitika nastave'!$B$1</f>
        <v>45595</v>
      </c>
    </row>
    <row r="3" spans="1:16" ht="15.75" thickBot="1" x14ac:dyDescent="0.3">
      <c r="A3" s="68" t="str">
        <f>'Analitika nastave'!A3</f>
        <v>Odabrali</v>
      </c>
      <c r="B3" s="69" t="str">
        <f>'Analitika nastave'!B3</f>
        <v>Pristupilli</v>
      </c>
      <c r="C3" s="70" t="str">
        <f>'Analitika nastave'!C3</f>
        <v>Položili</v>
      </c>
      <c r="D3" s="244"/>
      <c r="E3" s="248"/>
      <c r="F3" s="248"/>
      <c r="G3" s="248"/>
      <c r="H3" s="71"/>
      <c r="I3" s="243"/>
      <c r="J3" s="249"/>
    </row>
    <row r="4" spans="1:16" ht="33.6" customHeight="1" thickBot="1" x14ac:dyDescent="0.3">
      <c r="A4" s="87">
        <f>'Analitika nastave'!A4</f>
        <v>0</v>
      </c>
      <c r="B4" s="87">
        <f>'Analitika nastave'!B4</f>
        <v>0</v>
      </c>
      <c r="C4" s="87">
        <f>'Analitika nastave'!C4</f>
        <v>0</v>
      </c>
      <c r="D4" s="245" t="s">
        <v>23</v>
      </c>
      <c r="E4" s="246"/>
      <c r="F4" s="247">
        <f>'Analitika nastave'!F1</f>
        <v>0</v>
      </c>
      <c r="G4" s="247"/>
      <c r="H4" s="247"/>
      <c r="I4" s="247"/>
      <c r="J4" s="91" t="s">
        <v>24</v>
      </c>
      <c r="K4" s="243" t="s">
        <v>115</v>
      </c>
      <c r="L4" s="243"/>
      <c r="M4" s="85"/>
      <c r="N4" s="85"/>
    </row>
    <row r="5" spans="1:16" ht="45" x14ac:dyDescent="0.25">
      <c r="A5" s="167" t="s">
        <v>13</v>
      </c>
      <c r="B5" s="165" t="s">
        <v>0</v>
      </c>
      <c r="C5" s="162" t="s">
        <v>1</v>
      </c>
      <c r="D5" s="58" t="s">
        <v>18</v>
      </c>
      <c r="E5" s="241" t="s">
        <v>7</v>
      </c>
      <c r="F5" s="242"/>
      <c r="G5" s="241" t="s">
        <v>8</v>
      </c>
      <c r="H5" s="242"/>
      <c r="I5" s="241" t="s">
        <v>9</v>
      </c>
      <c r="J5" s="242"/>
      <c r="K5" s="241" t="s">
        <v>10</v>
      </c>
      <c r="L5" s="242"/>
      <c r="M5" s="241" t="s">
        <v>12</v>
      </c>
      <c r="N5" s="242"/>
      <c r="O5" s="115" t="s">
        <v>81</v>
      </c>
      <c r="P5" s="112" t="s">
        <v>114</v>
      </c>
    </row>
    <row r="6" spans="1:16" x14ac:dyDescent="0.25">
      <c r="A6" s="168"/>
      <c r="B6" s="166"/>
      <c r="C6" s="163"/>
      <c r="D6" s="53" t="s">
        <v>16</v>
      </c>
      <c r="E6" s="55"/>
      <c r="F6" s="237" t="s">
        <v>78</v>
      </c>
      <c r="G6" s="55"/>
      <c r="H6" s="237" t="s">
        <v>78</v>
      </c>
      <c r="I6" s="55"/>
      <c r="J6" s="239" t="s">
        <v>78</v>
      </c>
      <c r="K6" s="55"/>
      <c r="L6" s="237" t="s">
        <v>78</v>
      </c>
      <c r="M6" s="55"/>
      <c r="N6" s="237" t="s">
        <v>78</v>
      </c>
      <c r="O6" s="236"/>
      <c r="P6" s="113"/>
    </row>
    <row r="7" spans="1:16" ht="15.75" thickBot="1" x14ac:dyDescent="0.3">
      <c r="A7" s="139"/>
      <c r="B7" s="135"/>
      <c r="C7" s="164"/>
      <c r="D7" s="54" t="s">
        <v>17</v>
      </c>
      <c r="E7" s="56"/>
      <c r="F7" s="238"/>
      <c r="G7" s="56"/>
      <c r="H7" s="238"/>
      <c r="I7" s="56"/>
      <c r="J7" s="240"/>
      <c r="K7" s="56"/>
      <c r="L7" s="238"/>
      <c r="M7" s="56"/>
      <c r="N7" s="238"/>
      <c r="O7" s="235"/>
      <c r="P7" s="114"/>
    </row>
    <row r="8" spans="1:16" x14ac:dyDescent="0.25">
      <c r="A8" s="232">
        <f>'Analitika nastave'!A8</f>
        <v>1</v>
      </c>
      <c r="B8" s="230" t="str">
        <f>'Analitika nastave'!B8</f>
        <v xml:space="preserve"> </v>
      </c>
      <c r="C8" s="232">
        <f>'Analitika nastave'!C8:C9</f>
        <v>0</v>
      </c>
      <c r="D8" s="59" t="str">
        <f>'Analitika nastave'!D8</f>
        <v>B</v>
      </c>
      <c r="E8" s="88">
        <f>IF('Analitika nastave'!J8="DA",'Analitika nastave'!E8+'Analitika nastave'!F8+'Analitika nastave'!G8+'Analitika nastave'!H8,0)</f>
        <v>0</v>
      </c>
      <c r="F8" s="228" t="str">
        <f>IF(OR('Analitika nastave'!J8:J9="DA",AND(E9&gt;=(E$7/2),E$7&gt;0)),"DA","NE")</f>
        <v>NE</v>
      </c>
      <c r="G8" s="88">
        <f>IF('Analitika nastave'!P8="DA",'Analitika nastave'!K8+'Analitika nastave'!L8+'Analitika nastave'!M8+'Analitika nastave'!N8,0)</f>
        <v>0</v>
      </c>
      <c r="H8" s="228" t="str">
        <f>IF(OR('Analitika nastave'!P8:P9="DA",AND(G9&gt;=(G$7/2),G$7&gt;0)),"DA","NE")</f>
        <v>NE</v>
      </c>
      <c r="I8" s="88">
        <f>IF('Analitika nastave'!V8="DA",'Analitika nastave'!Q8+'Analitika nastave'!R8+'Analitika nastave'!S8+'Analitika nastave'!T8,0)</f>
        <v>0</v>
      </c>
      <c r="J8" s="228" t="str">
        <f>IF(OR('Analitika nastave'!V8:V9="DA",AND(I9&gt;=(I$7/2),I$7&gt;0)),"DA","NE")</f>
        <v>NE</v>
      </c>
      <c r="K8" s="88">
        <f>IF('Analitika nastave'!AB8="DA",'Analitika nastave'!W8+'Analitika nastave'!X8+'Analitika nastave'!Y8+'Analitika nastave'!Z8,0)</f>
        <v>0</v>
      </c>
      <c r="L8" s="228" t="str">
        <f>IF(OR('Analitika nastave'!AB8:AB9="DA",AND(K9&gt;=(K$7/2),K$7&gt;0)),"DA","NE")</f>
        <v>NE</v>
      </c>
      <c r="M8" s="88">
        <f>IF('Analitika nastave'!AH8="DA",'Analitika nastave'!AC8+'Analitika nastave'!AD8+'Analitika nastave'!AE8+'Analitika nastave'!AF8,0)</f>
        <v>0</v>
      </c>
      <c r="N8" s="228" t="str">
        <f>IF(OR('Analitika nastave'!AH8:AH9="DA",AND(M9&gt;=(M$7/2),M$7&gt;0)),"DA","NE")</f>
        <v>NE</v>
      </c>
      <c r="O8" s="234">
        <f>IF(AND(N8="DA",L8="DA",J8="DA",H8="DA",F8="DA"),E9+G9+I9+K9+M9,0)</f>
        <v>0</v>
      </c>
      <c r="P8" s="110" t="str">
        <f>IF(O8&lt;50, "NE",IF(O8&lt;60,2,IF(O8&lt;75,3,IF(O8&lt;90,4,5))))</f>
        <v>NE</v>
      </c>
    </row>
    <row r="9" spans="1:16" ht="15.75" thickBot="1" x14ac:dyDescent="0.3">
      <c r="A9" s="233"/>
      <c r="B9" s="231"/>
      <c r="C9" s="233"/>
      <c r="D9" s="60" t="str">
        <f>'Analitika nastave'!D9</f>
        <v>P</v>
      </c>
      <c r="E9" s="61" t="str">
        <f>IF('Analitika nastave'!J8="DA",'Analitika nastave'!E9+'Analitika nastave'!F9+'Analitika nastave'!G9+'Analitika nastave'!H9,IF(E$7&gt;0,E$7/E$6*E8,""))</f>
        <v/>
      </c>
      <c r="F9" s="229"/>
      <c r="G9" s="67" t="str">
        <f>IF('Analitika nastave'!P8="DA",'Analitika nastave'!K9+'Analitika nastave'!L9+'Analitika nastave'!M9+'Analitika nastave'!N9,IF(G$7&gt;0,G$7/G$6*G8,""))</f>
        <v/>
      </c>
      <c r="H9" s="229"/>
      <c r="I9" s="67" t="str">
        <f>IF('Analitika nastave'!V8="DA",'Analitika nastave'!Q9+'Analitika nastave'!R9+'Analitika nastave'!S9+'Analitika nastave'!T9,IF(I$7&gt;0,I$7/I$6*I8,""))</f>
        <v/>
      </c>
      <c r="J9" s="229"/>
      <c r="K9" s="67" t="str">
        <f>IF('Analitika nastave'!AB8="DA",'Analitika nastave'!W9+'Analitika nastave'!X9+'Analitika nastave'!Y9+'Analitika nastave'!Z9,IF(K$7&gt;0,K$7/K$6*K8,""))</f>
        <v/>
      </c>
      <c r="L9" s="229"/>
      <c r="M9" s="67" t="str">
        <f>IF('Analitika nastave'!AH8="DA",'Analitika nastave'!AC9+'Analitika nastave'!AD9+'Analitika nastave'!AE9+'Analitika nastave'!AF9,IF(M$7&gt;0,M$7/M$6*M8,""))</f>
        <v/>
      </c>
      <c r="N9" s="229"/>
      <c r="O9" s="235"/>
      <c r="P9" s="111"/>
    </row>
    <row r="10" spans="1:16" x14ac:dyDescent="0.25">
      <c r="A10" s="232">
        <f>'Analitika nastave'!A10</f>
        <v>2</v>
      </c>
      <c r="B10" s="230" t="str">
        <f>'Analitika nastave'!B10</f>
        <v xml:space="preserve"> </v>
      </c>
      <c r="C10" s="232">
        <f>'Analitika nastave'!C10:C11</f>
        <v>0</v>
      </c>
      <c r="D10" s="63" t="str">
        <f>'Analitika nastave'!D10</f>
        <v>B</v>
      </c>
      <c r="E10" s="88">
        <f>IF('Analitika nastave'!J10="DA",'Analitika nastave'!E10+'Analitika nastave'!F10+'Analitika nastave'!G10+'Analitika nastave'!H10,0)</f>
        <v>0</v>
      </c>
      <c r="F10" s="228" t="str">
        <f>IF(OR('Analitika nastave'!J10:J11="DA",AND(E11&gt;=(E$7/2),E$7&gt;0)),"DA","NE")</f>
        <v>NE</v>
      </c>
      <c r="G10" s="88">
        <f>IF('Analitika nastave'!P10="DA",'Analitika nastave'!K10+'Analitika nastave'!L10+'Analitika nastave'!M10+'Analitika nastave'!N10,0)</f>
        <v>0</v>
      </c>
      <c r="H10" s="228" t="str">
        <f>IF(OR('Analitika nastave'!P10:P11="DA",AND(G11&gt;=(G$7/2),G$7&gt;0)),"DA","NE")</f>
        <v>NE</v>
      </c>
      <c r="I10" s="88">
        <f>IF('Analitika nastave'!V10="DA",'Analitika nastave'!Q10+'Analitika nastave'!R10+'Analitika nastave'!S10+'Analitika nastave'!T10,0)</f>
        <v>0</v>
      </c>
      <c r="J10" s="228" t="str">
        <f>IF(OR('Analitika nastave'!V10:V11="DA",AND(I11&gt;=(I$7/2),I$7&gt;0)),"DA","NE")</f>
        <v>NE</v>
      </c>
      <c r="K10" s="88">
        <f>IF('Analitika nastave'!AB10="DA",'Analitika nastave'!W10+'Analitika nastave'!X10+'Analitika nastave'!Y10+'Analitika nastave'!Z10,0)</f>
        <v>0</v>
      </c>
      <c r="L10" s="228" t="str">
        <f>IF(OR('Analitika nastave'!AB10:AB11="DA",AND(K11&gt;=(K$7/2),K$7&gt;0)),"DA","NE")</f>
        <v>NE</v>
      </c>
      <c r="M10" s="88">
        <f>IF('Analitika nastave'!AH10="DA",'Analitika nastave'!AC10+'Analitika nastave'!AD10+'Analitika nastave'!AE10+'Analitika nastave'!AF10,0)</f>
        <v>0</v>
      </c>
      <c r="N10" s="228" t="str">
        <f>IF(OR('Analitika nastave'!AH10:AH11="DA",AND(M11&gt;=(M$7/2),M$7&gt;0)),"DA","NE")</f>
        <v>NE</v>
      </c>
      <c r="O10" s="234">
        <f t="shared" ref="O10" si="0">IF(AND(N10="DA",L10="DA",J10="DA",H10="DA",F10="DA"),E11+G11+I11+K11+M11,0)</f>
        <v>0</v>
      </c>
      <c r="P10" s="110" t="str">
        <f t="shared" ref="P10" si="1">IF(O10&lt;50, "NE",IF(O10&lt;60,2,IF(O10&lt;75,3,IF(O10&lt;90,4,5))))</f>
        <v>NE</v>
      </c>
    </row>
    <row r="11" spans="1:16" ht="15.75" thickBot="1" x14ac:dyDescent="0.3">
      <c r="A11" s="233"/>
      <c r="B11" s="231"/>
      <c r="C11" s="233"/>
      <c r="D11" s="60" t="str">
        <f>'Analitika nastave'!D11</f>
        <v>P</v>
      </c>
      <c r="E11" s="61" t="str">
        <f>IF('Analitika nastave'!J10="DA",'Analitika nastave'!E11+'Analitika nastave'!F11+'Analitika nastave'!G11+'Analitika nastave'!H11,IF(E$7&gt;0,E$7/E$6*E10,""))</f>
        <v/>
      </c>
      <c r="F11" s="229"/>
      <c r="G11" s="67" t="str">
        <f>IF('Analitika nastave'!P10="DA",'Analitika nastave'!K11+'Analitika nastave'!L11+'Analitika nastave'!M11+'Analitika nastave'!N11,IF(G$7&gt;0,G$7/G$6*G10,""))</f>
        <v/>
      </c>
      <c r="H11" s="229"/>
      <c r="I11" s="67" t="str">
        <f>IF('Analitika nastave'!V10="DA",'Analitika nastave'!Q11+'Analitika nastave'!R11+'Analitika nastave'!S11+'Analitika nastave'!T11,IF(I$7&gt;0,I$7/I$6*I10,""))</f>
        <v/>
      </c>
      <c r="J11" s="229"/>
      <c r="K11" s="67" t="str">
        <f>IF('Analitika nastave'!AB10="DA",'Analitika nastave'!W11+'Analitika nastave'!X11+'Analitika nastave'!Y11+'Analitika nastave'!Z11,IF(K$7&gt;0,K$7/K$6*K10,""))</f>
        <v/>
      </c>
      <c r="L11" s="229"/>
      <c r="M11" s="67" t="str">
        <f>IF('Analitika nastave'!AH10="DA",'Analitika nastave'!AC11+'Analitika nastave'!AD11+'Analitika nastave'!AE11+'Analitika nastave'!AF11,IF(M$7&gt;0,M$7/M$6*M10,""))</f>
        <v/>
      </c>
      <c r="N11" s="229"/>
      <c r="O11" s="235"/>
      <c r="P11" s="111"/>
    </row>
    <row r="12" spans="1:16" x14ac:dyDescent="0.25">
      <c r="A12" s="232">
        <f>'Analitika nastave'!A12</f>
        <v>3</v>
      </c>
      <c r="B12" s="230" t="str">
        <f>'Analitika nastave'!B12</f>
        <v xml:space="preserve"> </v>
      </c>
      <c r="C12" s="232">
        <f>'Analitika nastave'!C12:C13</f>
        <v>0</v>
      </c>
      <c r="D12" s="63" t="str">
        <f>'Analitika nastave'!D12</f>
        <v>B</v>
      </c>
      <c r="E12" s="88">
        <f>IF('Analitika nastave'!J12="DA",'Analitika nastave'!E12+'Analitika nastave'!F12+'Analitika nastave'!G12+'Analitika nastave'!H12,0)</f>
        <v>0</v>
      </c>
      <c r="F12" s="228" t="str">
        <f>IF(OR('Analitika nastave'!J12:J13="DA",AND(E13&gt;=(E$7/2),E$7&gt;0)),"DA","NE")</f>
        <v>NE</v>
      </c>
      <c r="G12" s="88">
        <f>IF('Analitika nastave'!P12="DA",'Analitika nastave'!K12+'Analitika nastave'!L12+'Analitika nastave'!M12+'Analitika nastave'!N12,0)</f>
        <v>0</v>
      </c>
      <c r="H12" s="228" t="str">
        <f>IF(OR('Analitika nastave'!P12:P13="DA",AND(G13&gt;=(G$7/2),G$7&gt;0)),"DA","NE")</f>
        <v>NE</v>
      </c>
      <c r="I12" s="88">
        <f>IF('Analitika nastave'!V12="DA",'Analitika nastave'!Q12+'Analitika nastave'!R12+'Analitika nastave'!S12+'Analitika nastave'!T12,0)</f>
        <v>0</v>
      </c>
      <c r="J12" s="228" t="str">
        <f>IF(OR('Analitika nastave'!V12:V13="DA",AND(I13&gt;=(I$7/2),I$7&gt;0)),"DA","NE")</f>
        <v>NE</v>
      </c>
      <c r="K12" s="88">
        <f>IF('Analitika nastave'!AB12="DA",'Analitika nastave'!W12+'Analitika nastave'!X12+'Analitika nastave'!Y12+'Analitika nastave'!Z12,0)</f>
        <v>0</v>
      </c>
      <c r="L12" s="228" t="str">
        <f>IF(OR('Analitika nastave'!AB12:AB13="DA",AND(K13&gt;=(K$7/2),K$7&gt;0)),"DA","NE")</f>
        <v>NE</v>
      </c>
      <c r="M12" s="88">
        <f>IF('Analitika nastave'!AH12="DA",'Analitika nastave'!AC12+'Analitika nastave'!AD12+'Analitika nastave'!AE12+'Analitika nastave'!AF12,0)</f>
        <v>0</v>
      </c>
      <c r="N12" s="228" t="str">
        <f>IF(OR('Analitika nastave'!AH12:AH13="DA",AND(M13&gt;=(M$7/2),M$7&gt;0)),"DA","NE")</f>
        <v>NE</v>
      </c>
      <c r="O12" s="234">
        <f t="shared" ref="O12" si="2">IF(AND(N12="DA",L12="DA",J12="DA",H12="DA",F12="DA"),E13+G13+I13+K13+M13,0)</f>
        <v>0</v>
      </c>
      <c r="P12" s="110" t="str">
        <f t="shared" ref="P12" si="3">IF(O12&lt;50, "NE",IF(O12&lt;60,2,IF(O12&lt;75,3,IF(O12&lt;90,4,5))))</f>
        <v>NE</v>
      </c>
    </row>
    <row r="13" spans="1:16" ht="15.75" thickBot="1" x14ac:dyDescent="0.3">
      <c r="A13" s="233"/>
      <c r="B13" s="231"/>
      <c r="C13" s="233"/>
      <c r="D13" s="60" t="str">
        <f>'Analitika nastave'!D13</f>
        <v>P</v>
      </c>
      <c r="E13" s="61" t="str">
        <f>IF('Analitika nastave'!J12="DA",'Analitika nastave'!E13+'Analitika nastave'!F13+'Analitika nastave'!G13+'Analitika nastave'!H13,IF(E$7&gt;0,E$7/E$6*E12,""))</f>
        <v/>
      </c>
      <c r="F13" s="229"/>
      <c r="G13" s="67" t="str">
        <f>IF('Analitika nastave'!P12="DA",'Analitika nastave'!K13+'Analitika nastave'!L13+'Analitika nastave'!M13+'Analitika nastave'!N13,IF(G$7&gt;0,G$7/G$6*G12,""))</f>
        <v/>
      </c>
      <c r="H13" s="229"/>
      <c r="I13" s="67" t="str">
        <f>IF('Analitika nastave'!V12="DA",'Analitika nastave'!Q13+'Analitika nastave'!R13+'Analitika nastave'!S13+'Analitika nastave'!T13,IF(I$7&gt;0,I$7/I$6*I12,""))</f>
        <v/>
      </c>
      <c r="J13" s="229"/>
      <c r="K13" s="67" t="str">
        <f>IF('Analitika nastave'!AB12="DA",'Analitika nastave'!W13+'Analitika nastave'!X13+'Analitika nastave'!Y13+'Analitika nastave'!Z13,IF(K$7&gt;0,K$7/K$6*K12,""))</f>
        <v/>
      </c>
      <c r="L13" s="229"/>
      <c r="M13" s="67" t="str">
        <f>IF('Analitika nastave'!AH12="DA",'Analitika nastave'!AC13+'Analitika nastave'!AD13+'Analitika nastave'!AE13+'Analitika nastave'!AF13,IF(M$7&gt;0,M$7/M$6*M12,""))</f>
        <v/>
      </c>
      <c r="N13" s="229"/>
      <c r="O13" s="235"/>
      <c r="P13" s="111"/>
    </row>
    <row r="14" spans="1:16" x14ac:dyDescent="0.25">
      <c r="A14" s="232">
        <f>'Analitika nastave'!A14</f>
        <v>4</v>
      </c>
      <c r="B14" s="230" t="str">
        <f>'Analitika nastave'!B14</f>
        <v xml:space="preserve"> </v>
      </c>
      <c r="C14" s="232">
        <f>'Analitika nastave'!C14:C15</f>
        <v>0</v>
      </c>
      <c r="D14" s="63" t="str">
        <f>'Analitika nastave'!D14</f>
        <v>B</v>
      </c>
      <c r="E14" s="88">
        <f>IF('Analitika nastave'!J14="DA",'Analitika nastave'!E14+'Analitika nastave'!F14+'Analitika nastave'!G14+'Analitika nastave'!H14,0)</f>
        <v>0</v>
      </c>
      <c r="F14" s="228" t="str">
        <f>IF(OR('Analitika nastave'!J14:J15="DA",AND(E15&gt;=(E$7/2),E$7&gt;0)),"DA","NE")</f>
        <v>NE</v>
      </c>
      <c r="G14" s="88">
        <f>IF('Analitika nastave'!P14="DA",'Analitika nastave'!K14+'Analitika nastave'!L14+'Analitika nastave'!M14+'Analitika nastave'!N14,0)</f>
        <v>0</v>
      </c>
      <c r="H14" s="228" t="str">
        <f>IF(OR('Analitika nastave'!P14:P15="DA",AND(G15&gt;=(G$7/2),G$7&gt;0)),"DA","NE")</f>
        <v>NE</v>
      </c>
      <c r="I14" s="88">
        <f>IF('Analitika nastave'!V14="DA",'Analitika nastave'!Q14+'Analitika nastave'!R14+'Analitika nastave'!S14+'Analitika nastave'!T14,0)</f>
        <v>0</v>
      </c>
      <c r="J14" s="228" t="str">
        <f>IF(OR('Analitika nastave'!V14:V15="DA",AND(I15&gt;=(I$7/2),I$7&gt;0)),"DA","NE")</f>
        <v>NE</v>
      </c>
      <c r="K14" s="88">
        <f>IF('Analitika nastave'!AB14="DA",'Analitika nastave'!W14+'Analitika nastave'!X14+'Analitika nastave'!Y14+'Analitika nastave'!Z14,0)</f>
        <v>0</v>
      </c>
      <c r="L14" s="228" t="str">
        <f>IF(OR('Analitika nastave'!AB14:AB15="DA",AND(K15&gt;=(K$7/2),K$7&gt;0)),"DA","NE")</f>
        <v>NE</v>
      </c>
      <c r="M14" s="88">
        <f>IF('Analitika nastave'!AH14="DA",'Analitika nastave'!AC14+'Analitika nastave'!AD14+'Analitika nastave'!AE14+'Analitika nastave'!AF14,0)</f>
        <v>0</v>
      </c>
      <c r="N14" s="228" t="str">
        <f>IF(OR('Analitika nastave'!AH14:AH15="DA",AND(M15&gt;=(M$7/2),M$7&gt;0)),"DA","NE")</f>
        <v>NE</v>
      </c>
      <c r="O14" s="234">
        <f t="shared" ref="O14" si="4">IF(AND(N14="DA",L14="DA",J14="DA",H14="DA",F14="DA"),E15+G15+I15+K15+M15,0)</f>
        <v>0</v>
      </c>
      <c r="P14" s="110" t="str">
        <f t="shared" ref="P14" si="5">IF(O14&lt;50, "NE",IF(O14&lt;60,2,IF(O14&lt;75,3,IF(O14&lt;90,4,5))))</f>
        <v>NE</v>
      </c>
    </row>
    <row r="15" spans="1:16" ht="15.75" thickBot="1" x14ac:dyDescent="0.3">
      <c r="A15" s="233"/>
      <c r="B15" s="231"/>
      <c r="C15" s="233"/>
      <c r="D15" s="60" t="str">
        <f>'Analitika nastave'!D15</f>
        <v>P</v>
      </c>
      <c r="E15" s="61" t="str">
        <f>IF('Analitika nastave'!J14="DA",'Analitika nastave'!E15+'Analitika nastave'!F15+'Analitika nastave'!G15+'Analitika nastave'!H15,IF(E$7&gt;0,E$7/E$6*E14,""))</f>
        <v/>
      </c>
      <c r="F15" s="229"/>
      <c r="G15" s="67" t="str">
        <f>IF('Analitika nastave'!P14="DA",'Analitika nastave'!K15+'Analitika nastave'!L15+'Analitika nastave'!M15+'Analitika nastave'!N15,IF(G$7&gt;0,G$7/G$6*G14,""))</f>
        <v/>
      </c>
      <c r="H15" s="229"/>
      <c r="I15" s="67" t="str">
        <f>IF('Analitika nastave'!V14="DA",'Analitika nastave'!Q15+'Analitika nastave'!R15+'Analitika nastave'!S15+'Analitika nastave'!T15,IF(I$7&gt;0,I$7/I$6*I14,""))</f>
        <v/>
      </c>
      <c r="J15" s="229"/>
      <c r="K15" s="67" t="str">
        <f>IF('Analitika nastave'!AB14="DA",'Analitika nastave'!W15+'Analitika nastave'!X15+'Analitika nastave'!Y15+'Analitika nastave'!Z15,IF(K$7&gt;0,K$7/K$6*K14,""))</f>
        <v/>
      </c>
      <c r="L15" s="229"/>
      <c r="M15" s="67" t="str">
        <f>IF('Analitika nastave'!AH14="DA",'Analitika nastave'!AC15+'Analitika nastave'!AD15+'Analitika nastave'!AE15+'Analitika nastave'!AF15,IF(M$7&gt;0,M$7/M$6*M14,""))</f>
        <v/>
      </c>
      <c r="N15" s="229"/>
      <c r="O15" s="235"/>
      <c r="P15" s="111"/>
    </row>
    <row r="16" spans="1:16" x14ac:dyDescent="0.25">
      <c r="A16" s="232">
        <f>'Analitika nastave'!A16</f>
        <v>5</v>
      </c>
      <c r="B16" s="230" t="str">
        <f>'Analitika nastave'!B16</f>
        <v xml:space="preserve"> </v>
      </c>
      <c r="C16" s="232">
        <f>'Analitika nastave'!C16:C17</f>
        <v>0</v>
      </c>
      <c r="D16" s="63" t="str">
        <f>'Analitika nastave'!D16</f>
        <v>B</v>
      </c>
      <c r="E16" s="88">
        <f>IF('Analitika nastave'!J16="DA",'Analitika nastave'!E16+'Analitika nastave'!F16+'Analitika nastave'!G16+'Analitika nastave'!H16,0)</f>
        <v>0</v>
      </c>
      <c r="F16" s="228" t="str">
        <f>IF(OR('Analitika nastave'!J16:J17="DA",AND(E17&gt;=(E$7/2),E$7&gt;0)),"DA","NE")</f>
        <v>NE</v>
      </c>
      <c r="G16" s="88">
        <f>IF('Analitika nastave'!P16="DA",'Analitika nastave'!K16+'Analitika nastave'!L16+'Analitika nastave'!M16+'Analitika nastave'!N16,0)</f>
        <v>0</v>
      </c>
      <c r="H16" s="228" t="str">
        <f>IF(OR('Analitika nastave'!P16:P17="DA",AND(G17&gt;=(G$7/2),G$7&gt;0)),"DA","NE")</f>
        <v>NE</v>
      </c>
      <c r="I16" s="88">
        <f>IF('Analitika nastave'!V16="DA",'Analitika nastave'!Q16+'Analitika nastave'!R16+'Analitika nastave'!S16+'Analitika nastave'!T16,0)</f>
        <v>0</v>
      </c>
      <c r="J16" s="228" t="str">
        <f>IF(OR('Analitika nastave'!V16:V17="DA",AND(I17&gt;=(I$7/2),I$7&gt;0)),"DA","NE")</f>
        <v>NE</v>
      </c>
      <c r="K16" s="88">
        <f>IF('Analitika nastave'!AB16="DA",'Analitika nastave'!W16+'Analitika nastave'!X16+'Analitika nastave'!Y16+'Analitika nastave'!Z16,0)</f>
        <v>0</v>
      </c>
      <c r="L16" s="228" t="str">
        <f>IF(OR('Analitika nastave'!AB16:AB17="DA",AND(K17&gt;=(K$7/2),K$7&gt;0)),"DA","NE")</f>
        <v>NE</v>
      </c>
      <c r="M16" s="88">
        <f>IF('Analitika nastave'!AH16="DA",'Analitika nastave'!AC16+'Analitika nastave'!AD16+'Analitika nastave'!AE16+'Analitika nastave'!AF16,0)</f>
        <v>0</v>
      </c>
      <c r="N16" s="228" t="str">
        <f>IF(OR('Analitika nastave'!AH16:AH17="DA",AND(M17&gt;=(M$7/2),M$7&gt;0)),"DA","NE")</f>
        <v>NE</v>
      </c>
      <c r="O16" s="234">
        <f t="shared" ref="O16" si="6">IF(AND(N16="DA",L16="DA",J16="DA",H16="DA",F16="DA"),E17+G17+I17+K17+M17,0)</f>
        <v>0</v>
      </c>
      <c r="P16" s="110" t="str">
        <f t="shared" ref="P16" si="7">IF(O16&lt;50, "NE",IF(O16&lt;60,2,IF(O16&lt;75,3,IF(O16&lt;90,4,5))))</f>
        <v>NE</v>
      </c>
    </row>
    <row r="17" spans="1:16" ht="15.75" thickBot="1" x14ac:dyDescent="0.3">
      <c r="A17" s="233"/>
      <c r="B17" s="231"/>
      <c r="C17" s="233"/>
      <c r="D17" s="60" t="str">
        <f>'Analitika nastave'!D17</f>
        <v>P</v>
      </c>
      <c r="E17" s="61" t="str">
        <f>IF('Analitika nastave'!J16="DA",'Analitika nastave'!E17+'Analitika nastave'!F17+'Analitika nastave'!G17+'Analitika nastave'!H17,IF(E$7&gt;0,E$7/E$6*E16,""))</f>
        <v/>
      </c>
      <c r="F17" s="229"/>
      <c r="G17" s="67" t="str">
        <f>IF('Analitika nastave'!P16="DA",'Analitika nastave'!K17+'Analitika nastave'!L17+'Analitika nastave'!M17+'Analitika nastave'!N17,IF(G$7&gt;0,G$7/G$6*G16,""))</f>
        <v/>
      </c>
      <c r="H17" s="229"/>
      <c r="I17" s="67" t="str">
        <f>IF('Analitika nastave'!V16="DA",'Analitika nastave'!Q17+'Analitika nastave'!R17+'Analitika nastave'!S17+'Analitika nastave'!T17,IF(I$7&gt;0,I$7/I$6*I16,""))</f>
        <v/>
      </c>
      <c r="J17" s="229"/>
      <c r="K17" s="67" t="str">
        <f>IF('Analitika nastave'!AB16="DA",'Analitika nastave'!W17+'Analitika nastave'!X17+'Analitika nastave'!Y17+'Analitika nastave'!Z17,IF(K$7&gt;0,K$7/K$6*K16,""))</f>
        <v/>
      </c>
      <c r="L17" s="229"/>
      <c r="M17" s="67" t="str">
        <f>IF('Analitika nastave'!AH16="DA",'Analitika nastave'!AC17+'Analitika nastave'!AD17+'Analitika nastave'!AE17+'Analitika nastave'!AF17,IF(M$7&gt;0,M$7/M$6*M16,""))</f>
        <v/>
      </c>
      <c r="N17" s="229"/>
      <c r="O17" s="235"/>
      <c r="P17" s="111"/>
    </row>
    <row r="18" spans="1:16" x14ac:dyDescent="0.25">
      <c r="A18" s="232">
        <f>'Analitika nastave'!A18</f>
        <v>6</v>
      </c>
      <c r="B18" s="230" t="str">
        <f>'Analitika nastave'!B18</f>
        <v xml:space="preserve"> </v>
      </c>
      <c r="C18" s="232">
        <f>'Analitika nastave'!C18:C19</f>
        <v>0</v>
      </c>
      <c r="D18" s="63" t="str">
        <f>'Analitika nastave'!D18</f>
        <v>B</v>
      </c>
      <c r="E18" s="88">
        <f>IF('Analitika nastave'!J18="DA",'Analitika nastave'!E18+'Analitika nastave'!F18+'Analitika nastave'!G18+'Analitika nastave'!H18,0)</f>
        <v>0</v>
      </c>
      <c r="F18" s="228" t="str">
        <f>IF(OR('Analitika nastave'!J18:J19="DA",AND(E19&gt;=(E$7/2),E$7&gt;0)),"DA","NE")</f>
        <v>NE</v>
      </c>
      <c r="G18" s="88">
        <f>IF('Analitika nastave'!P18="DA",'Analitika nastave'!K18+'Analitika nastave'!L18+'Analitika nastave'!M18+'Analitika nastave'!N18,0)</f>
        <v>0</v>
      </c>
      <c r="H18" s="228" t="str">
        <f>IF(OR('Analitika nastave'!P18:P19="DA",AND(G19&gt;=(G$7/2),G$7&gt;0)),"DA","NE")</f>
        <v>NE</v>
      </c>
      <c r="I18" s="88">
        <f>IF('Analitika nastave'!V18="DA",'Analitika nastave'!Q18+'Analitika nastave'!R18+'Analitika nastave'!S18+'Analitika nastave'!T18,0)</f>
        <v>0</v>
      </c>
      <c r="J18" s="228" t="str">
        <f>IF(OR('Analitika nastave'!V18:V19="DA",AND(I19&gt;=(I$7/2),I$7&gt;0)),"DA","NE")</f>
        <v>NE</v>
      </c>
      <c r="K18" s="88">
        <f>IF('Analitika nastave'!AB18="DA",'Analitika nastave'!W18+'Analitika nastave'!X18+'Analitika nastave'!Y18+'Analitika nastave'!Z18,0)</f>
        <v>0</v>
      </c>
      <c r="L18" s="228" t="str">
        <f>IF(OR('Analitika nastave'!AB18:AB19="DA",AND(K19&gt;=(K$7/2),K$7&gt;0)),"DA","NE")</f>
        <v>NE</v>
      </c>
      <c r="M18" s="88">
        <f>IF('Analitika nastave'!AH18="DA",'Analitika nastave'!AC18+'Analitika nastave'!AD18+'Analitika nastave'!AE18+'Analitika nastave'!AF18,0)</f>
        <v>0</v>
      </c>
      <c r="N18" s="228" t="str">
        <f>IF(OR('Analitika nastave'!AH18:AH19="DA",AND(M19&gt;=(M$7/2),M$7&gt;0)),"DA","NE")</f>
        <v>NE</v>
      </c>
      <c r="O18" s="234">
        <f t="shared" ref="O18" si="8">IF(AND(N18="DA",L18="DA",J18="DA",H18="DA",F18="DA"),E19+G19+I19+K19+M19,0)</f>
        <v>0</v>
      </c>
      <c r="P18" s="110" t="str">
        <f t="shared" ref="P18" si="9">IF(O18&lt;50, "NE",IF(O18&lt;60,2,IF(O18&lt;75,3,IF(O18&lt;90,4,5))))</f>
        <v>NE</v>
      </c>
    </row>
    <row r="19" spans="1:16" ht="15.75" thickBot="1" x14ac:dyDescent="0.3">
      <c r="A19" s="233"/>
      <c r="B19" s="231"/>
      <c r="C19" s="233"/>
      <c r="D19" s="60" t="str">
        <f>'Analitika nastave'!D19</f>
        <v>P</v>
      </c>
      <c r="E19" s="61" t="str">
        <f>IF('Analitika nastave'!J18="DA",'Analitika nastave'!E19+'Analitika nastave'!F19+'Analitika nastave'!G19+'Analitika nastave'!H19,IF(E$7&gt;0,E$7/E$6*E18,""))</f>
        <v/>
      </c>
      <c r="F19" s="229"/>
      <c r="G19" s="67" t="str">
        <f>IF('Analitika nastave'!P18="DA",'Analitika nastave'!K19+'Analitika nastave'!L19+'Analitika nastave'!M19+'Analitika nastave'!N19,IF(G$7&gt;0,G$7/G$6*G18,""))</f>
        <v/>
      </c>
      <c r="H19" s="229"/>
      <c r="I19" s="67" t="str">
        <f>IF('Analitika nastave'!V18="DA",'Analitika nastave'!Q19+'Analitika nastave'!R19+'Analitika nastave'!S19+'Analitika nastave'!T19,IF(I$7&gt;0,I$7/I$6*I18,""))</f>
        <v/>
      </c>
      <c r="J19" s="229"/>
      <c r="K19" s="67" t="str">
        <f>IF('Analitika nastave'!AB18="DA",'Analitika nastave'!W19+'Analitika nastave'!X19+'Analitika nastave'!Y19+'Analitika nastave'!Z19,IF(K$7&gt;0,K$7/K$6*K18,""))</f>
        <v/>
      </c>
      <c r="L19" s="229"/>
      <c r="M19" s="67" t="str">
        <f>IF('Analitika nastave'!AH18="DA",'Analitika nastave'!AC19+'Analitika nastave'!AD19+'Analitika nastave'!AE19+'Analitika nastave'!AF19,IF(M$7&gt;0,M$7/M$6*M18,""))</f>
        <v/>
      </c>
      <c r="N19" s="229"/>
      <c r="O19" s="235"/>
      <c r="P19" s="111"/>
    </row>
    <row r="20" spans="1:16" x14ac:dyDescent="0.25">
      <c r="A20" s="232">
        <f>'Analitika nastave'!A20</f>
        <v>7</v>
      </c>
      <c r="B20" s="230" t="str">
        <f>'Analitika nastave'!B20</f>
        <v xml:space="preserve"> </v>
      </c>
      <c r="C20" s="232">
        <f>'Analitika nastave'!C20:C21</f>
        <v>0</v>
      </c>
      <c r="D20" s="63" t="str">
        <f>'Analitika nastave'!D20</f>
        <v>B</v>
      </c>
      <c r="E20" s="88">
        <f>IF('Analitika nastave'!J20="DA",'Analitika nastave'!E20+'Analitika nastave'!F20+'Analitika nastave'!G20+'Analitika nastave'!H20,0)</f>
        <v>0</v>
      </c>
      <c r="F20" s="228" t="str">
        <f>IF(OR('Analitika nastave'!J20:J21="DA",AND(E21&gt;=(E$7/2),E$7&gt;0)),"DA","NE")</f>
        <v>NE</v>
      </c>
      <c r="G20" s="88">
        <f>IF('Analitika nastave'!P20="DA",'Analitika nastave'!K20+'Analitika nastave'!L20+'Analitika nastave'!M20+'Analitika nastave'!N20,0)</f>
        <v>0</v>
      </c>
      <c r="H20" s="228" t="str">
        <f>IF(OR('Analitika nastave'!P20:P21="DA",AND(G21&gt;=(G$7/2),G$7&gt;0)),"DA","NE")</f>
        <v>NE</v>
      </c>
      <c r="I20" s="88">
        <f>IF('Analitika nastave'!V20="DA",'Analitika nastave'!Q20+'Analitika nastave'!R20+'Analitika nastave'!S20+'Analitika nastave'!T20,0)</f>
        <v>0</v>
      </c>
      <c r="J20" s="228" t="str">
        <f>IF(OR('Analitika nastave'!V20:V21="DA",AND(I21&gt;=(I$7/2),I$7&gt;0)),"DA","NE")</f>
        <v>NE</v>
      </c>
      <c r="K20" s="88">
        <f>IF('Analitika nastave'!AB20="DA",'Analitika nastave'!W20+'Analitika nastave'!X20+'Analitika nastave'!Y20+'Analitika nastave'!Z20,0)</f>
        <v>0</v>
      </c>
      <c r="L20" s="228" t="str">
        <f>IF(OR('Analitika nastave'!AB20:AB21="DA",AND(K21&gt;=(K$7/2),K$7&gt;0)),"DA","NE")</f>
        <v>NE</v>
      </c>
      <c r="M20" s="88">
        <f>IF('Analitika nastave'!AH20="DA",'Analitika nastave'!AC20+'Analitika nastave'!AD20+'Analitika nastave'!AE20+'Analitika nastave'!AF20,0)</f>
        <v>0</v>
      </c>
      <c r="N20" s="228" t="str">
        <f>IF(OR('Analitika nastave'!AH20:AH21="DA",AND(M21&gt;=(M$7/2),M$7&gt;0)),"DA","NE")</f>
        <v>NE</v>
      </c>
      <c r="O20" s="234">
        <f t="shared" ref="O20" si="10">IF(AND(N20="DA",L20="DA",J20="DA",H20="DA",F20="DA"),E21+G21+I21+K21+M21,0)</f>
        <v>0</v>
      </c>
      <c r="P20" s="110" t="str">
        <f t="shared" ref="P20" si="11">IF(O20&lt;50, "NE",IF(O20&lt;60,2,IF(O20&lt;75,3,IF(O20&lt;90,4,5))))</f>
        <v>NE</v>
      </c>
    </row>
    <row r="21" spans="1:16" ht="15.75" thickBot="1" x14ac:dyDescent="0.3">
      <c r="A21" s="233"/>
      <c r="B21" s="231"/>
      <c r="C21" s="233"/>
      <c r="D21" s="60" t="str">
        <f>'Analitika nastave'!D21</f>
        <v>P</v>
      </c>
      <c r="E21" s="61" t="str">
        <f>IF('Analitika nastave'!J20="DA",'Analitika nastave'!E21+'Analitika nastave'!F21+'Analitika nastave'!G21+'Analitika nastave'!H21,IF(E$7&gt;0,E$7/E$6*E20,""))</f>
        <v/>
      </c>
      <c r="F21" s="229"/>
      <c r="G21" s="67" t="str">
        <f>IF('Analitika nastave'!P20="DA",'Analitika nastave'!K21+'Analitika nastave'!L21+'Analitika nastave'!M21+'Analitika nastave'!N21,IF(G$7&gt;0,G$7/G$6*G20,""))</f>
        <v/>
      </c>
      <c r="H21" s="229"/>
      <c r="I21" s="67" t="str">
        <f>IF('Analitika nastave'!V20="DA",'Analitika nastave'!Q21+'Analitika nastave'!R21+'Analitika nastave'!S21+'Analitika nastave'!T21,IF(I$7&gt;0,I$7/I$6*I20,""))</f>
        <v/>
      </c>
      <c r="J21" s="229"/>
      <c r="K21" s="67" t="str">
        <f>IF('Analitika nastave'!AB20="DA",'Analitika nastave'!W21+'Analitika nastave'!X21+'Analitika nastave'!Y21+'Analitika nastave'!Z21,IF(K$7&gt;0,K$7/K$6*K20,""))</f>
        <v/>
      </c>
      <c r="L21" s="229"/>
      <c r="M21" s="67" t="str">
        <f>IF('Analitika nastave'!AH20="DA",'Analitika nastave'!AC21+'Analitika nastave'!AD21+'Analitika nastave'!AE21+'Analitika nastave'!AF21,IF(M$7&gt;0,M$7/M$6*M20,""))</f>
        <v/>
      </c>
      <c r="N21" s="229"/>
      <c r="O21" s="235"/>
      <c r="P21" s="111"/>
    </row>
    <row r="22" spans="1:16" x14ac:dyDescent="0.25">
      <c r="A22" s="232">
        <f>'Analitika nastave'!A22</f>
        <v>8</v>
      </c>
      <c r="B22" s="230" t="str">
        <f>'Analitika nastave'!B22</f>
        <v xml:space="preserve"> </v>
      </c>
      <c r="C22" s="232">
        <f>'Analitika nastave'!C22:C23</f>
        <v>0</v>
      </c>
      <c r="D22" s="63" t="str">
        <f>'Analitika nastave'!D22</f>
        <v>B</v>
      </c>
      <c r="E22" s="88">
        <f>IF('Analitika nastave'!J22="DA",'Analitika nastave'!E22+'Analitika nastave'!F22+'Analitika nastave'!G22+'Analitika nastave'!H22,0)</f>
        <v>0</v>
      </c>
      <c r="F22" s="228" t="str">
        <f>IF(OR('Analitika nastave'!J22:J23="DA",AND(E23&gt;=(E$7/2),E$7&gt;0)),"DA","NE")</f>
        <v>NE</v>
      </c>
      <c r="G22" s="88">
        <f>IF('Analitika nastave'!P22="DA",'Analitika nastave'!K22+'Analitika nastave'!L22+'Analitika nastave'!M22+'Analitika nastave'!N22,0)</f>
        <v>0</v>
      </c>
      <c r="H22" s="228" t="str">
        <f>IF(OR('Analitika nastave'!P22:P23="DA",AND(G23&gt;=(G$7/2),G$7&gt;0)),"DA","NE")</f>
        <v>NE</v>
      </c>
      <c r="I22" s="88">
        <f>IF('Analitika nastave'!V22="DA",'Analitika nastave'!Q22+'Analitika nastave'!R22+'Analitika nastave'!S22+'Analitika nastave'!T22,0)</f>
        <v>0</v>
      </c>
      <c r="J22" s="228" t="str">
        <f>IF(OR('Analitika nastave'!V22:V23="DA",AND(I23&gt;=(I$7/2),I$7&gt;0)),"DA","NE")</f>
        <v>NE</v>
      </c>
      <c r="K22" s="88">
        <f>IF('Analitika nastave'!AB22="DA",'Analitika nastave'!W22+'Analitika nastave'!X22+'Analitika nastave'!Y22+'Analitika nastave'!Z22,0)</f>
        <v>0</v>
      </c>
      <c r="L22" s="228" t="str">
        <f>IF(OR('Analitika nastave'!AB22:AB23="DA",AND(K23&gt;=(K$7/2),K$7&gt;0)),"DA","NE")</f>
        <v>NE</v>
      </c>
      <c r="M22" s="88">
        <f>IF('Analitika nastave'!AH22="DA",'Analitika nastave'!AC22+'Analitika nastave'!AD22+'Analitika nastave'!AE22+'Analitika nastave'!AF22,0)</f>
        <v>0</v>
      </c>
      <c r="N22" s="228" t="str">
        <f>IF(OR('Analitika nastave'!AH22:AH23="DA",AND(M23&gt;=(M$7/2),M$7&gt;0)),"DA","NE")</f>
        <v>NE</v>
      </c>
      <c r="O22" s="234">
        <f t="shared" ref="O22" si="12">IF(AND(N22="DA",L22="DA",J22="DA",H22="DA",F22="DA"),E23+G23+I23+K23+M23,0)</f>
        <v>0</v>
      </c>
      <c r="P22" s="110" t="str">
        <f t="shared" ref="P22" si="13">IF(O22&lt;50, "NE",IF(O22&lt;60,2,IF(O22&lt;75,3,IF(O22&lt;90,4,5))))</f>
        <v>NE</v>
      </c>
    </row>
    <row r="23" spans="1:16" ht="15.75" thickBot="1" x14ac:dyDescent="0.3">
      <c r="A23" s="233"/>
      <c r="B23" s="231"/>
      <c r="C23" s="233"/>
      <c r="D23" s="60" t="str">
        <f>'Analitika nastave'!D23</f>
        <v>P</v>
      </c>
      <c r="E23" s="61" t="str">
        <f>IF('Analitika nastave'!J22="DA",'Analitika nastave'!E23+'Analitika nastave'!F23+'Analitika nastave'!G23+'Analitika nastave'!H23,IF(E$7&gt;0,E$7/E$6*E22,""))</f>
        <v/>
      </c>
      <c r="F23" s="229"/>
      <c r="G23" s="67" t="str">
        <f>IF('Analitika nastave'!P22="DA",'Analitika nastave'!K23+'Analitika nastave'!L23+'Analitika nastave'!M23+'Analitika nastave'!N23,IF(G$7&gt;0,G$7/G$6*G22,""))</f>
        <v/>
      </c>
      <c r="H23" s="229"/>
      <c r="I23" s="67" t="str">
        <f>IF('Analitika nastave'!V22="DA",'Analitika nastave'!Q23+'Analitika nastave'!R23+'Analitika nastave'!S23+'Analitika nastave'!T23,IF(I$7&gt;0,I$7/I$6*I22,""))</f>
        <v/>
      </c>
      <c r="J23" s="229"/>
      <c r="K23" s="67" t="str">
        <f>IF('Analitika nastave'!AB22="DA",'Analitika nastave'!W23+'Analitika nastave'!X23+'Analitika nastave'!Y23+'Analitika nastave'!Z23,IF(K$7&gt;0,K$7/K$6*K22,""))</f>
        <v/>
      </c>
      <c r="L23" s="229"/>
      <c r="M23" s="67" t="str">
        <f>IF('Analitika nastave'!AH22="DA",'Analitika nastave'!AC23+'Analitika nastave'!AD23+'Analitika nastave'!AE23+'Analitika nastave'!AF23,IF(M$7&gt;0,M$7/M$6*M22,""))</f>
        <v/>
      </c>
      <c r="N23" s="229"/>
      <c r="O23" s="235"/>
      <c r="P23" s="111"/>
    </row>
    <row r="24" spans="1:16" x14ac:dyDescent="0.25">
      <c r="A24" s="232">
        <f>'Analitika nastave'!A24</f>
        <v>9</v>
      </c>
      <c r="B24" s="230" t="str">
        <f>'Analitika nastave'!B24</f>
        <v xml:space="preserve"> </v>
      </c>
      <c r="C24" s="232">
        <f>'Analitika nastave'!C24:C25</f>
        <v>0</v>
      </c>
      <c r="D24" s="63" t="str">
        <f>'Analitika nastave'!D24</f>
        <v>B</v>
      </c>
      <c r="E24" s="88">
        <f>IF('Analitika nastave'!J24="DA",'Analitika nastave'!E24+'Analitika nastave'!F24+'Analitika nastave'!G24+'Analitika nastave'!H24,0)</f>
        <v>0</v>
      </c>
      <c r="F24" s="228" t="str">
        <f>IF(OR('Analitika nastave'!J24:J25="DA",AND(E25&gt;=(E$7/2),E$7&gt;0)),"DA","NE")</f>
        <v>NE</v>
      </c>
      <c r="G24" s="88">
        <f>IF('Analitika nastave'!P24="DA",'Analitika nastave'!K24+'Analitika nastave'!L24+'Analitika nastave'!M24+'Analitika nastave'!N24,0)</f>
        <v>0</v>
      </c>
      <c r="H24" s="228" t="str">
        <f>IF(OR('Analitika nastave'!P24:P25="DA",AND(G25&gt;=(G$7/2),G$7&gt;0)),"DA","NE")</f>
        <v>NE</v>
      </c>
      <c r="I24" s="88">
        <f>IF('Analitika nastave'!V24="DA",'Analitika nastave'!Q24+'Analitika nastave'!R24+'Analitika nastave'!S24+'Analitika nastave'!T24,0)</f>
        <v>0</v>
      </c>
      <c r="J24" s="228" t="str">
        <f>IF(OR('Analitika nastave'!V24:V25="DA",AND(I25&gt;=(I$7/2),I$7&gt;0)),"DA","NE")</f>
        <v>NE</v>
      </c>
      <c r="K24" s="88">
        <f>IF('Analitika nastave'!AB24="DA",'Analitika nastave'!W24+'Analitika nastave'!X24+'Analitika nastave'!Y24+'Analitika nastave'!Z24,0)</f>
        <v>0</v>
      </c>
      <c r="L24" s="228" t="str">
        <f>IF(OR('Analitika nastave'!AB24:AB25="DA",AND(K25&gt;=(K$7/2),K$7&gt;0)),"DA","NE")</f>
        <v>NE</v>
      </c>
      <c r="M24" s="88">
        <f>IF('Analitika nastave'!AH24="DA",'Analitika nastave'!AC24+'Analitika nastave'!AD24+'Analitika nastave'!AE24+'Analitika nastave'!AF24,0)</f>
        <v>0</v>
      </c>
      <c r="N24" s="228" t="str">
        <f>IF(OR('Analitika nastave'!AH24:AH25="DA",AND(M25&gt;=(M$7/2),M$7&gt;0)),"DA","NE")</f>
        <v>NE</v>
      </c>
      <c r="O24" s="234">
        <f t="shared" ref="O24" si="14">IF(AND(N24="DA",L24="DA",J24="DA",H24="DA",F24="DA"),E25+G25+I25+K25+M25,0)</f>
        <v>0</v>
      </c>
      <c r="P24" s="110" t="str">
        <f t="shared" ref="P24" si="15">IF(O24&lt;50, "NE",IF(O24&lt;60,2,IF(O24&lt;75,3,IF(O24&lt;90,4,5))))</f>
        <v>NE</v>
      </c>
    </row>
    <row r="25" spans="1:16" ht="15.75" thickBot="1" x14ac:dyDescent="0.3">
      <c r="A25" s="233"/>
      <c r="B25" s="231"/>
      <c r="C25" s="233"/>
      <c r="D25" s="60" t="str">
        <f>'Analitika nastave'!D25</f>
        <v>P</v>
      </c>
      <c r="E25" s="61" t="str">
        <f>IF('Analitika nastave'!J24="DA",'Analitika nastave'!E25+'Analitika nastave'!F25+'Analitika nastave'!G25+'Analitika nastave'!H25,IF(E$7&gt;0,E$7/E$6*E24,""))</f>
        <v/>
      </c>
      <c r="F25" s="229"/>
      <c r="G25" s="67" t="str">
        <f>IF('Analitika nastave'!P24="DA",'Analitika nastave'!K25+'Analitika nastave'!L25+'Analitika nastave'!M25+'Analitika nastave'!N25,IF(G$7&gt;0,G$7/G$6*G24,""))</f>
        <v/>
      </c>
      <c r="H25" s="229"/>
      <c r="I25" s="67" t="str">
        <f>IF('Analitika nastave'!V24="DA",'Analitika nastave'!Q25+'Analitika nastave'!R25+'Analitika nastave'!S25+'Analitika nastave'!T25,IF(I$7&gt;0,I$7/I$6*I24,""))</f>
        <v/>
      </c>
      <c r="J25" s="229"/>
      <c r="K25" s="67" t="str">
        <f>IF('Analitika nastave'!AB24="DA",'Analitika nastave'!W25+'Analitika nastave'!X25+'Analitika nastave'!Y25+'Analitika nastave'!Z25,IF(K$7&gt;0,K$7/K$6*K24,""))</f>
        <v/>
      </c>
      <c r="L25" s="229"/>
      <c r="M25" s="67" t="str">
        <f>IF('Analitika nastave'!AH24="DA",'Analitika nastave'!AC25+'Analitika nastave'!AD25+'Analitika nastave'!AE25+'Analitika nastave'!AF25,IF(M$7&gt;0,M$7/M$6*M24,""))</f>
        <v/>
      </c>
      <c r="N25" s="229"/>
      <c r="O25" s="235"/>
      <c r="P25" s="111"/>
    </row>
    <row r="26" spans="1:16" x14ac:dyDescent="0.25">
      <c r="A26" s="232">
        <f>'Analitika nastave'!A26</f>
        <v>10</v>
      </c>
      <c r="B26" s="230" t="str">
        <f>'Analitika nastave'!B26</f>
        <v xml:space="preserve"> </v>
      </c>
      <c r="C26" s="232">
        <f>'Analitika nastave'!C26:C27</f>
        <v>0</v>
      </c>
      <c r="D26" s="63" t="str">
        <f>'Analitika nastave'!D26</f>
        <v>B</v>
      </c>
      <c r="E26" s="88">
        <f>IF('Analitika nastave'!J26="DA",'Analitika nastave'!E26+'Analitika nastave'!F26+'Analitika nastave'!G26+'Analitika nastave'!H26,0)</f>
        <v>0</v>
      </c>
      <c r="F26" s="228" t="str">
        <f>IF(OR('Analitika nastave'!J26:J27="DA",AND(E27&gt;=(E$7/2),E$7&gt;0)),"DA","NE")</f>
        <v>NE</v>
      </c>
      <c r="G26" s="88">
        <f>IF('Analitika nastave'!P26="DA",'Analitika nastave'!K26+'Analitika nastave'!L26+'Analitika nastave'!M26+'Analitika nastave'!N26,0)</f>
        <v>0</v>
      </c>
      <c r="H26" s="228" t="str">
        <f>IF(OR('Analitika nastave'!P26:P27="DA",AND(G27&gt;=(G$7/2),G$7&gt;0)),"DA","NE")</f>
        <v>NE</v>
      </c>
      <c r="I26" s="88">
        <f>IF('Analitika nastave'!V26="DA",'Analitika nastave'!Q26+'Analitika nastave'!R26+'Analitika nastave'!S26+'Analitika nastave'!T26,0)</f>
        <v>0</v>
      </c>
      <c r="J26" s="228" t="str">
        <f>IF(OR('Analitika nastave'!V26:V27="DA",AND(I27&gt;=(I$7/2),I$7&gt;0)),"DA","NE")</f>
        <v>NE</v>
      </c>
      <c r="K26" s="88">
        <f>IF('Analitika nastave'!AB26="DA",'Analitika nastave'!W26+'Analitika nastave'!X26+'Analitika nastave'!Y26+'Analitika nastave'!Z26,0)</f>
        <v>0</v>
      </c>
      <c r="L26" s="228" t="str">
        <f>IF(OR('Analitika nastave'!AB26:AB27="DA",AND(K27&gt;=(K$7/2),K$7&gt;0)),"DA","NE")</f>
        <v>NE</v>
      </c>
      <c r="M26" s="88">
        <f>IF('Analitika nastave'!AH26="DA",'Analitika nastave'!AC26+'Analitika nastave'!AD26+'Analitika nastave'!AE26+'Analitika nastave'!AF26,0)</f>
        <v>0</v>
      </c>
      <c r="N26" s="228" t="str">
        <f>IF(OR('Analitika nastave'!AH26:AH27="DA",AND(M27&gt;=(M$7/2),M$7&gt;0)),"DA","NE")</f>
        <v>NE</v>
      </c>
      <c r="O26" s="234">
        <f t="shared" ref="O26" si="16">IF(AND(N26="DA",L26="DA",J26="DA",H26="DA",F26="DA"),E27+G27+I27+K27+M27,0)</f>
        <v>0</v>
      </c>
      <c r="P26" s="110" t="str">
        <f t="shared" ref="P26" si="17">IF(O26&lt;50, "NE",IF(O26&lt;60,2,IF(O26&lt;75,3,IF(O26&lt;90,4,5))))</f>
        <v>NE</v>
      </c>
    </row>
    <row r="27" spans="1:16" ht="15.75" thickBot="1" x14ac:dyDescent="0.3">
      <c r="A27" s="233"/>
      <c r="B27" s="231"/>
      <c r="C27" s="233"/>
      <c r="D27" s="60" t="str">
        <f>'Analitika nastave'!D27</f>
        <v>P</v>
      </c>
      <c r="E27" s="61" t="str">
        <f>IF('Analitika nastave'!J26="DA",'Analitika nastave'!E27+'Analitika nastave'!F27+'Analitika nastave'!G27+'Analitika nastave'!H27,IF(E$7&gt;0,E$7/E$6*E26,""))</f>
        <v/>
      </c>
      <c r="F27" s="229"/>
      <c r="G27" s="67" t="str">
        <f>IF('Analitika nastave'!P26="DA",'Analitika nastave'!K27+'Analitika nastave'!L27+'Analitika nastave'!M27+'Analitika nastave'!N27,IF(G$7&gt;0,G$7/G$6*G26,""))</f>
        <v/>
      </c>
      <c r="H27" s="229"/>
      <c r="I27" s="67" t="str">
        <f>IF('Analitika nastave'!V26="DA",'Analitika nastave'!Q27+'Analitika nastave'!R27+'Analitika nastave'!S27+'Analitika nastave'!T27,IF(I$7&gt;0,I$7/I$6*I26,""))</f>
        <v/>
      </c>
      <c r="J27" s="229"/>
      <c r="K27" s="67" t="str">
        <f>IF('Analitika nastave'!AB26="DA",'Analitika nastave'!W27+'Analitika nastave'!X27+'Analitika nastave'!Y27+'Analitika nastave'!Z27,IF(K$7&gt;0,K$7/K$6*K26,""))</f>
        <v/>
      </c>
      <c r="L27" s="229"/>
      <c r="M27" s="67" t="str">
        <f>IF('Analitika nastave'!AH26="DA",'Analitika nastave'!AC27+'Analitika nastave'!AD27+'Analitika nastave'!AE27+'Analitika nastave'!AF27,IF(M$7&gt;0,M$7/M$6*M26,""))</f>
        <v/>
      </c>
      <c r="N27" s="229"/>
      <c r="O27" s="235"/>
      <c r="P27" s="111"/>
    </row>
    <row r="28" spans="1:16" x14ac:dyDescent="0.25">
      <c r="A28" s="232">
        <f>'Analitika nastave'!A28</f>
        <v>11</v>
      </c>
      <c r="B28" s="230" t="str">
        <f>'Analitika nastave'!B28</f>
        <v xml:space="preserve"> </v>
      </c>
      <c r="C28" s="232">
        <f>'Analitika nastave'!C28:C29</f>
        <v>0</v>
      </c>
      <c r="D28" s="63" t="str">
        <f>'Analitika nastave'!D28</f>
        <v>B</v>
      </c>
      <c r="E28" s="88">
        <f>IF('Analitika nastave'!J28="DA",'Analitika nastave'!E28+'Analitika nastave'!F28+'Analitika nastave'!G28+'Analitika nastave'!H28,0)</f>
        <v>0</v>
      </c>
      <c r="F28" s="228" t="str">
        <f>IF(OR('Analitika nastave'!J28:J29="DA",AND(E29&gt;=(E$7/2),E$7&gt;0)),"DA","NE")</f>
        <v>NE</v>
      </c>
      <c r="G28" s="88">
        <f>IF('Analitika nastave'!P28="DA",'Analitika nastave'!K28+'Analitika nastave'!L28+'Analitika nastave'!M28+'Analitika nastave'!N28,0)</f>
        <v>0</v>
      </c>
      <c r="H28" s="228" t="str">
        <f>IF(OR('Analitika nastave'!P28:P29="DA",AND(G29&gt;=(G$7/2),G$7&gt;0)),"DA","NE")</f>
        <v>NE</v>
      </c>
      <c r="I28" s="88">
        <f>IF('Analitika nastave'!V28="DA",'Analitika nastave'!Q28+'Analitika nastave'!R28+'Analitika nastave'!S28+'Analitika nastave'!T28,0)</f>
        <v>0</v>
      </c>
      <c r="J28" s="228" t="str">
        <f>IF(OR('Analitika nastave'!V28:V29="DA",AND(I29&gt;=(I$7/2),I$7&gt;0)),"DA","NE")</f>
        <v>NE</v>
      </c>
      <c r="K28" s="88">
        <f>IF('Analitika nastave'!AB28="DA",'Analitika nastave'!W28+'Analitika nastave'!X28+'Analitika nastave'!Y28+'Analitika nastave'!Z28,0)</f>
        <v>0</v>
      </c>
      <c r="L28" s="228" t="str">
        <f>IF(OR('Analitika nastave'!AB28:AB29="DA",AND(K29&gt;=(K$7/2),K$7&gt;0)),"DA","NE")</f>
        <v>NE</v>
      </c>
      <c r="M28" s="88">
        <f>IF('Analitika nastave'!AH28="DA",'Analitika nastave'!AC28+'Analitika nastave'!AD28+'Analitika nastave'!AE28+'Analitika nastave'!AF28,0)</f>
        <v>0</v>
      </c>
      <c r="N28" s="228" t="str">
        <f>IF(OR('Analitika nastave'!AH28:AH29="DA",AND(M29&gt;=(M$7/2),M$7&gt;0)),"DA","NE")</f>
        <v>NE</v>
      </c>
      <c r="O28" s="234">
        <f t="shared" ref="O28" si="18">IF(AND(N28="DA",L28="DA",J28="DA",H28="DA",F28="DA"),E29+G29+I29+K29+M29,0)</f>
        <v>0</v>
      </c>
      <c r="P28" s="110" t="str">
        <f t="shared" ref="P28" si="19">IF(O28&lt;50, "NE",IF(O28&lt;60,2,IF(O28&lt;75,3,IF(O28&lt;90,4,5))))</f>
        <v>NE</v>
      </c>
    </row>
    <row r="29" spans="1:16" ht="15.75" thickBot="1" x14ac:dyDescent="0.3">
      <c r="A29" s="233"/>
      <c r="B29" s="231"/>
      <c r="C29" s="233"/>
      <c r="D29" s="60" t="str">
        <f>'Analitika nastave'!D29</f>
        <v>P</v>
      </c>
      <c r="E29" s="61" t="str">
        <f>IF('Analitika nastave'!J28="DA",'Analitika nastave'!E29+'Analitika nastave'!F29+'Analitika nastave'!G29+'Analitika nastave'!H29,IF(E$7&gt;0,E$7/E$6*E28,""))</f>
        <v/>
      </c>
      <c r="F29" s="229"/>
      <c r="G29" s="67" t="str">
        <f>IF('Analitika nastave'!P28="DA",'Analitika nastave'!K29+'Analitika nastave'!L29+'Analitika nastave'!M29+'Analitika nastave'!N29,IF(G$7&gt;0,G$7/G$6*G28,""))</f>
        <v/>
      </c>
      <c r="H29" s="229"/>
      <c r="I29" s="67" t="str">
        <f>IF('Analitika nastave'!V28="DA",'Analitika nastave'!Q29+'Analitika nastave'!R29+'Analitika nastave'!S29+'Analitika nastave'!T29,IF(I$7&gt;0,I$7/I$6*I28,""))</f>
        <v/>
      </c>
      <c r="J29" s="229"/>
      <c r="K29" s="67" t="str">
        <f>IF('Analitika nastave'!AB28="DA",'Analitika nastave'!W29+'Analitika nastave'!X29+'Analitika nastave'!Y29+'Analitika nastave'!Z29,IF(K$7&gt;0,K$7/K$6*K28,""))</f>
        <v/>
      </c>
      <c r="L29" s="229"/>
      <c r="M29" s="67" t="str">
        <f>IF('Analitika nastave'!AH28="DA",'Analitika nastave'!AC29+'Analitika nastave'!AD29+'Analitika nastave'!AE29+'Analitika nastave'!AF29,IF(M$7&gt;0,M$7/M$6*M28,""))</f>
        <v/>
      </c>
      <c r="N29" s="229"/>
      <c r="O29" s="235"/>
      <c r="P29" s="111"/>
    </row>
    <row r="30" spans="1:16" x14ac:dyDescent="0.25">
      <c r="A30" s="232">
        <f>'Analitika nastave'!A30</f>
        <v>12</v>
      </c>
      <c r="B30" s="230" t="str">
        <f>'Analitika nastave'!B30</f>
        <v xml:space="preserve"> </v>
      </c>
      <c r="C30" s="232">
        <f>'Analitika nastave'!C30:C31</f>
        <v>0</v>
      </c>
      <c r="D30" s="63" t="str">
        <f>'Analitika nastave'!D30</f>
        <v>B</v>
      </c>
      <c r="E30" s="88">
        <f>IF('Analitika nastave'!J30="DA",'Analitika nastave'!E30+'Analitika nastave'!F30+'Analitika nastave'!G30+'Analitika nastave'!H30,0)</f>
        <v>0</v>
      </c>
      <c r="F30" s="228" t="str">
        <f>IF(OR('Analitika nastave'!J30:J31="DA",AND(E31&gt;=(E$7/2),E$7&gt;0)),"DA","NE")</f>
        <v>NE</v>
      </c>
      <c r="G30" s="88">
        <f>IF('Analitika nastave'!P30="DA",'Analitika nastave'!K30+'Analitika nastave'!L30+'Analitika nastave'!M30+'Analitika nastave'!N30,0)</f>
        <v>0</v>
      </c>
      <c r="H30" s="228" t="str">
        <f>IF(OR('Analitika nastave'!P30:P31="DA",AND(G31&gt;=(G$7/2),G$7&gt;0)),"DA","NE")</f>
        <v>NE</v>
      </c>
      <c r="I30" s="88">
        <f>IF('Analitika nastave'!V30="DA",'Analitika nastave'!Q30+'Analitika nastave'!R30+'Analitika nastave'!S30+'Analitika nastave'!T30,0)</f>
        <v>0</v>
      </c>
      <c r="J30" s="228" t="str">
        <f>IF(OR('Analitika nastave'!V30:V31="DA",AND(I31&gt;=(I$7/2),I$7&gt;0)),"DA","NE")</f>
        <v>NE</v>
      </c>
      <c r="K30" s="88">
        <f>IF('Analitika nastave'!AB30="DA",'Analitika nastave'!W30+'Analitika nastave'!X30+'Analitika nastave'!Y30+'Analitika nastave'!Z30,0)</f>
        <v>0</v>
      </c>
      <c r="L30" s="228" t="str">
        <f>IF(OR('Analitika nastave'!AB30:AB31="DA",AND(K31&gt;=(K$7/2),K$7&gt;0)),"DA","NE")</f>
        <v>NE</v>
      </c>
      <c r="M30" s="88">
        <f>IF('Analitika nastave'!AH30="DA",'Analitika nastave'!AC30+'Analitika nastave'!AD30+'Analitika nastave'!AE30+'Analitika nastave'!AF30,0)</f>
        <v>0</v>
      </c>
      <c r="N30" s="228" t="str">
        <f>IF(OR('Analitika nastave'!AH30:AH31="DA",AND(M31&gt;=(M$7/2),M$7&gt;0)),"DA","NE")</f>
        <v>NE</v>
      </c>
      <c r="O30" s="234">
        <f t="shared" ref="O30" si="20">IF(AND(N30="DA",L30="DA",J30="DA",H30="DA",F30="DA"),E31+G31+I31+K31+M31,0)</f>
        <v>0</v>
      </c>
      <c r="P30" s="110" t="str">
        <f t="shared" ref="P30" si="21">IF(O30&lt;50, "NE",IF(O30&lt;60,2,IF(O30&lt;75,3,IF(O30&lt;90,4,5))))</f>
        <v>NE</v>
      </c>
    </row>
    <row r="31" spans="1:16" ht="15.75" thickBot="1" x14ac:dyDescent="0.3">
      <c r="A31" s="233"/>
      <c r="B31" s="231"/>
      <c r="C31" s="233"/>
      <c r="D31" s="60" t="str">
        <f>'Analitika nastave'!D31</f>
        <v>P</v>
      </c>
      <c r="E31" s="61" t="str">
        <f>IF('Analitika nastave'!J30="DA",'Analitika nastave'!E31+'Analitika nastave'!F31+'Analitika nastave'!G31+'Analitika nastave'!H31,IF(E$7&gt;0,E$7/E$6*E30,""))</f>
        <v/>
      </c>
      <c r="F31" s="229"/>
      <c r="G31" s="67" t="str">
        <f>IF('Analitika nastave'!P30="DA",'Analitika nastave'!K31+'Analitika nastave'!L31+'Analitika nastave'!M31+'Analitika nastave'!N31,IF(G$7&gt;0,G$7/G$6*G30,""))</f>
        <v/>
      </c>
      <c r="H31" s="229"/>
      <c r="I31" s="67" t="str">
        <f>IF('Analitika nastave'!V30="DA",'Analitika nastave'!Q31+'Analitika nastave'!R31+'Analitika nastave'!S31+'Analitika nastave'!T31,IF(I$7&gt;0,I$7/I$6*I30,""))</f>
        <v/>
      </c>
      <c r="J31" s="229"/>
      <c r="K31" s="67" t="str">
        <f>IF('Analitika nastave'!AB30="DA",'Analitika nastave'!W31+'Analitika nastave'!X31+'Analitika nastave'!Y31+'Analitika nastave'!Z31,IF(K$7&gt;0,K$7/K$6*K30,""))</f>
        <v/>
      </c>
      <c r="L31" s="229"/>
      <c r="M31" s="67" t="str">
        <f>IF('Analitika nastave'!AH30="DA",'Analitika nastave'!AC31+'Analitika nastave'!AD31+'Analitika nastave'!AE31+'Analitika nastave'!AF31,IF(M$7&gt;0,M$7/M$6*M30,""))</f>
        <v/>
      </c>
      <c r="N31" s="229"/>
      <c r="O31" s="235"/>
      <c r="P31" s="111"/>
    </row>
    <row r="32" spans="1:16" x14ac:dyDescent="0.25">
      <c r="A32" s="232">
        <f>'Analitika nastave'!A32</f>
        <v>13</v>
      </c>
      <c r="B32" s="230" t="str">
        <f>'Analitika nastave'!B32</f>
        <v xml:space="preserve"> </v>
      </c>
      <c r="C32" s="232">
        <f>'Analitika nastave'!C32:C33</f>
        <v>0</v>
      </c>
      <c r="D32" s="63" t="str">
        <f>'Analitika nastave'!D32</f>
        <v>B</v>
      </c>
      <c r="E32" s="88">
        <f>IF('Analitika nastave'!J32="DA",'Analitika nastave'!E32+'Analitika nastave'!F32+'Analitika nastave'!G32+'Analitika nastave'!H32,0)</f>
        <v>0</v>
      </c>
      <c r="F32" s="228" t="str">
        <f>IF(OR('Analitika nastave'!J32:J33="DA",AND(E33&gt;=(E$7/2),E$7&gt;0)),"DA","NE")</f>
        <v>NE</v>
      </c>
      <c r="G32" s="88">
        <f>IF('Analitika nastave'!P32="DA",'Analitika nastave'!K32+'Analitika nastave'!L32+'Analitika nastave'!M32+'Analitika nastave'!N32,0)</f>
        <v>0</v>
      </c>
      <c r="H32" s="228" t="str">
        <f>IF(OR('Analitika nastave'!P32:P33="DA",AND(G33&gt;=(G$7/2),G$7&gt;0)),"DA","NE")</f>
        <v>NE</v>
      </c>
      <c r="I32" s="88">
        <f>IF('Analitika nastave'!V32="DA",'Analitika nastave'!Q32+'Analitika nastave'!R32+'Analitika nastave'!S32+'Analitika nastave'!T32,0)</f>
        <v>0</v>
      </c>
      <c r="J32" s="228" t="str">
        <f>IF(OR('Analitika nastave'!V32:V33="DA",AND(I33&gt;=(I$7/2),I$7&gt;0)),"DA","NE")</f>
        <v>NE</v>
      </c>
      <c r="K32" s="88">
        <f>IF('Analitika nastave'!AB32="DA",'Analitika nastave'!W32+'Analitika nastave'!X32+'Analitika nastave'!Y32+'Analitika nastave'!Z32,0)</f>
        <v>0</v>
      </c>
      <c r="L32" s="228" t="str">
        <f>IF(OR('Analitika nastave'!AB32:AB33="DA",AND(K33&gt;=(K$7/2),K$7&gt;0)),"DA","NE")</f>
        <v>NE</v>
      </c>
      <c r="M32" s="88">
        <f>IF('Analitika nastave'!AH32="DA",'Analitika nastave'!AC32+'Analitika nastave'!AD32+'Analitika nastave'!AE32+'Analitika nastave'!AF32,0)</f>
        <v>0</v>
      </c>
      <c r="N32" s="228" t="str">
        <f>IF(OR('Analitika nastave'!AH32:AH33="DA",AND(M33&gt;=(M$7/2),M$7&gt;0)),"DA","NE")</f>
        <v>NE</v>
      </c>
      <c r="O32" s="234">
        <f t="shared" ref="O32" si="22">IF(AND(N32="DA",L32="DA",J32="DA",H32="DA",F32="DA"),E33+G33+I33+K33+M33,0)</f>
        <v>0</v>
      </c>
      <c r="P32" s="110" t="str">
        <f t="shared" ref="P32" si="23">IF(O32&lt;50, "NE",IF(O32&lt;60,2,IF(O32&lt;75,3,IF(O32&lt;90,4,5))))</f>
        <v>NE</v>
      </c>
    </row>
    <row r="33" spans="1:16" ht="15.75" thickBot="1" x14ac:dyDescent="0.3">
      <c r="A33" s="233"/>
      <c r="B33" s="231"/>
      <c r="C33" s="233"/>
      <c r="D33" s="60" t="str">
        <f>'Analitika nastave'!D33</f>
        <v>P</v>
      </c>
      <c r="E33" s="61" t="str">
        <f>IF('Analitika nastave'!J32="DA",'Analitika nastave'!E33+'Analitika nastave'!F33+'Analitika nastave'!G33+'Analitika nastave'!H33,IF(E$7&gt;0,E$7/E$6*E32,""))</f>
        <v/>
      </c>
      <c r="F33" s="229"/>
      <c r="G33" s="67" t="str">
        <f>IF('Analitika nastave'!P32="DA",'Analitika nastave'!K33+'Analitika nastave'!L33+'Analitika nastave'!M33+'Analitika nastave'!N33,IF(G$7&gt;0,G$7/G$6*G32,""))</f>
        <v/>
      </c>
      <c r="H33" s="229"/>
      <c r="I33" s="67" t="str">
        <f>IF('Analitika nastave'!V32="DA",'Analitika nastave'!Q33+'Analitika nastave'!R33+'Analitika nastave'!S33+'Analitika nastave'!T33,IF(I$7&gt;0,I$7/I$6*I32,""))</f>
        <v/>
      </c>
      <c r="J33" s="229"/>
      <c r="K33" s="67" t="str">
        <f>IF('Analitika nastave'!AB32="DA",'Analitika nastave'!W33+'Analitika nastave'!X33+'Analitika nastave'!Y33+'Analitika nastave'!Z33,IF(K$7&gt;0,K$7/K$6*K32,""))</f>
        <v/>
      </c>
      <c r="L33" s="229"/>
      <c r="M33" s="67" t="str">
        <f>IF('Analitika nastave'!AH32="DA",'Analitika nastave'!AC33+'Analitika nastave'!AD33+'Analitika nastave'!AE33+'Analitika nastave'!AF33,IF(M$7&gt;0,M$7/M$6*M32,""))</f>
        <v/>
      </c>
      <c r="N33" s="229"/>
      <c r="O33" s="235"/>
      <c r="P33" s="111"/>
    </row>
    <row r="34" spans="1:16" x14ac:dyDescent="0.25">
      <c r="A34" s="232">
        <f>'Analitika nastave'!A34</f>
        <v>14</v>
      </c>
      <c r="B34" s="230" t="str">
        <f>'Analitika nastave'!B34</f>
        <v xml:space="preserve"> </v>
      </c>
      <c r="C34" s="232">
        <f>'Analitika nastave'!C34:C35</f>
        <v>0</v>
      </c>
      <c r="D34" s="63" t="str">
        <f>'Analitika nastave'!D34</f>
        <v>B</v>
      </c>
      <c r="E34" s="88">
        <f>IF('Analitika nastave'!J34="DA",'Analitika nastave'!E34+'Analitika nastave'!F34+'Analitika nastave'!G34+'Analitika nastave'!H34,0)</f>
        <v>0</v>
      </c>
      <c r="F34" s="228" t="str">
        <f>IF(OR('Analitika nastave'!J34:J35="DA",AND(E35&gt;=(E$7/2),E$7&gt;0)),"DA","NE")</f>
        <v>NE</v>
      </c>
      <c r="G34" s="88">
        <f>IF('Analitika nastave'!P34="DA",'Analitika nastave'!K34+'Analitika nastave'!L34+'Analitika nastave'!M34+'Analitika nastave'!N34,0)</f>
        <v>0</v>
      </c>
      <c r="H34" s="228" t="str">
        <f>IF(OR('Analitika nastave'!P34:P35="DA",AND(G35&gt;=(G$7/2),G$7&gt;0)),"DA","NE")</f>
        <v>NE</v>
      </c>
      <c r="I34" s="88">
        <f>IF('Analitika nastave'!V34="DA",'Analitika nastave'!Q34+'Analitika nastave'!R34+'Analitika nastave'!S34+'Analitika nastave'!T34,0)</f>
        <v>0</v>
      </c>
      <c r="J34" s="228" t="str">
        <f>IF(OR('Analitika nastave'!V34:V35="DA",AND(I35&gt;=(I$7/2),I$7&gt;0)),"DA","NE")</f>
        <v>NE</v>
      </c>
      <c r="K34" s="88">
        <f>IF('Analitika nastave'!AB34="DA",'Analitika nastave'!W34+'Analitika nastave'!X34+'Analitika nastave'!Y34+'Analitika nastave'!Z34,0)</f>
        <v>0</v>
      </c>
      <c r="L34" s="228" t="str">
        <f>IF(OR('Analitika nastave'!AB34:AB35="DA",AND(K35&gt;=(K$7/2),K$7&gt;0)),"DA","NE")</f>
        <v>NE</v>
      </c>
      <c r="M34" s="88">
        <f>IF('Analitika nastave'!AH34="DA",'Analitika nastave'!AC34+'Analitika nastave'!AD34+'Analitika nastave'!AE34+'Analitika nastave'!AF34,0)</f>
        <v>0</v>
      </c>
      <c r="N34" s="228" t="str">
        <f>IF(OR('Analitika nastave'!AH34:AH35="DA",AND(M35&gt;=(M$7/2),M$7&gt;0)),"DA","NE")</f>
        <v>NE</v>
      </c>
      <c r="O34" s="234">
        <f t="shared" ref="O34" si="24">IF(AND(N34="DA",L34="DA",J34="DA",H34="DA",F34="DA"),E35+G35+I35+K35+M35,0)</f>
        <v>0</v>
      </c>
      <c r="P34" s="110" t="str">
        <f t="shared" ref="P34" si="25">IF(O34&lt;50, "NE",IF(O34&lt;60,2,IF(O34&lt;75,3,IF(O34&lt;90,4,5))))</f>
        <v>NE</v>
      </c>
    </row>
    <row r="35" spans="1:16" ht="15.75" thickBot="1" x14ac:dyDescent="0.3">
      <c r="A35" s="233"/>
      <c r="B35" s="231"/>
      <c r="C35" s="233"/>
      <c r="D35" s="60" t="str">
        <f>'Analitika nastave'!D35</f>
        <v>P</v>
      </c>
      <c r="E35" s="61" t="str">
        <f>IF('Analitika nastave'!J34="DA",'Analitika nastave'!E35+'Analitika nastave'!F35+'Analitika nastave'!G35+'Analitika nastave'!H35,IF(E$7&gt;0,E$7/E$6*E34,""))</f>
        <v/>
      </c>
      <c r="F35" s="229"/>
      <c r="G35" s="67" t="str">
        <f>IF('Analitika nastave'!P34="DA",'Analitika nastave'!K35+'Analitika nastave'!L35+'Analitika nastave'!M35+'Analitika nastave'!N35,IF(G$7&gt;0,G$7/G$6*G34,""))</f>
        <v/>
      </c>
      <c r="H35" s="229"/>
      <c r="I35" s="67" t="str">
        <f>IF('Analitika nastave'!V34="DA",'Analitika nastave'!Q35+'Analitika nastave'!R35+'Analitika nastave'!S35+'Analitika nastave'!T35,IF(I$7&gt;0,I$7/I$6*I34,""))</f>
        <v/>
      </c>
      <c r="J35" s="229"/>
      <c r="K35" s="67" t="str">
        <f>IF('Analitika nastave'!AB34="DA",'Analitika nastave'!W35+'Analitika nastave'!X35+'Analitika nastave'!Y35+'Analitika nastave'!Z35,IF(K$7&gt;0,K$7/K$6*K34,""))</f>
        <v/>
      </c>
      <c r="L35" s="229"/>
      <c r="M35" s="67" t="str">
        <f>IF('Analitika nastave'!AH34="DA",'Analitika nastave'!AC35+'Analitika nastave'!AD35+'Analitika nastave'!AE35+'Analitika nastave'!AF35,IF(M$7&gt;0,M$7/M$6*M34,""))</f>
        <v/>
      </c>
      <c r="N35" s="229"/>
      <c r="O35" s="235"/>
      <c r="P35" s="111"/>
    </row>
    <row r="36" spans="1:16" x14ac:dyDescent="0.25">
      <c r="A36" s="232">
        <f>'Analitika nastave'!A36</f>
        <v>15</v>
      </c>
      <c r="B36" s="230" t="str">
        <f>'Analitika nastave'!B36</f>
        <v xml:space="preserve"> </v>
      </c>
      <c r="C36" s="232">
        <f>'Analitika nastave'!C36:C37</f>
        <v>0</v>
      </c>
      <c r="D36" s="63" t="str">
        <f>'Analitika nastave'!D36</f>
        <v>B</v>
      </c>
      <c r="E36" s="88">
        <f>IF('Analitika nastave'!J36="DA",'Analitika nastave'!E36+'Analitika nastave'!F36+'Analitika nastave'!G36+'Analitika nastave'!H36,0)</f>
        <v>0</v>
      </c>
      <c r="F36" s="228" t="str">
        <f>IF(OR('Analitika nastave'!J36:J37="DA",AND(E37&gt;=(E$7/2),E$7&gt;0)),"DA","NE")</f>
        <v>NE</v>
      </c>
      <c r="G36" s="88">
        <f>IF('Analitika nastave'!P36="DA",'Analitika nastave'!K36+'Analitika nastave'!L36+'Analitika nastave'!M36+'Analitika nastave'!N36,0)</f>
        <v>0</v>
      </c>
      <c r="H36" s="228" t="str">
        <f>IF(OR('Analitika nastave'!P36:P37="DA",AND(G37&gt;=(G$7/2),G$7&gt;0)),"DA","NE")</f>
        <v>NE</v>
      </c>
      <c r="I36" s="88">
        <f>IF('Analitika nastave'!V36="DA",'Analitika nastave'!Q36+'Analitika nastave'!R36+'Analitika nastave'!S36+'Analitika nastave'!T36,0)</f>
        <v>0</v>
      </c>
      <c r="J36" s="228" t="str">
        <f>IF(OR('Analitika nastave'!V36:V37="DA",AND(I37&gt;=(I$7/2),I$7&gt;0)),"DA","NE")</f>
        <v>NE</v>
      </c>
      <c r="K36" s="88">
        <f>IF('Analitika nastave'!AB36="DA",'Analitika nastave'!W36+'Analitika nastave'!X36+'Analitika nastave'!Y36+'Analitika nastave'!Z36,0)</f>
        <v>0</v>
      </c>
      <c r="L36" s="228" t="str">
        <f>IF(OR('Analitika nastave'!AB36:AB37="DA",AND(K37&gt;=(K$7/2),K$7&gt;0)),"DA","NE")</f>
        <v>NE</v>
      </c>
      <c r="M36" s="88">
        <f>IF('Analitika nastave'!AH36="DA",'Analitika nastave'!AC36+'Analitika nastave'!AD36+'Analitika nastave'!AE36+'Analitika nastave'!AF36,0)</f>
        <v>0</v>
      </c>
      <c r="N36" s="228" t="str">
        <f>IF(OR('Analitika nastave'!AH36:AH37="DA",AND(M37&gt;=(M$7/2),M$7&gt;0)),"DA","NE")</f>
        <v>NE</v>
      </c>
      <c r="O36" s="234">
        <f t="shared" ref="O36" si="26">IF(AND(N36="DA",L36="DA",J36="DA",H36="DA",F36="DA"),E37+G37+I37+K37+M37,0)</f>
        <v>0</v>
      </c>
      <c r="P36" s="110" t="str">
        <f t="shared" ref="P36" si="27">IF(O36&lt;50, "NE",IF(O36&lt;60,2,IF(O36&lt;75,3,IF(O36&lt;90,4,5))))</f>
        <v>NE</v>
      </c>
    </row>
    <row r="37" spans="1:16" ht="15.75" thickBot="1" x14ac:dyDescent="0.3">
      <c r="A37" s="233"/>
      <c r="B37" s="231"/>
      <c r="C37" s="233"/>
      <c r="D37" s="60" t="str">
        <f>'Analitika nastave'!D37</f>
        <v>P</v>
      </c>
      <c r="E37" s="61" t="str">
        <f>IF('Analitika nastave'!J36="DA",'Analitika nastave'!E37+'Analitika nastave'!F37+'Analitika nastave'!G37+'Analitika nastave'!H37,IF(E$7&gt;0,E$7/E$6*E36,""))</f>
        <v/>
      </c>
      <c r="F37" s="229"/>
      <c r="G37" s="67" t="str">
        <f>IF('Analitika nastave'!P36="DA",'Analitika nastave'!K37+'Analitika nastave'!L37+'Analitika nastave'!M37+'Analitika nastave'!N37,IF(G$7&gt;0,G$7/G$6*G36,""))</f>
        <v/>
      </c>
      <c r="H37" s="229"/>
      <c r="I37" s="67" t="str">
        <f>IF('Analitika nastave'!V36="DA",'Analitika nastave'!Q37+'Analitika nastave'!R37+'Analitika nastave'!S37+'Analitika nastave'!T37,IF(I$7&gt;0,I$7/I$6*I36,""))</f>
        <v/>
      </c>
      <c r="J37" s="229"/>
      <c r="K37" s="67" t="str">
        <f>IF('Analitika nastave'!AB36="DA",'Analitika nastave'!W37+'Analitika nastave'!X37+'Analitika nastave'!Y37+'Analitika nastave'!Z37,IF(K$7&gt;0,K$7/K$6*K36,""))</f>
        <v/>
      </c>
      <c r="L37" s="229"/>
      <c r="M37" s="67" t="str">
        <f>IF('Analitika nastave'!AH36="DA",'Analitika nastave'!AC37+'Analitika nastave'!AD37+'Analitika nastave'!AE37+'Analitika nastave'!AF37,IF(M$7&gt;0,M$7/M$6*M36,""))</f>
        <v/>
      </c>
      <c r="N37" s="229"/>
      <c r="O37" s="235"/>
      <c r="P37" s="111"/>
    </row>
    <row r="38" spans="1:16" x14ac:dyDescent="0.25">
      <c r="A38" s="232">
        <f>'Analitika nastave'!A38</f>
        <v>16</v>
      </c>
      <c r="B38" s="230" t="str">
        <f>'Analitika nastave'!B38</f>
        <v xml:space="preserve"> </v>
      </c>
      <c r="C38" s="232">
        <f>'Analitika nastave'!C38:C39</f>
        <v>0</v>
      </c>
      <c r="D38" s="63" t="str">
        <f>'Analitika nastave'!D38</f>
        <v>B</v>
      </c>
      <c r="E38" s="88">
        <f>IF('Analitika nastave'!J38="DA",'Analitika nastave'!E38+'Analitika nastave'!F38+'Analitika nastave'!G38+'Analitika nastave'!H38,0)</f>
        <v>0</v>
      </c>
      <c r="F38" s="228" t="str">
        <f>IF(OR('Analitika nastave'!J38:J39="DA",AND(E39&gt;=(E$7/2),E$7&gt;0)),"DA","NE")</f>
        <v>NE</v>
      </c>
      <c r="G38" s="88">
        <f>IF('Analitika nastave'!P38="DA",'Analitika nastave'!K38+'Analitika nastave'!L38+'Analitika nastave'!M38+'Analitika nastave'!N38,0)</f>
        <v>0</v>
      </c>
      <c r="H38" s="228" t="str">
        <f>IF(OR('Analitika nastave'!P38:P39="DA",AND(G39&gt;=(G$7/2),G$7&gt;0)),"DA","NE")</f>
        <v>NE</v>
      </c>
      <c r="I38" s="88">
        <f>IF('Analitika nastave'!V38="DA",'Analitika nastave'!Q38+'Analitika nastave'!R38+'Analitika nastave'!S38+'Analitika nastave'!T38,0)</f>
        <v>0</v>
      </c>
      <c r="J38" s="228" t="str">
        <f>IF(OR('Analitika nastave'!V38:V39="DA",AND(I39&gt;=(I$7/2),I$7&gt;0)),"DA","NE")</f>
        <v>NE</v>
      </c>
      <c r="K38" s="88">
        <f>IF('Analitika nastave'!AB38="DA",'Analitika nastave'!W38+'Analitika nastave'!X38+'Analitika nastave'!Y38+'Analitika nastave'!Z38,0)</f>
        <v>0</v>
      </c>
      <c r="L38" s="228" t="str">
        <f>IF(OR('Analitika nastave'!AB38:AB39="DA",AND(K39&gt;=(K$7/2),K$7&gt;0)),"DA","NE")</f>
        <v>NE</v>
      </c>
      <c r="M38" s="88">
        <f>IF('Analitika nastave'!AH38="DA",'Analitika nastave'!AC38+'Analitika nastave'!AD38+'Analitika nastave'!AE38+'Analitika nastave'!AF38,0)</f>
        <v>0</v>
      </c>
      <c r="N38" s="228" t="str">
        <f>IF(OR('Analitika nastave'!AH38:AH39="DA",AND(M39&gt;=(M$7/2),M$7&gt;0)),"DA","NE")</f>
        <v>NE</v>
      </c>
      <c r="O38" s="234">
        <f t="shared" ref="O38" si="28">IF(AND(N38="DA",L38="DA",J38="DA",H38="DA",F38="DA"),E39+G39+I39+K39+M39,0)</f>
        <v>0</v>
      </c>
      <c r="P38" s="110" t="str">
        <f t="shared" ref="P38" si="29">IF(O38&lt;50, "NE",IF(O38&lt;60,2,IF(O38&lt;75,3,IF(O38&lt;90,4,5))))</f>
        <v>NE</v>
      </c>
    </row>
    <row r="39" spans="1:16" ht="15.75" thickBot="1" x14ac:dyDescent="0.3">
      <c r="A39" s="233"/>
      <c r="B39" s="231"/>
      <c r="C39" s="233"/>
      <c r="D39" s="60" t="str">
        <f>'Analitika nastave'!D39</f>
        <v>P</v>
      </c>
      <c r="E39" s="61" t="str">
        <f>IF('Analitika nastave'!J38="DA",'Analitika nastave'!E39+'Analitika nastave'!F39+'Analitika nastave'!G39+'Analitika nastave'!H39,IF(E$7&gt;0,E$7/E$6*E38,""))</f>
        <v/>
      </c>
      <c r="F39" s="229"/>
      <c r="G39" s="67" t="str">
        <f>IF('Analitika nastave'!P38="DA",'Analitika nastave'!K39+'Analitika nastave'!L39+'Analitika nastave'!M39+'Analitika nastave'!N39,IF(G$7&gt;0,G$7/G$6*G38,""))</f>
        <v/>
      </c>
      <c r="H39" s="229"/>
      <c r="I39" s="67" t="str">
        <f>IF('Analitika nastave'!V38="DA",'Analitika nastave'!Q39+'Analitika nastave'!R39+'Analitika nastave'!S39+'Analitika nastave'!T39,IF(I$7&gt;0,I$7/I$6*I38,""))</f>
        <v/>
      </c>
      <c r="J39" s="229"/>
      <c r="K39" s="67" t="str">
        <f>IF('Analitika nastave'!AB38="DA",'Analitika nastave'!W39+'Analitika nastave'!X39+'Analitika nastave'!Y39+'Analitika nastave'!Z39,IF(K$7&gt;0,K$7/K$6*K38,""))</f>
        <v/>
      </c>
      <c r="L39" s="229"/>
      <c r="M39" s="67" t="str">
        <f>IF('Analitika nastave'!AH38="DA",'Analitika nastave'!AC39+'Analitika nastave'!AD39+'Analitika nastave'!AE39+'Analitika nastave'!AF39,IF(M$7&gt;0,M$7/M$6*M38,""))</f>
        <v/>
      </c>
      <c r="N39" s="229"/>
      <c r="O39" s="235"/>
      <c r="P39" s="111"/>
    </row>
    <row r="40" spans="1:16" x14ac:dyDescent="0.25">
      <c r="A40" s="232">
        <f>'Analitika nastave'!A40</f>
        <v>17</v>
      </c>
      <c r="B40" s="230" t="str">
        <f>'Analitika nastave'!B40</f>
        <v xml:space="preserve"> </v>
      </c>
      <c r="C40" s="232">
        <f>'Analitika nastave'!C40:C41</f>
        <v>0</v>
      </c>
      <c r="D40" s="63" t="str">
        <f>'Analitika nastave'!D40</f>
        <v>B</v>
      </c>
      <c r="E40" s="88">
        <f>IF('Analitika nastave'!J40="DA",'Analitika nastave'!E40+'Analitika nastave'!F40+'Analitika nastave'!G40+'Analitika nastave'!H40,0)</f>
        <v>0</v>
      </c>
      <c r="F40" s="228" t="str">
        <f>IF(OR('Analitika nastave'!J40:J41="DA",AND(E41&gt;=(E$7/2),E$7&gt;0)),"DA","NE")</f>
        <v>NE</v>
      </c>
      <c r="G40" s="88">
        <f>IF('Analitika nastave'!P40="DA",'Analitika nastave'!K40+'Analitika nastave'!L40+'Analitika nastave'!M40+'Analitika nastave'!N40,0)</f>
        <v>0</v>
      </c>
      <c r="H40" s="228" t="str">
        <f>IF(OR('Analitika nastave'!P40:P41="DA",AND(G41&gt;=(G$7/2),G$7&gt;0)),"DA","NE")</f>
        <v>NE</v>
      </c>
      <c r="I40" s="88">
        <f>IF('Analitika nastave'!V40="DA",'Analitika nastave'!Q40+'Analitika nastave'!R40+'Analitika nastave'!S40+'Analitika nastave'!T40,0)</f>
        <v>0</v>
      </c>
      <c r="J40" s="228" t="str">
        <f>IF(OR('Analitika nastave'!V40:V41="DA",AND(I41&gt;=(I$7/2),I$7&gt;0)),"DA","NE")</f>
        <v>NE</v>
      </c>
      <c r="K40" s="88">
        <f>IF('Analitika nastave'!AB40="DA",'Analitika nastave'!W40+'Analitika nastave'!X40+'Analitika nastave'!Y40+'Analitika nastave'!Z40,0)</f>
        <v>0</v>
      </c>
      <c r="L40" s="228" t="str">
        <f>IF(OR('Analitika nastave'!AB40:AB41="DA",AND(K41&gt;=(K$7/2),K$7&gt;0)),"DA","NE")</f>
        <v>NE</v>
      </c>
      <c r="M40" s="88">
        <f>IF('Analitika nastave'!AH40="DA",'Analitika nastave'!AC40+'Analitika nastave'!AD40+'Analitika nastave'!AE40+'Analitika nastave'!AF40,0)</f>
        <v>0</v>
      </c>
      <c r="N40" s="228" t="str">
        <f>IF(OR('Analitika nastave'!AH40:AH41="DA",AND(M41&gt;=(M$7/2),M$7&gt;0)),"DA","NE")</f>
        <v>NE</v>
      </c>
      <c r="O40" s="234">
        <f t="shared" ref="O40" si="30">IF(AND(N40="DA",L40="DA",J40="DA",H40="DA",F40="DA"),E41+G41+I41+K41+M41,0)</f>
        <v>0</v>
      </c>
      <c r="P40" s="110" t="str">
        <f t="shared" ref="P40" si="31">IF(O40&lt;50, "NE",IF(O40&lt;60,2,IF(O40&lt;75,3,IF(O40&lt;90,4,5))))</f>
        <v>NE</v>
      </c>
    </row>
    <row r="41" spans="1:16" ht="15.75" thickBot="1" x14ac:dyDescent="0.3">
      <c r="A41" s="233"/>
      <c r="B41" s="231"/>
      <c r="C41" s="233"/>
      <c r="D41" s="60" t="str">
        <f>'Analitika nastave'!D41</f>
        <v>P</v>
      </c>
      <c r="E41" s="61" t="str">
        <f>IF('Analitika nastave'!J40="DA",'Analitika nastave'!E41+'Analitika nastave'!F41+'Analitika nastave'!G41+'Analitika nastave'!H41,IF(E$7&gt;0,E$7/E$6*E40,""))</f>
        <v/>
      </c>
      <c r="F41" s="229"/>
      <c r="G41" s="67" t="str">
        <f>IF('Analitika nastave'!P40="DA",'Analitika nastave'!K41+'Analitika nastave'!L41+'Analitika nastave'!M41+'Analitika nastave'!N41,IF(G$7&gt;0,G$7/G$6*G40,""))</f>
        <v/>
      </c>
      <c r="H41" s="229"/>
      <c r="I41" s="67" t="str">
        <f>IF('Analitika nastave'!V40="DA",'Analitika nastave'!Q41+'Analitika nastave'!R41+'Analitika nastave'!S41+'Analitika nastave'!T41,IF(I$7&gt;0,I$7/I$6*I40,""))</f>
        <v/>
      </c>
      <c r="J41" s="229"/>
      <c r="K41" s="67" t="str">
        <f>IF('Analitika nastave'!AB40="DA",'Analitika nastave'!W41+'Analitika nastave'!X41+'Analitika nastave'!Y41+'Analitika nastave'!Z41,IF(K$7&gt;0,K$7/K$6*K40,""))</f>
        <v/>
      </c>
      <c r="L41" s="229"/>
      <c r="M41" s="67" t="str">
        <f>IF('Analitika nastave'!AH40="DA",'Analitika nastave'!AC41+'Analitika nastave'!AD41+'Analitika nastave'!AE41+'Analitika nastave'!AF41,IF(M$7&gt;0,M$7/M$6*M40,""))</f>
        <v/>
      </c>
      <c r="N41" s="229"/>
      <c r="O41" s="235"/>
      <c r="P41" s="111"/>
    </row>
    <row r="42" spans="1:16" x14ac:dyDescent="0.25">
      <c r="A42" s="232">
        <f>'Analitika nastave'!A42</f>
        <v>18</v>
      </c>
      <c r="B42" s="230" t="str">
        <f>'Analitika nastave'!B42</f>
        <v xml:space="preserve"> </v>
      </c>
      <c r="C42" s="232">
        <f>'Analitika nastave'!C42:C43</f>
        <v>0</v>
      </c>
      <c r="D42" s="63" t="str">
        <f>'Analitika nastave'!D42</f>
        <v>B</v>
      </c>
      <c r="E42" s="88">
        <f>IF('Analitika nastave'!J42="DA",'Analitika nastave'!E42+'Analitika nastave'!F42+'Analitika nastave'!G42+'Analitika nastave'!H42,0)</f>
        <v>0</v>
      </c>
      <c r="F42" s="228" t="str">
        <f>IF(OR('Analitika nastave'!J42:J43="DA",AND(E43&gt;=(E$7/2),E$7&gt;0)),"DA","NE")</f>
        <v>NE</v>
      </c>
      <c r="G42" s="88">
        <f>IF('Analitika nastave'!P42="DA",'Analitika nastave'!K42+'Analitika nastave'!L42+'Analitika nastave'!M42+'Analitika nastave'!N42,0)</f>
        <v>0</v>
      </c>
      <c r="H42" s="228" t="str">
        <f>IF(OR('Analitika nastave'!P42:P43="DA",AND(G43&gt;=(G$7/2),G$7&gt;0)),"DA","NE")</f>
        <v>NE</v>
      </c>
      <c r="I42" s="88">
        <f>IF('Analitika nastave'!V42="DA",'Analitika nastave'!Q42+'Analitika nastave'!R42+'Analitika nastave'!S42+'Analitika nastave'!T42,0)</f>
        <v>0</v>
      </c>
      <c r="J42" s="228" t="str">
        <f>IF(OR('Analitika nastave'!V42:V43="DA",AND(I43&gt;=(I$7/2),I$7&gt;0)),"DA","NE")</f>
        <v>NE</v>
      </c>
      <c r="K42" s="88">
        <f>IF('Analitika nastave'!AB42="DA",'Analitika nastave'!W42+'Analitika nastave'!X42+'Analitika nastave'!Y42+'Analitika nastave'!Z42,0)</f>
        <v>0</v>
      </c>
      <c r="L42" s="228" t="str">
        <f>IF(OR('Analitika nastave'!AB42:AB43="DA",AND(K43&gt;=(K$7/2),K$7&gt;0)),"DA","NE")</f>
        <v>NE</v>
      </c>
      <c r="M42" s="88">
        <f>IF('Analitika nastave'!AH42="DA",'Analitika nastave'!AC42+'Analitika nastave'!AD42+'Analitika nastave'!AE42+'Analitika nastave'!AF42,0)</f>
        <v>0</v>
      </c>
      <c r="N42" s="228" t="str">
        <f>IF(OR('Analitika nastave'!AH42:AH43="DA",AND(M43&gt;=(M$7/2),M$7&gt;0)),"DA","NE")</f>
        <v>NE</v>
      </c>
      <c r="O42" s="234">
        <f t="shared" ref="O42" si="32">IF(AND(N42="DA",L42="DA",J42="DA",H42="DA",F42="DA"),E43+G43+I43+K43+M43,0)</f>
        <v>0</v>
      </c>
      <c r="P42" s="110" t="str">
        <f t="shared" ref="P42" si="33">IF(O42&lt;50, "NE",IF(O42&lt;60,2,IF(O42&lt;75,3,IF(O42&lt;90,4,5))))</f>
        <v>NE</v>
      </c>
    </row>
    <row r="43" spans="1:16" ht="15.75" thickBot="1" x14ac:dyDescent="0.3">
      <c r="A43" s="233"/>
      <c r="B43" s="231"/>
      <c r="C43" s="233"/>
      <c r="D43" s="60" t="str">
        <f>'Analitika nastave'!D43</f>
        <v>P</v>
      </c>
      <c r="E43" s="61" t="str">
        <f>IF('Analitika nastave'!J42="DA",'Analitika nastave'!E43+'Analitika nastave'!F43+'Analitika nastave'!G43+'Analitika nastave'!H43,IF(E$7&gt;0,E$7/E$6*E42,""))</f>
        <v/>
      </c>
      <c r="F43" s="229"/>
      <c r="G43" s="67" t="str">
        <f>IF('Analitika nastave'!P42="DA",'Analitika nastave'!K43+'Analitika nastave'!L43+'Analitika nastave'!M43+'Analitika nastave'!N43,IF(G$7&gt;0,G$7/G$6*G42,""))</f>
        <v/>
      </c>
      <c r="H43" s="229"/>
      <c r="I43" s="67" t="str">
        <f>IF('Analitika nastave'!V42="DA",'Analitika nastave'!Q43+'Analitika nastave'!R43+'Analitika nastave'!S43+'Analitika nastave'!T43,IF(I$7&gt;0,I$7/I$6*I42,""))</f>
        <v/>
      </c>
      <c r="J43" s="229"/>
      <c r="K43" s="67" t="str">
        <f>IF('Analitika nastave'!AB42="DA",'Analitika nastave'!W43+'Analitika nastave'!X43+'Analitika nastave'!Y43+'Analitika nastave'!Z43,IF(K$7&gt;0,K$7/K$6*K42,""))</f>
        <v/>
      </c>
      <c r="L43" s="229"/>
      <c r="M43" s="67" t="str">
        <f>IF('Analitika nastave'!AH42="DA",'Analitika nastave'!AC43+'Analitika nastave'!AD43+'Analitika nastave'!AE43+'Analitika nastave'!AF43,IF(M$7&gt;0,M$7/M$6*M42,""))</f>
        <v/>
      </c>
      <c r="N43" s="229"/>
      <c r="O43" s="235"/>
      <c r="P43" s="111"/>
    </row>
    <row r="44" spans="1:16" x14ac:dyDescent="0.25">
      <c r="A44" s="232">
        <f>'Analitika nastave'!A44</f>
        <v>19</v>
      </c>
      <c r="B44" s="230" t="str">
        <f>'Analitika nastave'!B44</f>
        <v xml:space="preserve"> </v>
      </c>
      <c r="C44" s="232">
        <f>'Analitika nastave'!C44:C45</f>
        <v>0</v>
      </c>
      <c r="D44" s="63" t="str">
        <f>'Analitika nastave'!D44</f>
        <v>B</v>
      </c>
      <c r="E44" s="88">
        <f>IF('Analitika nastave'!J44="DA",'Analitika nastave'!E44+'Analitika nastave'!F44+'Analitika nastave'!G44+'Analitika nastave'!H44,0)</f>
        <v>0</v>
      </c>
      <c r="F44" s="228" t="str">
        <f>IF(OR('Analitika nastave'!J44:J45="DA",AND(E45&gt;=(E$7/2),E$7&gt;0)),"DA","NE")</f>
        <v>NE</v>
      </c>
      <c r="G44" s="88">
        <f>IF('Analitika nastave'!P44="DA",'Analitika nastave'!K44+'Analitika nastave'!L44+'Analitika nastave'!M44+'Analitika nastave'!N44,0)</f>
        <v>0</v>
      </c>
      <c r="H44" s="228" t="str">
        <f>IF(OR('Analitika nastave'!P44:P45="DA",AND(G45&gt;=(G$7/2),G$7&gt;0)),"DA","NE")</f>
        <v>NE</v>
      </c>
      <c r="I44" s="88">
        <f>IF('Analitika nastave'!V44="DA",'Analitika nastave'!Q44+'Analitika nastave'!R44+'Analitika nastave'!S44+'Analitika nastave'!T44,0)</f>
        <v>0</v>
      </c>
      <c r="J44" s="228" t="str">
        <f>IF(OR('Analitika nastave'!V44:V45="DA",AND(I45&gt;=(I$7/2),I$7&gt;0)),"DA","NE")</f>
        <v>NE</v>
      </c>
      <c r="K44" s="88">
        <f>IF('Analitika nastave'!AB44="DA",'Analitika nastave'!W44+'Analitika nastave'!X44+'Analitika nastave'!Y44+'Analitika nastave'!Z44,0)</f>
        <v>0</v>
      </c>
      <c r="L44" s="228" t="str">
        <f>IF(OR('Analitika nastave'!AB44:AB45="DA",AND(K45&gt;=(K$7/2),K$7&gt;0)),"DA","NE")</f>
        <v>NE</v>
      </c>
      <c r="M44" s="88">
        <f>IF('Analitika nastave'!AH44="DA",'Analitika nastave'!AC44+'Analitika nastave'!AD44+'Analitika nastave'!AE44+'Analitika nastave'!AF44,0)</f>
        <v>0</v>
      </c>
      <c r="N44" s="228" t="str">
        <f>IF(OR('Analitika nastave'!AH44:AH45="DA",AND(M45&gt;=(M$7/2),M$7&gt;0)),"DA","NE")</f>
        <v>NE</v>
      </c>
      <c r="O44" s="234">
        <f t="shared" ref="O44" si="34">IF(AND(N44="DA",L44="DA",J44="DA",H44="DA",F44="DA"),E45+G45+I45+K45+M45,0)</f>
        <v>0</v>
      </c>
      <c r="P44" s="110" t="str">
        <f t="shared" ref="P44" si="35">IF(O44&lt;50, "NE",IF(O44&lt;60,2,IF(O44&lt;75,3,IF(O44&lt;90,4,5))))</f>
        <v>NE</v>
      </c>
    </row>
    <row r="45" spans="1:16" ht="15.75" thickBot="1" x14ac:dyDescent="0.3">
      <c r="A45" s="233"/>
      <c r="B45" s="231"/>
      <c r="C45" s="233"/>
      <c r="D45" s="60" t="str">
        <f>'Analitika nastave'!D45</f>
        <v>P</v>
      </c>
      <c r="E45" s="61" t="str">
        <f>IF('Analitika nastave'!J44="DA",'Analitika nastave'!E45+'Analitika nastave'!F45+'Analitika nastave'!G45+'Analitika nastave'!H45,IF(E$7&gt;0,E$7/E$6*E44,""))</f>
        <v/>
      </c>
      <c r="F45" s="229"/>
      <c r="G45" s="67" t="str">
        <f>IF('Analitika nastave'!P44="DA",'Analitika nastave'!K45+'Analitika nastave'!L45+'Analitika nastave'!M45+'Analitika nastave'!N45,IF(G$7&gt;0,G$7/G$6*G44,""))</f>
        <v/>
      </c>
      <c r="H45" s="229"/>
      <c r="I45" s="67" t="str">
        <f>IF('Analitika nastave'!V44="DA",'Analitika nastave'!Q45+'Analitika nastave'!R45+'Analitika nastave'!S45+'Analitika nastave'!T45,IF(I$7&gt;0,I$7/I$6*I44,""))</f>
        <v/>
      </c>
      <c r="J45" s="229"/>
      <c r="K45" s="67" t="str">
        <f>IF('Analitika nastave'!AB44="DA",'Analitika nastave'!W45+'Analitika nastave'!X45+'Analitika nastave'!Y45+'Analitika nastave'!Z45,IF(K$7&gt;0,K$7/K$6*K44,""))</f>
        <v/>
      </c>
      <c r="L45" s="229"/>
      <c r="M45" s="67" t="str">
        <f>IF('Analitika nastave'!AH44="DA",'Analitika nastave'!AC45+'Analitika nastave'!AD45+'Analitika nastave'!AE45+'Analitika nastave'!AF45,IF(M$7&gt;0,M$7/M$6*M44,""))</f>
        <v/>
      </c>
      <c r="N45" s="229"/>
      <c r="O45" s="235"/>
      <c r="P45" s="111"/>
    </row>
    <row r="46" spans="1:16" x14ac:dyDescent="0.25">
      <c r="A46" s="232">
        <f>'Analitika nastave'!A46</f>
        <v>20</v>
      </c>
      <c r="B46" s="230" t="str">
        <f>'Analitika nastave'!B46</f>
        <v xml:space="preserve"> </v>
      </c>
      <c r="C46" s="232">
        <f>'Analitika nastave'!C46:C47</f>
        <v>0</v>
      </c>
      <c r="D46" s="63" t="str">
        <f>'Analitika nastave'!D46</f>
        <v>B</v>
      </c>
      <c r="E46" s="88">
        <f>IF('Analitika nastave'!J46="DA",'Analitika nastave'!E46+'Analitika nastave'!F46+'Analitika nastave'!G46+'Analitika nastave'!H46,0)</f>
        <v>0</v>
      </c>
      <c r="F46" s="228" t="str">
        <f>IF(OR('Analitika nastave'!J46:J47="DA",AND(E47&gt;=(E$7/2),E$7&gt;0)),"DA","NE")</f>
        <v>NE</v>
      </c>
      <c r="G46" s="88">
        <f>IF('Analitika nastave'!P46="DA",'Analitika nastave'!K46+'Analitika nastave'!L46+'Analitika nastave'!M46+'Analitika nastave'!N46,0)</f>
        <v>0</v>
      </c>
      <c r="H46" s="228" t="str">
        <f>IF(OR('Analitika nastave'!P46:P47="DA",AND(G47&gt;=(G$7/2),G$7&gt;0)),"DA","NE")</f>
        <v>NE</v>
      </c>
      <c r="I46" s="88">
        <f>IF('Analitika nastave'!V46="DA",'Analitika nastave'!Q46+'Analitika nastave'!R46+'Analitika nastave'!S46+'Analitika nastave'!T46,0)</f>
        <v>0</v>
      </c>
      <c r="J46" s="228" t="str">
        <f>IF(OR('Analitika nastave'!V46:V47="DA",AND(I47&gt;=(I$7/2),I$7&gt;0)),"DA","NE")</f>
        <v>NE</v>
      </c>
      <c r="K46" s="88">
        <f>IF('Analitika nastave'!AB46="DA",'Analitika nastave'!W46+'Analitika nastave'!X46+'Analitika nastave'!Y46+'Analitika nastave'!Z46,0)</f>
        <v>0</v>
      </c>
      <c r="L46" s="228" t="str">
        <f>IF(OR('Analitika nastave'!AB46:AB47="DA",AND(K47&gt;=(K$7/2),K$7&gt;0)),"DA","NE")</f>
        <v>NE</v>
      </c>
      <c r="M46" s="88">
        <f>IF('Analitika nastave'!AH46="DA",'Analitika nastave'!AC46+'Analitika nastave'!AD46+'Analitika nastave'!AE46+'Analitika nastave'!AF46,0)</f>
        <v>0</v>
      </c>
      <c r="N46" s="228" t="str">
        <f>IF(OR('Analitika nastave'!AH46:AH47="DA",AND(M47&gt;=(M$7/2),M$7&gt;0)),"DA","NE")</f>
        <v>NE</v>
      </c>
      <c r="O46" s="234">
        <f t="shared" ref="O46" si="36">IF(AND(N46="DA",L46="DA",J46="DA",H46="DA",F46="DA"),E47+G47+I47+K47+M47,0)</f>
        <v>0</v>
      </c>
      <c r="P46" s="110" t="str">
        <f t="shared" ref="P46" si="37">IF(O46&lt;50, "NE",IF(O46&lt;60,2,IF(O46&lt;75,3,IF(O46&lt;90,4,5))))</f>
        <v>NE</v>
      </c>
    </row>
    <row r="47" spans="1:16" ht="15.75" thickBot="1" x14ac:dyDescent="0.3">
      <c r="A47" s="233"/>
      <c r="B47" s="231"/>
      <c r="C47" s="233"/>
      <c r="D47" s="60" t="str">
        <f>'Analitika nastave'!D47</f>
        <v>P</v>
      </c>
      <c r="E47" s="61" t="str">
        <f>IF('Analitika nastave'!J46="DA",'Analitika nastave'!E47+'Analitika nastave'!F47+'Analitika nastave'!G47+'Analitika nastave'!H47,IF(E$7&gt;0,E$7/E$6*E46,""))</f>
        <v/>
      </c>
      <c r="F47" s="229"/>
      <c r="G47" s="67" t="str">
        <f>IF('Analitika nastave'!P46="DA",'Analitika nastave'!K47+'Analitika nastave'!L47+'Analitika nastave'!M47+'Analitika nastave'!N47,IF(G$7&gt;0,G$7/G$6*G46,""))</f>
        <v/>
      </c>
      <c r="H47" s="229"/>
      <c r="I47" s="67" t="str">
        <f>IF('Analitika nastave'!V46="DA",'Analitika nastave'!Q47+'Analitika nastave'!R47+'Analitika nastave'!S47+'Analitika nastave'!T47,IF(I$7&gt;0,I$7/I$6*I46,""))</f>
        <v/>
      </c>
      <c r="J47" s="229"/>
      <c r="K47" s="67" t="str">
        <f>IF('Analitika nastave'!AB46="DA",'Analitika nastave'!W47+'Analitika nastave'!X47+'Analitika nastave'!Y47+'Analitika nastave'!Z47,IF(K$7&gt;0,K$7/K$6*K46,""))</f>
        <v/>
      </c>
      <c r="L47" s="229"/>
      <c r="M47" s="67" t="str">
        <f>IF('Analitika nastave'!AH46="DA",'Analitika nastave'!AC47+'Analitika nastave'!AD47+'Analitika nastave'!AE47+'Analitika nastave'!AF47,IF(M$7&gt;0,M$7/M$6*M46,""))</f>
        <v/>
      </c>
      <c r="N47" s="229"/>
      <c r="O47" s="235"/>
      <c r="P47" s="111"/>
    </row>
    <row r="48" spans="1:16" x14ac:dyDescent="0.25">
      <c r="A48" s="232">
        <f>'Analitika nastave'!A48</f>
        <v>21</v>
      </c>
      <c r="B48" s="230" t="str">
        <f>'Analitika nastave'!B48</f>
        <v xml:space="preserve"> </v>
      </c>
      <c r="C48" s="232">
        <f>'Analitika nastave'!C48:C49</f>
        <v>0</v>
      </c>
      <c r="D48" s="63" t="str">
        <f>'Analitika nastave'!D48</f>
        <v>B</v>
      </c>
      <c r="E48" s="88">
        <f>IF('Analitika nastave'!J48="DA",'Analitika nastave'!E48+'Analitika nastave'!F48+'Analitika nastave'!G48+'Analitika nastave'!H48,0)</f>
        <v>0</v>
      </c>
      <c r="F48" s="228" t="str">
        <f>IF(OR('Analitika nastave'!J48:J49="DA",AND(E49&gt;=(E$7/2),E$7&gt;0)),"DA","NE")</f>
        <v>NE</v>
      </c>
      <c r="G48" s="88">
        <f>IF('Analitika nastave'!P48="DA",'Analitika nastave'!K48+'Analitika nastave'!L48+'Analitika nastave'!M48+'Analitika nastave'!N48,0)</f>
        <v>0</v>
      </c>
      <c r="H48" s="228" t="str">
        <f>IF(OR('Analitika nastave'!P48:P49="DA",AND(G49&gt;=(G$7/2),G$7&gt;0)),"DA","NE")</f>
        <v>NE</v>
      </c>
      <c r="I48" s="88">
        <f>IF('Analitika nastave'!V48="DA",'Analitika nastave'!Q48+'Analitika nastave'!R48+'Analitika nastave'!S48+'Analitika nastave'!T48,0)</f>
        <v>0</v>
      </c>
      <c r="J48" s="228" t="str">
        <f>IF(OR('Analitika nastave'!V48:V49="DA",AND(I49&gt;=(I$7/2),I$7&gt;0)),"DA","NE")</f>
        <v>NE</v>
      </c>
      <c r="K48" s="88">
        <f>IF('Analitika nastave'!AB48="DA",'Analitika nastave'!W48+'Analitika nastave'!X48+'Analitika nastave'!Y48+'Analitika nastave'!Z48,0)</f>
        <v>0</v>
      </c>
      <c r="L48" s="228" t="str">
        <f>IF(OR('Analitika nastave'!AB48:AB49="DA",AND(K49&gt;=(K$7/2),K$7&gt;0)),"DA","NE")</f>
        <v>NE</v>
      </c>
      <c r="M48" s="88">
        <f>IF('Analitika nastave'!AH48="DA",'Analitika nastave'!AC48+'Analitika nastave'!AD48+'Analitika nastave'!AE48+'Analitika nastave'!AF48,0)</f>
        <v>0</v>
      </c>
      <c r="N48" s="228" t="str">
        <f>IF(OR('Analitika nastave'!AH48:AH49="DA",AND(M49&gt;=(M$7/2),M$7&gt;0)),"DA","NE")</f>
        <v>NE</v>
      </c>
      <c r="O48" s="234">
        <f t="shared" ref="O48" si="38">IF(AND(N48="DA",L48="DA",J48="DA",H48="DA",F48="DA"),E49+G49+I49+K49+M49,0)</f>
        <v>0</v>
      </c>
      <c r="P48" s="110" t="str">
        <f t="shared" ref="P48" si="39">IF(O48&lt;50, "NE",IF(O48&lt;60,2,IF(O48&lt;75,3,IF(O48&lt;90,4,5))))</f>
        <v>NE</v>
      </c>
    </row>
    <row r="49" spans="1:16" ht="15.75" thickBot="1" x14ac:dyDescent="0.3">
      <c r="A49" s="233"/>
      <c r="B49" s="231"/>
      <c r="C49" s="233"/>
      <c r="D49" s="60" t="str">
        <f>'Analitika nastave'!D49</f>
        <v>P</v>
      </c>
      <c r="E49" s="61" t="str">
        <f>IF('Analitika nastave'!J48="DA",'Analitika nastave'!E49+'Analitika nastave'!F49+'Analitika nastave'!G49+'Analitika nastave'!H49,IF(E$7&gt;0,E$7/E$6*E48,""))</f>
        <v/>
      </c>
      <c r="F49" s="229"/>
      <c r="G49" s="67" t="str">
        <f>IF('Analitika nastave'!P48="DA",'Analitika nastave'!K49+'Analitika nastave'!L49+'Analitika nastave'!M49+'Analitika nastave'!N49,IF(G$7&gt;0,G$7/G$6*G48,""))</f>
        <v/>
      </c>
      <c r="H49" s="229"/>
      <c r="I49" s="67" t="str">
        <f>IF('Analitika nastave'!V48="DA",'Analitika nastave'!Q49+'Analitika nastave'!R49+'Analitika nastave'!S49+'Analitika nastave'!T49,IF(I$7&gt;0,I$7/I$6*I48,""))</f>
        <v/>
      </c>
      <c r="J49" s="229"/>
      <c r="K49" s="67" t="str">
        <f>IF('Analitika nastave'!AB48="DA",'Analitika nastave'!W49+'Analitika nastave'!X49+'Analitika nastave'!Y49+'Analitika nastave'!Z49,IF(K$7&gt;0,K$7/K$6*K48,""))</f>
        <v/>
      </c>
      <c r="L49" s="229"/>
      <c r="M49" s="67" t="str">
        <f>IF('Analitika nastave'!AH48="DA",'Analitika nastave'!AC49+'Analitika nastave'!AD49+'Analitika nastave'!AE49+'Analitika nastave'!AF49,IF(M$7&gt;0,M$7/M$6*M48,""))</f>
        <v/>
      </c>
      <c r="N49" s="229"/>
      <c r="O49" s="235"/>
      <c r="P49" s="111"/>
    </row>
    <row r="50" spans="1:16" x14ac:dyDescent="0.25">
      <c r="A50" s="232">
        <f>'Analitika nastave'!A50</f>
        <v>22</v>
      </c>
      <c r="B50" s="230" t="str">
        <f>'Analitika nastave'!B50</f>
        <v xml:space="preserve"> </v>
      </c>
      <c r="C50" s="232">
        <f>'Analitika nastave'!C50:C51</f>
        <v>0</v>
      </c>
      <c r="D50" s="63" t="str">
        <f>'Analitika nastave'!D50</f>
        <v>B</v>
      </c>
      <c r="E50" s="88">
        <f>IF('Analitika nastave'!J50="DA",'Analitika nastave'!E50+'Analitika nastave'!F50+'Analitika nastave'!G50+'Analitika nastave'!H50,0)</f>
        <v>0</v>
      </c>
      <c r="F50" s="228" t="str">
        <f>IF(OR('Analitika nastave'!J50:J51="DA",AND(E51&gt;=(E$7/2),E$7&gt;0)),"DA","NE")</f>
        <v>NE</v>
      </c>
      <c r="G50" s="88">
        <f>IF('Analitika nastave'!P50="DA",'Analitika nastave'!K50+'Analitika nastave'!L50+'Analitika nastave'!M50+'Analitika nastave'!N50,0)</f>
        <v>0</v>
      </c>
      <c r="H50" s="228" t="str">
        <f>IF(OR('Analitika nastave'!P50:P51="DA",AND(G51&gt;=(G$7/2),G$7&gt;0)),"DA","NE")</f>
        <v>NE</v>
      </c>
      <c r="I50" s="88">
        <f>IF('Analitika nastave'!V50="DA",'Analitika nastave'!Q50+'Analitika nastave'!R50+'Analitika nastave'!S50+'Analitika nastave'!T50,0)</f>
        <v>0</v>
      </c>
      <c r="J50" s="228" t="str">
        <f>IF(OR('Analitika nastave'!V50:V51="DA",AND(I51&gt;=(I$7/2),I$7&gt;0)),"DA","NE")</f>
        <v>NE</v>
      </c>
      <c r="K50" s="88">
        <f>IF('Analitika nastave'!AB50="DA",'Analitika nastave'!W50+'Analitika nastave'!X50+'Analitika nastave'!Y50+'Analitika nastave'!Z50,0)</f>
        <v>0</v>
      </c>
      <c r="L50" s="228" t="str">
        <f>IF(OR('Analitika nastave'!AB50:AB51="DA",AND(K51&gt;=(K$7/2),K$7&gt;0)),"DA","NE")</f>
        <v>NE</v>
      </c>
      <c r="M50" s="88">
        <f>IF('Analitika nastave'!AH50="DA",'Analitika nastave'!AC50+'Analitika nastave'!AD50+'Analitika nastave'!AE50+'Analitika nastave'!AF50,0)</f>
        <v>0</v>
      </c>
      <c r="N50" s="228" t="str">
        <f>IF(OR('Analitika nastave'!AH50:AH51="DA",AND(M51&gt;=(M$7/2),M$7&gt;0)),"DA","NE")</f>
        <v>NE</v>
      </c>
      <c r="O50" s="234">
        <f t="shared" ref="O50" si="40">IF(AND(N50="DA",L50="DA",J50="DA",H50="DA",F50="DA"),E51+G51+I51+K51+M51,0)</f>
        <v>0</v>
      </c>
      <c r="P50" s="110" t="str">
        <f t="shared" ref="P50" si="41">IF(O50&lt;50, "NE",IF(O50&lt;60,2,IF(O50&lt;75,3,IF(O50&lt;90,4,5))))</f>
        <v>NE</v>
      </c>
    </row>
    <row r="51" spans="1:16" ht="15.75" thickBot="1" x14ac:dyDescent="0.3">
      <c r="A51" s="233"/>
      <c r="B51" s="231"/>
      <c r="C51" s="233"/>
      <c r="D51" s="60" t="str">
        <f>'Analitika nastave'!D51</f>
        <v>P</v>
      </c>
      <c r="E51" s="61" t="str">
        <f>IF('Analitika nastave'!J50="DA",'Analitika nastave'!E51+'Analitika nastave'!F51+'Analitika nastave'!G51+'Analitika nastave'!H51,IF(E$7&gt;0,E$7/E$6*E50,""))</f>
        <v/>
      </c>
      <c r="F51" s="229"/>
      <c r="G51" s="67" t="str">
        <f>IF('Analitika nastave'!P50="DA",'Analitika nastave'!K51+'Analitika nastave'!L51+'Analitika nastave'!M51+'Analitika nastave'!N51,IF(G$7&gt;0,G$7/G$6*G50,""))</f>
        <v/>
      </c>
      <c r="H51" s="229"/>
      <c r="I51" s="67" t="str">
        <f>IF('Analitika nastave'!V50="DA",'Analitika nastave'!Q51+'Analitika nastave'!R51+'Analitika nastave'!S51+'Analitika nastave'!T51,IF(I$7&gt;0,I$7/I$6*I50,""))</f>
        <v/>
      </c>
      <c r="J51" s="229"/>
      <c r="K51" s="67" t="str">
        <f>IF('Analitika nastave'!AB50="DA",'Analitika nastave'!W51+'Analitika nastave'!X51+'Analitika nastave'!Y51+'Analitika nastave'!Z51,IF(K$7&gt;0,K$7/K$6*K50,""))</f>
        <v/>
      </c>
      <c r="L51" s="229"/>
      <c r="M51" s="67" t="str">
        <f>IF('Analitika nastave'!AH50="DA",'Analitika nastave'!AC51+'Analitika nastave'!AD51+'Analitika nastave'!AE51+'Analitika nastave'!AF51,IF(M$7&gt;0,M$7/M$6*M50,""))</f>
        <v/>
      </c>
      <c r="N51" s="229"/>
      <c r="O51" s="235"/>
      <c r="P51" s="111"/>
    </row>
    <row r="52" spans="1:16" x14ac:dyDescent="0.25">
      <c r="A52" s="232">
        <f>'Analitika nastave'!A52</f>
        <v>23</v>
      </c>
      <c r="B52" s="230" t="str">
        <f>'Analitika nastave'!B52</f>
        <v xml:space="preserve"> </v>
      </c>
      <c r="C52" s="232">
        <f>'Analitika nastave'!C52:C53</f>
        <v>0</v>
      </c>
      <c r="D52" s="63" t="str">
        <f>'Analitika nastave'!D52</f>
        <v>B</v>
      </c>
      <c r="E52" s="88">
        <f>IF('Analitika nastave'!J52="DA",'Analitika nastave'!E52+'Analitika nastave'!F52+'Analitika nastave'!G52+'Analitika nastave'!H52,0)</f>
        <v>0</v>
      </c>
      <c r="F52" s="228" t="str">
        <f>IF(OR('Analitika nastave'!J52:J53="DA",AND(E53&gt;=(E$7/2),E$7&gt;0)),"DA","NE")</f>
        <v>NE</v>
      </c>
      <c r="G52" s="88">
        <f>IF('Analitika nastave'!P52="DA",'Analitika nastave'!K52+'Analitika nastave'!L52+'Analitika nastave'!M52+'Analitika nastave'!N52,0)</f>
        <v>0</v>
      </c>
      <c r="H52" s="228" t="str">
        <f>IF(OR('Analitika nastave'!P52:P53="DA",AND(G53&gt;=(G$7/2),G$7&gt;0)),"DA","NE")</f>
        <v>NE</v>
      </c>
      <c r="I52" s="88">
        <f>IF('Analitika nastave'!V52="DA",'Analitika nastave'!Q52+'Analitika nastave'!R52+'Analitika nastave'!S52+'Analitika nastave'!T52,0)</f>
        <v>0</v>
      </c>
      <c r="J52" s="228" t="str">
        <f>IF(OR('Analitika nastave'!V52:V53="DA",AND(I53&gt;=(I$7/2),I$7&gt;0)),"DA","NE")</f>
        <v>NE</v>
      </c>
      <c r="K52" s="88">
        <f>IF('Analitika nastave'!AB52="DA",'Analitika nastave'!W52+'Analitika nastave'!X52+'Analitika nastave'!Y52+'Analitika nastave'!Z52,0)</f>
        <v>0</v>
      </c>
      <c r="L52" s="228" t="str">
        <f>IF(OR('Analitika nastave'!AB52:AB53="DA",AND(K53&gt;=(K$7/2),K$7&gt;0)),"DA","NE")</f>
        <v>NE</v>
      </c>
      <c r="M52" s="88">
        <f>IF('Analitika nastave'!AH52="DA",'Analitika nastave'!AC52+'Analitika nastave'!AD52+'Analitika nastave'!AE52+'Analitika nastave'!AF52,0)</f>
        <v>0</v>
      </c>
      <c r="N52" s="228" t="str">
        <f>IF(OR('Analitika nastave'!AH52:AH53="DA",AND(M53&gt;=(M$7/2),M$7&gt;0)),"DA","NE")</f>
        <v>NE</v>
      </c>
      <c r="O52" s="234">
        <f t="shared" ref="O52" si="42">IF(AND(N52="DA",L52="DA",J52="DA",H52="DA",F52="DA"),E53+G53+I53+K53+M53,0)</f>
        <v>0</v>
      </c>
      <c r="P52" s="110" t="str">
        <f t="shared" ref="P52" si="43">IF(O52&lt;50, "NE",IF(O52&lt;60,2,IF(O52&lt;75,3,IF(O52&lt;90,4,5))))</f>
        <v>NE</v>
      </c>
    </row>
    <row r="53" spans="1:16" ht="15.75" thickBot="1" x14ac:dyDescent="0.3">
      <c r="A53" s="233"/>
      <c r="B53" s="231"/>
      <c r="C53" s="233"/>
      <c r="D53" s="60" t="str">
        <f>'Analitika nastave'!D53</f>
        <v>P</v>
      </c>
      <c r="E53" s="61" t="str">
        <f>IF('Analitika nastave'!J52="DA",'Analitika nastave'!E53+'Analitika nastave'!F53+'Analitika nastave'!G53+'Analitika nastave'!H53,IF(E$7&gt;0,E$7/E$6*E52,""))</f>
        <v/>
      </c>
      <c r="F53" s="229"/>
      <c r="G53" s="67" t="str">
        <f>IF('Analitika nastave'!P52="DA",'Analitika nastave'!K53+'Analitika nastave'!L53+'Analitika nastave'!M53+'Analitika nastave'!N53,IF(G$7&gt;0,G$7/G$6*G52,""))</f>
        <v/>
      </c>
      <c r="H53" s="229"/>
      <c r="I53" s="67" t="str">
        <f>IF('Analitika nastave'!V52="DA",'Analitika nastave'!Q53+'Analitika nastave'!R53+'Analitika nastave'!S53+'Analitika nastave'!T53,IF(I$7&gt;0,I$7/I$6*I52,""))</f>
        <v/>
      </c>
      <c r="J53" s="229"/>
      <c r="K53" s="67" t="str">
        <f>IF('Analitika nastave'!AB52="DA",'Analitika nastave'!W53+'Analitika nastave'!X53+'Analitika nastave'!Y53+'Analitika nastave'!Z53,IF(K$7&gt;0,K$7/K$6*K52,""))</f>
        <v/>
      </c>
      <c r="L53" s="229"/>
      <c r="M53" s="67" t="str">
        <f>IF('Analitika nastave'!AH52="DA",'Analitika nastave'!AC53+'Analitika nastave'!AD53+'Analitika nastave'!AE53+'Analitika nastave'!AF53,IF(M$7&gt;0,M$7/M$6*M52,""))</f>
        <v/>
      </c>
      <c r="N53" s="229"/>
      <c r="O53" s="235"/>
      <c r="P53" s="111"/>
    </row>
    <row r="54" spans="1:16" x14ac:dyDescent="0.25">
      <c r="A54" s="232">
        <f>'Analitika nastave'!A54</f>
        <v>24</v>
      </c>
      <c r="B54" s="230" t="str">
        <f>'Analitika nastave'!B54</f>
        <v xml:space="preserve"> </v>
      </c>
      <c r="C54" s="232">
        <f>'Analitika nastave'!C54:C55</f>
        <v>0</v>
      </c>
      <c r="D54" s="63" t="str">
        <f>'Analitika nastave'!D54</f>
        <v>B</v>
      </c>
      <c r="E54" s="88">
        <f>IF('Analitika nastave'!J54="DA",'Analitika nastave'!E54+'Analitika nastave'!F54+'Analitika nastave'!G54+'Analitika nastave'!H54,0)</f>
        <v>0</v>
      </c>
      <c r="F54" s="228" t="str">
        <f>IF(OR('Analitika nastave'!J54:J55="DA",AND(E55&gt;=(E$7/2),E$7&gt;0)),"DA","NE")</f>
        <v>NE</v>
      </c>
      <c r="G54" s="88">
        <f>IF('Analitika nastave'!P54="DA",'Analitika nastave'!K54+'Analitika nastave'!L54+'Analitika nastave'!M54+'Analitika nastave'!N54,0)</f>
        <v>0</v>
      </c>
      <c r="H54" s="228" t="str">
        <f>IF(OR('Analitika nastave'!P54:P55="DA",AND(G55&gt;=(G$7/2),G$7&gt;0)),"DA","NE")</f>
        <v>NE</v>
      </c>
      <c r="I54" s="88">
        <f>IF('Analitika nastave'!V54="DA",'Analitika nastave'!Q54+'Analitika nastave'!R54+'Analitika nastave'!S54+'Analitika nastave'!T54,0)</f>
        <v>0</v>
      </c>
      <c r="J54" s="228" t="str">
        <f>IF(OR('Analitika nastave'!V54:V55="DA",AND(I55&gt;=(I$7/2),I$7&gt;0)),"DA","NE")</f>
        <v>NE</v>
      </c>
      <c r="K54" s="88">
        <f>IF('Analitika nastave'!AB54="DA",'Analitika nastave'!W54+'Analitika nastave'!X54+'Analitika nastave'!Y54+'Analitika nastave'!Z54,0)</f>
        <v>0</v>
      </c>
      <c r="L54" s="228" t="str">
        <f>IF(OR('Analitika nastave'!AB54:AB55="DA",AND(K55&gt;=(K$7/2),K$7&gt;0)),"DA","NE")</f>
        <v>NE</v>
      </c>
      <c r="M54" s="88">
        <f>IF('Analitika nastave'!AH54="DA",'Analitika nastave'!AC54+'Analitika nastave'!AD54+'Analitika nastave'!AE54+'Analitika nastave'!AF54,0)</f>
        <v>0</v>
      </c>
      <c r="N54" s="228" t="str">
        <f>IF(OR('Analitika nastave'!AH54:AH55="DA",AND(M55&gt;=(M$7/2),M$7&gt;0)),"DA","NE")</f>
        <v>NE</v>
      </c>
      <c r="O54" s="234">
        <f t="shared" ref="O54" si="44">IF(AND(N54="DA",L54="DA",J54="DA",H54="DA",F54="DA"),E55+G55+I55+K55+M55,0)</f>
        <v>0</v>
      </c>
      <c r="P54" s="110" t="str">
        <f t="shared" ref="P54" si="45">IF(O54&lt;50, "NE",IF(O54&lt;60,2,IF(O54&lt;75,3,IF(O54&lt;90,4,5))))</f>
        <v>NE</v>
      </c>
    </row>
    <row r="55" spans="1:16" ht="15.75" thickBot="1" x14ac:dyDescent="0.3">
      <c r="A55" s="233"/>
      <c r="B55" s="231"/>
      <c r="C55" s="233"/>
      <c r="D55" s="60" t="str">
        <f>'Analitika nastave'!D55</f>
        <v>P</v>
      </c>
      <c r="E55" s="61" t="str">
        <f>IF('Analitika nastave'!J54="DA",'Analitika nastave'!E55+'Analitika nastave'!F55+'Analitika nastave'!G55+'Analitika nastave'!H55,IF(E$7&gt;0,E$7/E$6*E54,""))</f>
        <v/>
      </c>
      <c r="F55" s="229"/>
      <c r="G55" s="67" t="str">
        <f>IF('Analitika nastave'!P54="DA",'Analitika nastave'!K55+'Analitika nastave'!L55+'Analitika nastave'!M55+'Analitika nastave'!N55,IF(G$7&gt;0,G$7/G$6*G54,""))</f>
        <v/>
      </c>
      <c r="H55" s="229"/>
      <c r="I55" s="67" t="str">
        <f>IF('Analitika nastave'!V54="DA",'Analitika nastave'!Q55+'Analitika nastave'!R55+'Analitika nastave'!S55+'Analitika nastave'!T55,IF(I$7&gt;0,I$7/I$6*I54,""))</f>
        <v/>
      </c>
      <c r="J55" s="229"/>
      <c r="K55" s="67" t="str">
        <f>IF('Analitika nastave'!AB54="DA",'Analitika nastave'!W55+'Analitika nastave'!X55+'Analitika nastave'!Y55+'Analitika nastave'!Z55,IF(K$7&gt;0,K$7/K$6*K54,""))</f>
        <v/>
      </c>
      <c r="L55" s="229"/>
      <c r="M55" s="67" t="str">
        <f>IF('Analitika nastave'!AH54="DA",'Analitika nastave'!AC55+'Analitika nastave'!AD55+'Analitika nastave'!AE55+'Analitika nastave'!AF55,IF(M$7&gt;0,M$7/M$6*M54,""))</f>
        <v/>
      </c>
      <c r="N55" s="229"/>
      <c r="O55" s="235"/>
      <c r="P55" s="111"/>
    </row>
    <row r="56" spans="1:16" x14ac:dyDescent="0.25">
      <c r="A56" s="232">
        <f>'Analitika nastave'!A56</f>
        <v>25</v>
      </c>
      <c r="B56" s="230" t="str">
        <f>'Analitika nastave'!B56</f>
        <v xml:space="preserve"> </v>
      </c>
      <c r="C56" s="232">
        <f>'Analitika nastave'!C56:C57</f>
        <v>0</v>
      </c>
      <c r="D56" s="63" t="str">
        <f>'Analitika nastave'!D56</f>
        <v>B</v>
      </c>
      <c r="E56" s="88">
        <f>IF('Analitika nastave'!J56="DA",'Analitika nastave'!E56+'Analitika nastave'!F56+'Analitika nastave'!G56+'Analitika nastave'!H56,0)</f>
        <v>0</v>
      </c>
      <c r="F56" s="228" t="str">
        <f>IF(OR('Analitika nastave'!J56:J57="DA",AND(E57&gt;=(E$7/2),E$7&gt;0)),"DA","NE")</f>
        <v>NE</v>
      </c>
      <c r="G56" s="88">
        <f>IF('Analitika nastave'!P56="DA",'Analitika nastave'!K56+'Analitika nastave'!L56+'Analitika nastave'!M56+'Analitika nastave'!N56,0)</f>
        <v>0</v>
      </c>
      <c r="H56" s="228" t="str">
        <f>IF(OR('Analitika nastave'!P56:P57="DA",AND(G57&gt;=(G$7/2),G$7&gt;0)),"DA","NE")</f>
        <v>NE</v>
      </c>
      <c r="I56" s="88">
        <f>IF('Analitika nastave'!V56="DA",'Analitika nastave'!Q56+'Analitika nastave'!R56+'Analitika nastave'!S56+'Analitika nastave'!T56,0)</f>
        <v>0</v>
      </c>
      <c r="J56" s="228" t="str">
        <f>IF(OR('Analitika nastave'!V56:V57="DA",AND(I57&gt;=(I$7/2),I$7&gt;0)),"DA","NE")</f>
        <v>NE</v>
      </c>
      <c r="K56" s="88">
        <f>IF('Analitika nastave'!AB56="DA",'Analitika nastave'!W56+'Analitika nastave'!X56+'Analitika nastave'!Y56+'Analitika nastave'!Z56,0)</f>
        <v>0</v>
      </c>
      <c r="L56" s="228" t="str">
        <f>IF(OR('Analitika nastave'!AB56:AB57="DA",AND(K57&gt;=(K$7/2),K$7&gt;0)),"DA","NE")</f>
        <v>NE</v>
      </c>
      <c r="M56" s="88">
        <f>IF('Analitika nastave'!AH56="DA",'Analitika nastave'!AC56+'Analitika nastave'!AD56+'Analitika nastave'!AE56+'Analitika nastave'!AF56,0)</f>
        <v>0</v>
      </c>
      <c r="N56" s="228" t="str">
        <f>IF(OR('Analitika nastave'!AH56:AH57="DA",AND(M57&gt;=(M$7/2),M$7&gt;0)),"DA","NE")</f>
        <v>NE</v>
      </c>
      <c r="O56" s="234">
        <f t="shared" ref="O56" si="46">IF(AND(N56="DA",L56="DA",J56="DA",H56="DA",F56="DA"),E57+G57+I57+K57+M57,0)</f>
        <v>0</v>
      </c>
      <c r="P56" s="110" t="str">
        <f t="shared" ref="P56" si="47">IF(O56&lt;50, "NE",IF(O56&lt;60,2,IF(O56&lt;75,3,IF(O56&lt;90,4,5))))</f>
        <v>NE</v>
      </c>
    </row>
    <row r="57" spans="1:16" ht="15.75" thickBot="1" x14ac:dyDescent="0.3">
      <c r="A57" s="233"/>
      <c r="B57" s="231"/>
      <c r="C57" s="233"/>
      <c r="D57" s="60" t="str">
        <f>'Analitika nastave'!D57</f>
        <v>P</v>
      </c>
      <c r="E57" s="61" t="str">
        <f>IF('Analitika nastave'!J56="DA",'Analitika nastave'!E57+'Analitika nastave'!F57+'Analitika nastave'!G57+'Analitika nastave'!H57,IF(E$7&gt;0,E$7/E$6*E56,""))</f>
        <v/>
      </c>
      <c r="F57" s="229"/>
      <c r="G57" s="67" t="str">
        <f>IF('Analitika nastave'!P56="DA",'Analitika nastave'!K57+'Analitika nastave'!L57+'Analitika nastave'!M57+'Analitika nastave'!N57,IF(G$7&gt;0,G$7/G$6*G56,""))</f>
        <v/>
      </c>
      <c r="H57" s="229"/>
      <c r="I57" s="67" t="str">
        <f>IF('Analitika nastave'!V56="DA",'Analitika nastave'!Q57+'Analitika nastave'!R57+'Analitika nastave'!S57+'Analitika nastave'!T57,IF(I$7&gt;0,I$7/I$6*I56,""))</f>
        <v/>
      </c>
      <c r="J57" s="229"/>
      <c r="K57" s="67" t="str">
        <f>IF('Analitika nastave'!AB56="DA",'Analitika nastave'!W57+'Analitika nastave'!X57+'Analitika nastave'!Y57+'Analitika nastave'!Z57,IF(K$7&gt;0,K$7/K$6*K56,""))</f>
        <v/>
      </c>
      <c r="L57" s="229"/>
      <c r="M57" s="67" t="str">
        <f>IF('Analitika nastave'!AH56="DA",'Analitika nastave'!AC57+'Analitika nastave'!AD57+'Analitika nastave'!AE57+'Analitika nastave'!AF57,IF(M$7&gt;0,M$7/M$6*M56,""))</f>
        <v/>
      </c>
      <c r="N57" s="229"/>
      <c r="O57" s="235"/>
      <c r="P57" s="111"/>
    </row>
    <row r="58" spans="1:16" x14ac:dyDescent="0.25">
      <c r="A58" s="232">
        <f>'Analitika nastave'!A58</f>
        <v>26</v>
      </c>
      <c r="B58" s="230" t="str">
        <f>'Analitika nastave'!B58</f>
        <v xml:space="preserve"> </v>
      </c>
      <c r="C58" s="232">
        <f>'Analitika nastave'!C58:C59</f>
        <v>0</v>
      </c>
      <c r="D58" s="63" t="str">
        <f>'Analitika nastave'!D58</f>
        <v>B</v>
      </c>
      <c r="E58" s="88">
        <f>IF('Analitika nastave'!J58="DA",'Analitika nastave'!E58+'Analitika nastave'!F58+'Analitika nastave'!G58+'Analitika nastave'!H58,0)</f>
        <v>0</v>
      </c>
      <c r="F58" s="228" t="str">
        <f>IF(OR('Analitika nastave'!J58:J59="DA",AND(E59&gt;=(E$7/2),E$7&gt;0)),"DA","NE")</f>
        <v>NE</v>
      </c>
      <c r="G58" s="88">
        <f>IF('Analitika nastave'!P58="DA",'Analitika nastave'!K58+'Analitika nastave'!L58+'Analitika nastave'!M58+'Analitika nastave'!N58,0)</f>
        <v>0</v>
      </c>
      <c r="H58" s="228" t="str">
        <f>IF(OR('Analitika nastave'!P58:P59="DA",AND(G59&gt;=(G$7/2),G$7&gt;0)),"DA","NE")</f>
        <v>NE</v>
      </c>
      <c r="I58" s="88">
        <f>IF('Analitika nastave'!V58="DA",'Analitika nastave'!Q58+'Analitika nastave'!R58+'Analitika nastave'!S58+'Analitika nastave'!T58,0)</f>
        <v>0</v>
      </c>
      <c r="J58" s="228" t="str">
        <f>IF(OR('Analitika nastave'!V58:V59="DA",AND(I59&gt;=(I$7/2),I$7&gt;0)),"DA","NE")</f>
        <v>NE</v>
      </c>
      <c r="K58" s="88">
        <f>IF('Analitika nastave'!AB58="DA",'Analitika nastave'!W58+'Analitika nastave'!X58+'Analitika nastave'!Y58+'Analitika nastave'!Z58,0)</f>
        <v>0</v>
      </c>
      <c r="L58" s="228" t="str">
        <f>IF(OR('Analitika nastave'!AB58:AB59="DA",AND(K59&gt;=(K$7/2),K$7&gt;0)),"DA","NE")</f>
        <v>NE</v>
      </c>
      <c r="M58" s="88">
        <f>IF('Analitika nastave'!AH58="DA",'Analitika nastave'!AC58+'Analitika nastave'!AD58+'Analitika nastave'!AE58+'Analitika nastave'!AF58,0)</f>
        <v>0</v>
      </c>
      <c r="N58" s="228" t="str">
        <f>IF(OR('Analitika nastave'!AH58:AH59="DA",AND(M59&gt;=(M$7/2),M$7&gt;0)),"DA","NE")</f>
        <v>NE</v>
      </c>
      <c r="O58" s="234">
        <f t="shared" ref="O58" si="48">IF(AND(N58="DA",L58="DA",J58="DA",H58="DA",F58="DA"),E59+G59+I59+K59+M59,0)</f>
        <v>0</v>
      </c>
      <c r="P58" s="110" t="str">
        <f t="shared" ref="P58" si="49">IF(O58&lt;50, "NE",IF(O58&lt;60,2,IF(O58&lt;75,3,IF(O58&lt;90,4,5))))</f>
        <v>NE</v>
      </c>
    </row>
    <row r="59" spans="1:16" ht="15.75" thickBot="1" x14ac:dyDescent="0.3">
      <c r="A59" s="233"/>
      <c r="B59" s="231"/>
      <c r="C59" s="233"/>
      <c r="D59" s="60" t="str">
        <f>'Analitika nastave'!D59</f>
        <v>P</v>
      </c>
      <c r="E59" s="61" t="str">
        <f>IF('Analitika nastave'!J58="DA",'Analitika nastave'!E59+'Analitika nastave'!F59+'Analitika nastave'!G59+'Analitika nastave'!H59,IF(E$7&gt;0,E$7/E$6*E58,""))</f>
        <v/>
      </c>
      <c r="F59" s="229"/>
      <c r="G59" s="67" t="str">
        <f>IF('Analitika nastave'!P58="DA",'Analitika nastave'!K59+'Analitika nastave'!L59+'Analitika nastave'!M59+'Analitika nastave'!N59,IF(G$7&gt;0,G$7/G$6*G58,""))</f>
        <v/>
      </c>
      <c r="H59" s="229"/>
      <c r="I59" s="67" t="str">
        <f>IF('Analitika nastave'!V58="DA",'Analitika nastave'!Q59+'Analitika nastave'!R59+'Analitika nastave'!S59+'Analitika nastave'!T59,IF(I$7&gt;0,I$7/I$6*I58,""))</f>
        <v/>
      </c>
      <c r="J59" s="229"/>
      <c r="K59" s="67" t="str">
        <f>IF('Analitika nastave'!AB58="DA",'Analitika nastave'!W59+'Analitika nastave'!X59+'Analitika nastave'!Y59+'Analitika nastave'!Z59,IF(K$7&gt;0,K$7/K$6*K58,""))</f>
        <v/>
      </c>
      <c r="L59" s="229"/>
      <c r="M59" s="67" t="str">
        <f>IF('Analitika nastave'!AH58="DA",'Analitika nastave'!AC59+'Analitika nastave'!AD59+'Analitika nastave'!AE59+'Analitika nastave'!AF59,IF(M$7&gt;0,M$7/M$6*M58,""))</f>
        <v/>
      </c>
      <c r="N59" s="229"/>
      <c r="O59" s="235"/>
      <c r="P59" s="111"/>
    </row>
    <row r="60" spans="1:16" x14ac:dyDescent="0.25">
      <c r="A60" s="232">
        <f>'Analitika nastave'!A60</f>
        <v>27</v>
      </c>
      <c r="B60" s="230" t="str">
        <f>'Analitika nastave'!B60</f>
        <v xml:space="preserve"> </v>
      </c>
      <c r="C60" s="232">
        <f>'Analitika nastave'!C60:C61</f>
        <v>0</v>
      </c>
      <c r="D60" s="63" t="str">
        <f>'Analitika nastave'!D60</f>
        <v>B</v>
      </c>
      <c r="E60" s="88">
        <f>IF('Analitika nastave'!J60="DA",'Analitika nastave'!E60+'Analitika nastave'!F60+'Analitika nastave'!G60+'Analitika nastave'!H60,0)</f>
        <v>0</v>
      </c>
      <c r="F60" s="228" t="str">
        <f>IF(OR('Analitika nastave'!J60:J61="DA",AND(E61&gt;=(E$7/2),E$7&gt;0)),"DA","NE")</f>
        <v>NE</v>
      </c>
      <c r="G60" s="88">
        <f>IF('Analitika nastave'!P60="DA",'Analitika nastave'!K60+'Analitika nastave'!L60+'Analitika nastave'!M60+'Analitika nastave'!N60,0)</f>
        <v>0</v>
      </c>
      <c r="H60" s="228" t="str">
        <f>IF(OR('Analitika nastave'!P60:P61="DA",AND(G61&gt;=(G$7/2),G$7&gt;0)),"DA","NE")</f>
        <v>NE</v>
      </c>
      <c r="I60" s="88">
        <f>IF('Analitika nastave'!V60="DA",'Analitika nastave'!Q60+'Analitika nastave'!R60+'Analitika nastave'!S60+'Analitika nastave'!T60,0)</f>
        <v>0</v>
      </c>
      <c r="J60" s="228" t="str">
        <f>IF(OR('Analitika nastave'!V60:V61="DA",AND(I61&gt;=(I$7/2),I$7&gt;0)),"DA","NE")</f>
        <v>NE</v>
      </c>
      <c r="K60" s="88">
        <f>IF('Analitika nastave'!AB60="DA",'Analitika nastave'!W60+'Analitika nastave'!X60+'Analitika nastave'!Y60+'Analitika nastave'!Z60,0)</f>
        <v>0</v>
      </c>
      <c r="L60" s="228" t="str">
        <f>IF(OR('Analitika nastave'!AB60:AB61="DA",AND(K61&gt;=(K$7/2),K$7&gt;0)),"DA","NE")</f>
        <v>NE</v>
      </c>
      <c r="M60" s="88">
        <f>IF('Analitika nastave'!AH60="DA",'Analitika nastave'!AC60+'Analitika nastave'!AD60+'Analitika nastave'!AE60+'Analitika nastave'!AF60,0)</f>
        <v>0</v>
      </c>
      <c r="N60" s="228" t="str">
        <f>IF(OR('Analitika nastave'!AH60:AH61="DA",AND(M61&gt;=(M$7/2),M$7&gt;0)),"DA","NE")</f>
        <v>NE</v>
      </c>
      <c r="O60" s="234">
        <f t="shared" ref="O60" si="50">IF(AND(N60="DA",L60="DA",J60="DA",H60="DA",F60="DA"),E61+G61+I61+K61+M61,0)</f>
        <v>0</v>
      </c>
      <c r="P60" s="110" t="str">
        <f t="shared" ref="P60" si="51">IF(O60&lt;50, "NE",IF(O60&lt;60,2,IF(O60&lt;75,3,IF(O60&lt;90,4,5))))</f>
        <v>NE</v>
      </c>
    </row>
    <row r="61" spans="1:16" ht="15.75" thickBot="1" x14ac:dyDescent="0.3">
      <c r="A61" s="233"/>
      <c r="B61" s="231"/>
      <c r="C61" s="233"/>
      <c r="D61" s="60" t="str">
        <f>'Analitika nastave'!D61</f>
        <v>P</v>
      </c>
      <c r="E61" s="61" t="str">
        <f>IF('Analitika nastave'!J60="DA",'Analitika nastave'!E61+'Analitika nastave'!F61+'Analitika nastave'!G61+'Analitika nastave'!H61,IF(E$7&gt;0,E$7/E$6*E60,""))</f>
        <v/>
      </c>
      <c r="F61" s="229"/>
      <c r="G61" s="67" t="str">
        <f>IF('Analitika nastave'!P60="DA",'Analitika nastave'!K61+'Analitika nastave'!L61+'Analitika nastave'!M61+'Analitika nastave'!N61,IF(G$7&gt;0,G$7/G$6*G60,""))</f>
        <v/>
      </c>
      <c r="H61" s="229"/>
      <c r="I61" s="67" t="str">
        <f>IF('Analitika nastave'!V60="DA",'Analitika nastave'!Q61+'Analitika nastave'!R61+'Analitika nastave'!S61+'Analitika nastave'!T61,IF(I$7&gt;0,I$7/I$6*I60,""))</f>
        <v/>
      </c>
      <c r="J61" s="229"/>
      <c r="K61" s="67" t="str">
        <f>IF('Analitika nastave'!AB60="DA",'Analitika nastave'!W61+'Analitika nastave'!X61+'Analitika nastave'!Y61+'Analitika nastave'!Z61,IF(K$7&gt;0,K$7/K$6*K60,""))</f>
        <v/>
      </c>
      <c r="L61" s="229"/>
      <c r="M61" s="67" t="str">
        <f>IF('Analitika nastave'!AH60="DA",'Analitika nastave'!AC61+'Analitika nastave'!AD61+'Analitika nastave'!AE61+'Analitika nastave'!AF61,IF(M$7&gt;0,M$7/M$6*M60,""))</f>
        <v/>
      </c>
      <c r="N61" s="229"/>
      <c r="O61" s="235"/>
      <c r="P61" s="111"/>
    </row>
    <row r="62" spans="1:16" x14ac:dyDescent="0.25">
      <c r="A62" s="232">
        <f>'Analitika nastave'!A62</f>
        <v>28</v>
      </c>
      <c r="B62" s="230" t="str">
        <f>'Analitika nastave'!B62</f>
        <v xml:space="preserve"> </v>
      </c>
      <c r="C62" s="232">
        <f>'Analitika nastave'!C62:C63</f>
        <v>0</v>
      </c>
      <c r="D62" s="63" t="str">
        <f>'Analitika nastave'!D62</f>
        <v>B</v>
      </c>
      <c r="E62" s="88">
        <f>IF('Analitika nastave'!J62="DA",'Analitika nastave'!E62+'Analitika nastave'!F62+'Analitika nastave'!G62+'Analitika nastave'!H62,0)</f>
        <v>0</v>
      </c>
      <c r="F62" s="228" t="str">
        <f>IF(OR('Analitika nastave'!J62:J63="DA",AND(E63&gt;=(E$7/2),E$7&gt;0)),"DA","NE")</f>
        <v>NE</v>
      </c>
      <c r="G62" s="88">
        <f>IF('Analitika nastave'!P62="DA",'Analitika nastave'!K62+'Analitika nastave'!L62+'Analitika nastave'!M62+'Analitika nastave'!N62,0)</f>
        <v>0</v>
      </c>
      <c r="H62" s="228" t="str">
        <f>IF(OR('Analitika nastave'!P62:P63="DA",AND(G63&gt;=(G$7/2),G$7&gt;0)),"DA","NE")</f>
        <v>NE</v>
      </c>
      <c r="I62" s="88">
        <f>IF('Analitika nastave'!V62="DA",'Analitika nastave'!Q62+'Analitika nastave'!R62+'Analitika nastave'!S62+'Analitika nastave'!T62,0)</f>
        <v>0</v>
      </c>
      <c r="J62" s="228" t="str">
        <f>IF(OR('Analitika nastave'!V62:V63="DA",AND(I63&gt;=(I$7/2),I$7&gt;0)),"DA","NE")</f>
        <v>NE</v>
      </c>
      <c r="K62" s="88">
        <f>IF('Analitika nastave'!AB62="DA",'Analitika nastave'!W62+'Analitika nastave'!X62+'Analitika nastave'!Y62+'Analitika nastave'!Z62,0)</f>
        <v>0</v>
      </c>
      <c r="L62" s="228" t="str">
        <f>IF(OR('Analitika nastave'!AB62:AB63="DA",AND(K63&gt;=(K$7/2),K$7&gt;0)),"DA","NE")</f>
        <v>NE</v>
      </c>
      <c r="M62" s="88">
        <f>IF('Analitika nastave'!AH62="DA",'Analitika nastave'!AC62+'Analitika nastave'!AD62+'Analitika nastave'!AE62+'Analitika nastave'!AF62,0)</f>
        <v>0</v>
      </c>
      <c r="N62" s="228" t="str">
        <f>IF(OR('Analitika nastave'!AH62:AH63="DA",AND(M63&gt;=(M$7/2),M$7&gt;0)),"DA","NE")</f>
        <v>NE</v>
      </c>
      <c r="O62" s="234">
        <f t="shared" ref="O62" si="52">IF(AND(N62="DA",L62="DA",J62="DA",H62="DA",F62="DA"),E63+G63+I63+K63+M63,0)</f>
        <v>0</v>
      </c>
      <c r="P62" s="110" t="str">
        <f t="shared" ref="P62" si="53">IF(O62&lt;50, "NE",IF(O62&lt;60,2,IF(O62&lt;75,3,IF(O62&lt;90,4,5))))</f>
        <v>NE</v>
      </c>
    </row>
    <row r="63" spans="1:16" ht="15.75" thickBot="1" x14ac:dyDescent="0.3">
      <c r="A63" s="233"/>
      <c r="B63" s="231"/>
      <c r="C63" s="233"/>
      <c r="D63" s="60" t="str">
        <f>'Analitika nastave'!D63</f>
        <v>P</v>
      </c>
      <c r="E63" s="61" t="str">
        <f>IF('Analitika nastave'!J62="DA",'Analitika nastave'!E63+'Analitika nastave'!F63+'Analitika nastave'!G63+'Analitika nastave'!H63,IF(E$7&gt;0,E$7/E$6*E62,""))</f>
        <v/>
      </c>
      <c r="F63" s="229"/>
      <c r="G63" s="67" t="str">
        <f>IF('Analitika nastave'!P62="DA",'Analitika nastave'!K63+'Analitika nastave'!L63+'Analitika nastave'!M63+'Analitika nastave'!N63,IF(G$7&gt;0,G$7/G$6*G62,""))</f>
        <v/>
      </c>
      <c r="H63" s="229"/>
      <c r="I63" s="67" t="str">
        <f>IF('Analitika nastave'!V62="DA",'Analitika nastave'!Q63+'Analitika nastave'!R63+'Analitika nastave'!S63+'Analitika nastave'!T63,IF(I$7&gt;0,I$7/I$6*I62,""))</f>
        <v/>
      </c>
      <c r="J63" s="229"/>
      <c r="K63" s="67" t="str">
        <f>IF('Analitika nastave'!AB62="DA",'Analitika nastave'!W63+'Analitika nastave'!X63+'Analitika nastave'!Y63+'Analitika nastave'!Z63,IF(K$7&gt;0,K$7/K$6*K62,""))</f>
        <v/>
      </c>
      <c r="L63" s="229"/>
      <c r="M63" s="67" t="str">
        <f>IF('Analitika nastave'!AH62="DA",'Analitika nastave'!AC63+'Analitika nastave'!AD63+'Analitika nastave'!AE63+'Analitika nastave'!AF63,IF(M$7&gt;0,M$7/M$6*M62,""))</f>
        <v/>
      </c>
      <c r="N63" s="229"/>
      <c r="O63" s="235"/>
      <c r="P63" s="111"/>
    </row>
    <row r="64" spans="1:16" x14ac:dyDescent="0.25">
      <c r="A64" s="232">
        <f>'Analitika nastave'!A64</f>
        <v>29</v>
      </c>
      <c r="B64" s="230" t="str">
        <f>'Analitika nastave'!B64</f>
        <v xml:space="preserve"> </v>
      </c>
      <c r="C64" s="232">
        <f>'Analitika nastave'!C64:C65</f>
        <v>0</v>
      </c>
      <c r="D64" s="63" t="str">
        <f>'Analitika nastave'!D64</f>
        <v>B</v>
      </c>
      <c r="E64" s="88">
        <f>IF('Analitika nastave'!J64="DA",'Analitika nastave'!E64+'Analitika nastave'!F64+'Analitika nastave'!G64+'Analitika nastave'!H64,0)</f>
        <v>0</v>
      </c>
      <c r="F64" s="228" t="str">
        <f>IF(OR('Analitika nastave'!J64:J65="DA",AND(E65&gt;=(E$7/2),E$7&gt;0)),"DA","NE")</f>
        <v>NE</v>
      </c>
      <c r="G64" s="88">
        <f>IF('Analitika nastave'!P64="DA",'Analitika nastave'!K64+'Analitika nastave'!L64+'Analitika nastave'!M64+'Analitika nastave'!N64,0)</f>
        <v>0</v>
      </c>
      <c r="H64" s="228" t="str">
        <f>IF(OR('Analitika nastave'!P64:P65="DA",AND(G65&gt;=(G$7/2),G$7&gt;0)),"DA","NE")</f>
        <v>NE</v>
      </c>
      <c r="I64" s="88">
        <f>IF('Analitika nastave'!V64="DA",'Analitika nastave'!Q64+'Analitika nastave'!R64+'Analitika nastave'!S64+'Analitika nastave'!T64,0)</f>
        <v>0</v>
      </c>
      <c r="J64" s="228" t="str">
        <f>IF(OR('Analitika nastave'!V64:V65="DA",AND(I65&gt;=(I$7/2),I$7&gt;0)),"DA","NE")</f>
        <v>NE</v>
      </c>
      <c r="K64" s="88">
        <f>IF('Analitika nastave'!AB64="DA",'Analitika nastave'!W64+'Analitika nastave'!X64+'Analitika nastave'!Y64+'Analitika nastave'!Z64,0)</f>
        <v>0</v>
      </c>
      <c r="L64" s="228" t="str">
        <f>IF(OR('Analitika nastave'!AB64:AB65="DA",AND(K65&gt;=(K$7/2),K$7&gt;0)),"DA","NE")</f>
        <v>NE</v>
      </c>
      <c r="M64" s="88">
        <f>IF('Analitika nastave'!AH64="DA",'Analitika nastave'!AC64+'Analitika nastave'!AD64+'Analitika nastave'!AE64+'Analitika nastave'!AF64,0)</f>
        <v>0</v>
      </c>
      <c r="N64" s="228" t="str">
        <f>IF(OR('Analitika nastave'!AH64:AH65="DA",AND(M65&gt;=(M$7/2),M$7&gt;0)),"DA","NE")</f>
        <v>NE</v>
      </c>
      <c r="O64" s="234">
        <f t="shared" ref="O64" si="54">IF(AND(N64="DA",L64="DA",J64="DA",H64="DA",F64="DA"),E65+G65+I65+K65+M65,0)</f>
        <v>0</v>
      </c>
      <c r="P64" s="110" t="str">
        <f t="shared" ref="P64" si="55">IF(O64&lt;50, "NE",IF(O64&lt;60,2,IF(O64&lt;75,3,IF(O64&lt;90,4,5))))</f>
        <v>NE</v>
      </c>
    </row>
    <row r="65" spans="1:16" ht="15.75" thickBot="1" x14ac:dyDescent="0.3">
      <c r="A65" s="233"/>
      <c r="B65" s="231"/>
      <c r="C65" s="233"/>
      <c r="D65" s="60" t="str">
        <f>'Analitika nastave'!D65</f>
        <v>P</v>
      </c>
      <c r="E65" s="61" t="str">
        <f>IF('Analitika nastave'!J64="DA",'Analitika nastave'!E65+'Analitika nastave'!F65+'Analitika nastave'!G65+'Analitika nastave'!H65,IF(E$7&gt;0,E$7/E$6*E64,""))</f>
        <v/>
      </c>
      <c r="F65" s="229"/>
      <c r="G65" s="67" t="str">
        <f>IF('Analitika nastave'!P64="DA",'Analitika nastave'!K65+'Analitika nastave'!L65+'Analitika nastave'!M65+'Analitika nastave'!N65,IF(G$7&gt;0,G$7/G$6*G64,""))</f>
        <v/>
      </c>
      <c r="H65" s="229"/>
      <c r="I65" s="67" t="str">
        <f>IF('Analitika nastave'!V64="DA",'Analitika nastave'!Q65+'Analitika nastave'!R65+'Analitika nastave'!S65+'Analitika nastave'!T65,IF(I$7&gt;0,I$7/I$6*I64,""))</f>
        <v/>
      </c>
      <c r="J65" s="229"/>
      <c r="K65" s="67" t="str">
        <f>IF('Analitika nastave'!AB64="DA",'Analitika nastave'!W65+'Analitika nastave'!X65+'Analitika nastave'!Y65+'Analitika nastave'!Z65,IF(K$7&gt;0,K$7/K$6*K64,""))</f>
        <v/>
      </c>
      <c r="L65" s="229"/>
      <c r="M65" s="67" t="str">
        <f>IF('Analitika nastave'!AH64="DA",'Analitika nastave'!AC65+'Analitika nastave'!AD65+'Analitika nastave'!AE65+'Analitika nastave'!AF65,IF(M$7&gt;0,M$7/M$6*M64,""))</f>
        <v/>
      </c>
      <c r="N65" s="229"/>
      <c r="O65" s="235"/>
      <c r="P65" s="111"/>
    </row>
    <row r="66" spans="1:16" x14ac:dyDescent="0.25">
      <c r="A66" s="232">
        <f>'Analitika nastave'!A66</f>
        <v>30</v>
      </c>
      <c r="B66" s="230" t="str">
        <f>'Analitika nastave'!B66</f>
        <v xml:space="preserve"> </v>
      </c>
      <c r="C66" s="232">
        <f>'Analitika nastave'!C66:C67</f>
        <v>0</v>
      </c>
      <c r="D66" s="63" t="str">
        <f>'Analitika nastave'!D66</f>
        <v>B</v>
      </c>
      <c r="E66" s="88">
        <f>IF('Analitika nastave'!J66="DA",'Analitika nastave'!E66+'Analitika nastave'!F66+'Analitika nastave'!G66+'Analitika nastave'!H66,0)</f>
        <v>0</v>
      </c>
      <c r="F66" s="228" t="str">
        <f>IF(OR('Analitika nastave'!J66:J67="DA",AND(E67&gt;=(E$7/2),E$7&gt;0)),"DA","NE")</f>
        <v>NE</v>
      </c>
      <c r="G66" s="88">
        <f>IF('Analitika nastave'!P66="DA",'Analitika nastave'!K66+'Analitika nastave'!L66+'Analitika nastave'!M66+'Analitika nastave'!N66,0)</f>
        <v>0</v>
      </c>
      <c r="H66" s="228" t="str">
        <f>IF(OR('Analitika nastave'!P66:P67="DA",AND(G67&gt;=(G$7/2),G$7&gt;0)),"DA","NE")</f>
        <v>NE</v>
      </c>
      <c r="I66" s="88">
        <f>IF('Analitika nastave'!V66="DA",'Analitika nastave'!Q66+'Analitika nastave'!R66+'Analitika nastave'!S66+'Analitika nastave'!T66,0)</f>
        <v>0</v>
      </c>
      <c r="J66" s="228" t="str">
        <f>IF(OR('Analitika nastave'!V66:V67="DA",AND(I67&gt;=(I$7/2),I$7&gt;0)),"DA","NE")</f>
        <v>NE</v>
      </c>
      <c r="K66" s="88">
        <f>IF('Analitika nastave'!AB66="DA",'Analitika nastave'!W66+'Analitika nastave'!X66+'Analitika nastave'!Y66+'Analitika nastave'!Z66,0)</f>
        <v>0</v>
      </c>
      <c r="L66" s="228" t="str">
        <f>IF(OR('Analitika nastave'!AB66:AB67="DA",AND(K67&gt;=(K$7/2),K$7&gt;0)),"DA","NE")</f>
        <v>NE</v>
      </c>
      <c r="M66" s="88">
        <f>IF('Analitika nastave'!AH66="DA",'Analitika nastave'!AC66+'Analitika nastave'!AD66+'Analitika nastave'!AE66+'Analitika nastave'!AF66,0)</f>
        <v>0</v>
      </c>
      <c r="N66" s="228" t="str">
        <f>IF(OR('Analitika nastave'!AH66:AH67="DA",AND(M67&gt;=(M$7/2),M$7&gt;0)),"DA","NE")</f>
        <v>NE</v>
      </c>
      <c r="O66" s="234">
        <f t="shared" ref="O66" si="56">IF(AND(N66="DA",L66="DA",J66="DA",H66="DA",F66="DA"),E67+G67+I67+K67+M67,0)</f>
        <v>0</v>
      </c>
      <c r="P66" s="110" t="str">
        <f t="shared" ref="P66" si="57">IF(O66&lt;50, "NE",IF(O66&lt;60,2,IF(O66&lt;75,3,IF(O66&lt;90,4,5))))</f>
        <v>NE</v>
      </c>
    </row>
    <row r="67" spans="1:16" ht="15.75" thickBot="1" x14ac:dyDescent="0.3">
      <c r="A67" s="233"/>
      <c r="B67" s="231"/>
      <c r="C67" s="233"/>
      <c r="D67" s="60" t="str">
        <f>'Analitika nastave'!D67</f>
        <v>P</v>
      </c>
      <c r="E67" s="61" t="str">
        <f>IF('Analitika nastave'!J66="DA",'Analitika nastave'!E67+'Analitika nastave'!F67+'Analitika nastave'!G67+'Analitika nastave'!H67,IF(E$7&gt;0,E$7/E$6*E66,""))</f>
        <v/>
      </c>
      <c r="F67" s="229"/>
      <c r="G67" s="67" t="str">
        <f>IF('Analitika nastave'!P66="DA",'Analitika nastave'!K67+'Analitika nastave'!L67+'Analitika nastave'!M67+'Analitika nastave'!N67,IF(G$7&gt;0,G$7/G$6*G66,""))</f>
        <v/>
      </c>
      <c r="H67" s="229"/>
      <c r="I67" s="67" t="str">
        <f>IF('Analitika nastave'!V66="DA",'Analitika nastave'!Q67+'Analitika nastave'!R67+'Analitika nastave'!S67+'Analitika nastave'!T67,IF(I$7&gt;0,I$7/I$6*I66,""))</f>
        <v/>
      </c>
      <c r="J67" s="229"/>
      <c r="K67" s="67" t="str">
        <f>IF('Analitika nastave'!AB66="DA",'Analitika nastave'!W67+'Analitika nastave'!X67+'Analitika nastave'!Y67+'Analitika nastave'!Z67,IF(K$7&gt;0,K$7/K$6*K66,""))</f>
        <v/>
      </c>
      <c r="L67" s="229"/>
      <c r="M67" s="67" t="str">
        <f>IF('Analitika nastave'!AH66="DA",'Analitika nastave'!AC67+'Analitika nastave'!AD67+'Analitika nastave'!AE67+'Analitika nastave'!AF67,IF(M$7&gt;0,M$7/M$6*M66,""))</f>
        <v/>
      </c>
      <c r="N67" s="229"/>
      <c r="O67" s="235"/>
      <c r="P67" s="111"/>
    </row>
    <row r="68" spans="1:16" x14ac:dyDescent="0.25">
      <c r="A68" s="232">
        <f>'Analitika nastave'!A68</f>
        <v>31</v>
      </c>
      <c r="B68" s="230" t="str">
        <f>'Analitika nastave'!B68</f>
        <v xml:space="preserve"> </v>
      </c>
      <c r="C68" s="232">
        <f>'Analitika nastave'!C68:C69</f>
        <v>0</v>
      </c>
      <c r="D68" s="63" t="str">
        <f>'Analitika nastave'!D68</f>
        <v>B</v>
      </c>
      <c r="E68" s="88">
        <f>IF('Analitika nastave'!J68="DA",'Analitika nastave'!E68+'Analitika nastave'!F68+'Analitika nastave'!G68+'Analitika nastave'!H68,0)</f>
        <v>0</v>
      </c>
      <c r="F68" s="228" t="str">
        <f>IF(OR('Analitika nastave'!J68:J69="DA",AND(E69&gt;=(E$7/2),E$7&gt;0)),"DA","NE")</f>
        <v>NE</v>
      </c>
      <c r="G68" s="88">
        <f>IF('Analitika nastave'!P68="DA",'Analitika nastave'!K68+'Analitika nastave'!L68+'Analitika nastave'!M68+'Analitika nastave'!N68,0)</f>
        <v>0</v>
      </c>
      <c r="H68" s="228" t="str">
        <f>IF(OR('Analitika nastave'!P68:P69="DA",AND(G69&gt;=(G$7/2),G$7&gt;0)),"DA","NE")</f>
        <v>NE</v>
      </c>
      <c r="I68" s="88">
        <f>IF('Analitika nastave'!V68="DA",'Analitika nastave'!Q68+'Analitika nastave'!R68+'Analitika nastave'!S68+'Analitika nastave'!T68,0)</f>
        <v>0</v>
      </c>
      <c r="J68" s="228" t="str">
        <f>IF(OR('Analitika nastave'!V68:V69="DA",AND(I69&gt;=(I$7/2),I$7&gt;0)),"DA","NE")</f>
        <v>NE</v>
      </c>
      <c r="K68" s="88">
        <f>IF('Analitika nastave'!AB68="DA",'Analitika nastave'!W68+'Analitika nastave'!X68+'Analitika nastave'!Y68+'Analitika nastave'!Z68,0)</f>
        <v>0</v>
      </c>
      <c r="L68" s="228" t="str">
        <f>IF(OR('Analitika nastave'!AB68:AB69="DA",AND(K69&gt;=(K$7/2),K$7&gt;0)),"DA","NE")</f>
        <v>NE</v>
      </c>
      <c r="M68" s="88">
        <f>IF('Analitika nastave'!AH68="DA",'Analitika nastave'!AC68+'Analitika nastave'!AD68+'Analitika nastave'!AE68+'Analitika nastave'!AF68,0)</f>
        <v>0</v>
      </c>
      <c r="N68" s="228" t="str">
        <f>IF(OR('Analitika nastave'!AH68:AH69="DA",AND(M69&gt;=(M$7/2),M$7&gt;0)),"DA","NE")</f>
        <v>NE</v>
      </c>
      <c r="O68" s="234">
        <f t="shared" ref="O68" si="58">IF(AND(N68="DA",L68="DA",J68="DA",H68="DA",F68="DA"),E69+G69+I69+K69+M69,0)</f>
        <v>0</v>
      </c>
      <c r="P68" s="110" t="str">
        <f t="shared" ref="P68" si="59">IF(O68&lt;50, "NE",IF(O68&lt;60,2,IF(O68&lt;75,3,IF(O68&lt;90,4,5))))</f>
        <v>NE</v>
      </c>
    </row>
    <row r="69" spans="1:16" ht="15.75" thickBot="1" x14ac:dyDescent="0.3">
      <c r="A69" s="233"/>
      <c r="B69" s="231"/>
      <c r="C69" s="233"/>
      <c r="D69" s="60" t="str">
        <f>'Analitika nastave'!D69</f>
        <v>P</v>
      </c>
      <c r="E69" s="61" t="str">
        <f>IF('Analitika nastave'!J68="DA",'Analitika nastave'!E69+'Analitika nastave'!F69+'Analitika nastave'!G69+'Analitika nastave'!H69,IF(E$7&gt;0,E$7/E$6*E68,""))</f>
        <v/>
      </c>
      <c r="F69" s="229"/>
      <c r="G69" s="67" t="str">
        <f>IF('Analitika nastave'!P68="DA",'Analitika nastave'!K69+'Analitika nastave'!L69+'Analitika nastave'!M69+'Analitika nastave'!N69,IF(G$7&gt;0,G$7/G$6*G68,""))</f>
        <v/>
      </c>
      <c r="H69" s="229"/>
      <c r="I69" s="67" t="str">
        <f>IF('Analitika nastave'!V68="DA",'Analitika nastave'!Q69+'Analitika nastave'!R69+'Analitika nastave'!S69+'Analitika nastave'!T69,IF(I$7&gt;0,I$7/I$6*I68,""))</f>
        <v/>
      </c>
      <c r="J69" s="229"/>
      <c r="K69" s="67" t="str">
        <f>IF('Analitika nastave'!AB68="DA",'Analitika nastave'!W69+'Analitika nastave'!X69+'Analitika nastave'!Y69+'Analitika nastave'!Z69,IF(K$7&gt;0,K$7/K$6*K68,""))</f>
        <v/>
      </c>
      <c r="L69" s="229"/>
      <c r="M69" s="67" t="str">
        <f>IF('Analitika nastave'!AH68="DA",'Analitika nastave'!AC69+'Analitika nastave'!AD69+'Analitika nastave'!AE69+'Analitika nastave'!AF69,IF(M$7&gt;0,M$7/M$6*M68,""))</f>
        <v/>
      </c>
      <c r="N69" s="229"/>
      <c r="O69" s="235"/>
      <c r="P69" s="111"/>
    </row>
    <row r="70" spans="1:16" x14ac:dyDescent="0.25">
      <c r="A70" s="232">
        <f>'Analitika nastave'!A70</f>
        <v>32</v>
      </c>
      <c r="B70" s="230" t="str">
        <f>'Analitika nastave'!B70</f>
        <v xml:space="preserve"> </v>
      </c>
      <c r="C70" s="232">
        <f>'Analitika nastave'!C70:C71</f>
        <v>0</v>
      </c>
      <c r="D70" s="63" t="str">
        <f>'Analitika nastave'!D70</f>
        <v>B</v>
      </c>
      <c r="E70" s="88">
        <f>IF('Analitika nastave'!J70="DA",'Analitika nastave'!E70+'Analitika nastave'!F70+'Analitika nastave'!G70+'Analitika nastave'!H70,0)</f>
        <v>0</v>
      </c>
      <c r="F70" s="228" t="str">
        <f>IF(OR('Analitika nastave'!J70:J71="DA",AND(E71&gt;=(E$7/2),E$7&gt;0)),"DA","NE")</f>
        <v>NE</v>
      </c>
      <c r="G70" s="88">
        <f>IF('Analitika nastave'!P70="DA",'Analitika nastave'!K70+'Analitika nastave'!L70+'Analitika nastave'!M70+'Analitika nastave'!N70,0)</f>
        <v>0</v>
      </c>
      <c r="H70" s="228" t="str">
        <f>IF(OR('Analitika nastave'!P70:P71="DA",AND(G71&gt;=(G$7/2),G$7&gt;0)),"DA","NE")</f>
        <v>NE</v>
      </c>
      <c r="I70" s="88">
        <f>IF('Analitika nastave'!V70="DA",'Analitika nastave'!Q70+'Analitika nastave'!R70+'Analitika nastave'!S70+'Analitika nastave'!T70,0)</f>
        <v>0</v>
      </c>
      <c r="J70" s="228" t="str">
        <f>IF(OR('Analitika nastave'!V70:V71="DA",AND(I71&gt;=(I$7/2),I$7&gt;0)),"DA","NE")</f>
        <v>NE</v>
      </c>
      <c r="K70" s="88">
        <f>IF('Analitika nastave'!AB70="DA",'Analitika nastave'!W70+'Analitika nastave'!X70+'Analitika nastave'!Y70+'Analitika nastave'!Z70,0)</f>
        <v>0</v>
      </c>
      <c r="L70" s="228" t="str">
        <f>IF(OR('Analitika nastave'!AB70:AB71="DA",AND(K71&gt;=(K$7/2),K$7&gt;0)),"DA","NE")</f>
        <v>NE</v>
      </c>
      <c r="M70" s="88">
        <f>IF('Analitika nastave'!AH70="DA",'Analitika nastave'!AC70+'Analitika nastave'!AD70+'Analitika nastave'!AE70+'Analitika nastave'!AF70,0)</f>
        <v>0</v>
      </c>
      <c r="N70" s="228" t="str">
        <f>IF(OR('Analitika nastave'!AH70:AH71="DA",AND(M71&gt;=(M$7/2),M$7&gt;0)),"DA","NE")</f>
        <v>NE</v>
      </c>
      <c r="O70" s="234">
        <f t="shared" ref="O70" si="60">IF(AND(N70="DA",L70="DA",J70="DA",H70="DA",F70="DA"),E71+G71+I71+K71+M71,0)</f>
        <v>0</v>
      </c>
      <c r="P70" s="110" t="str">
        <f t="shared" ref="P70" si="61">IF(O70&lt;50, "NE",IF(O70&lt;60,2,IF(O70&lt;75,3,IF(O70&lt;90,4,5))))</f>
        <v>NE</v>
      </c>
    </row>
    <row r="71" spans="1:16" ht="15.75" thickBot="1" x14ac:dyDescent="0.3">
      <c r="A71" s="233"/>
      <c r="B71" s="231"/>
      <c r="C71" s="233"/>
      <c r="D71" s="60" t="str">
        <f>'Analitika nastave'!D71</f>
        <v>P</v>
      </c>
      <c r="E71" s="61" t="str">
        <f>IF('Analitika nastave'!J70="DA",'Analitika nastave'!E71+'Analitika nastave'!F71+'Analitika nastave'!G71+'Analitika nastave'!H71,IF(E$7&gt;0,E$7/E$6*E70,""))</f>
        <v/>
      </c>
      <c r="F71" s="229"/>
      <c r="G71" s="67" t="str">
        <f>IF('Analitika nastave'!P70="DA",'Analitika nastave'!K71+'Analitika nastave'!L71+'Analitika nastave'!M71+'Analitika nastave'!N71,IF(G$7&gt;0,G$7/G$6*G70,""))</f>
        <v/>
      </c>
      <c r="H71" s="229"/>
      <c r="I71" s="67" t="str">
        <f>IF('Analitika nastave'!V70="DA",'Analitika nastave'!Q71+'Analitika nastave'!R71+'Analitika nastave'!S71+'Analitika nastave'!T71,IF(I$7&gt;0,I$7/I$6*I70,""))</f>
        <v/>
      </c>
      <c r="J71" s="229"/>
      <c r="K71" s="67" t="str">
        <f>IF('Analitika nastave'!AB70="DA",'Analitika nastave'!W71+'Analitika nastave'!X71+'Analitika nastave'!Y71+'Analitika nastave'!Z71,IF(K$7&gt;0,K$7/K$6*K70,""))</f>
        <v/>
      </c>
      <c r="L71" s="229"/>
      <c r="M71" s="67" t="str">
        <f>IF('Analitika nastave'!AH70="DA",'Analitika nastave'!AC71+'Analitika nastave'!AD71+'Analitika nastave'!AE71+'Analitika nastave'!AF71,IF(M$7&gt;0,M$7/M$6*M70,""))</f>
        <v/>
      </c>
      <c r="N71" s="229"/>
      <c r="O71" s="235"/>
      <c r="P71" s="111"/>
    </row>
    <row r="72" spans="1:16" x14ac:dyDescent="0.25">
      <c r="A72" s="232">
        <f>'Analitika nastave'!A72</f>
        <v>33</v>
      </c>
      <c r="B72" s="230" t="str">
        <f>'Analitika nastave'!B72</f>
        <v xml:space="preserve"> </v>
      </c>
      <c r="C72" s="232">
        <f>'Analitika nastave'!C72:C73</f>
        <v>0</v>
      </c>
      <c r="D72" s="63" t="str">
        <f>'Analitika nastave'!D72</f>
        <v>B</v>
      </c>
      <c r="E72" s="88">
        <f>IF('Analitika nastave'!J72="DA",'Analitika nastave'!E72+'Analitika nastave'!F72+'Analitika nastave'!G72+'Analitika nastave'!H72,0)</f>
        <v>0</v>
      </c>
      <c r="F72" s="228" t="str">
        <f>IF(OR('Analitika nastave'!J72:J73="DA",AND(E73&gt;=(E$7/2),E$7&gt;0)),"DA","NE")</f>
        <v>NE</v>
      </c>
      <c r="G72" s="88">
        <f>IF('Analitika nastave'!P72="DA",'Analitika nastave'!K72+'Analitika nastave'!L72+'Analitika nastave'!M72+'Analitika nastave'!N72,0)</f>
        <v>0</v>
      </c>
      <c r="H72" s="228" t="str">
        <f>IF(OR('Analitika nastave'!P72:P73="DA",AND(G73&gt;=(G$7/2),G$7&gt;0)),"DA","NE")</f>
        <v>NE</v>
      </c>
      <c r="I72" s="88">
        <f>IF('Analitika nastave'!V72="DA",'Analitika nastave'!Q72+'Analitika nastave'!R72+'Analitika nastave'!S72+'Analitika nastave'!T72,0)</f>
        <v>0</v>
      </c>
      <c r="J72" s="228" t="str">
        <f>IF(OR('Analitika nastave'!V72:V73="DA",AND(I73&gt;=(I$7/2),I$7&gt;0)),"DA","NE")</f>
        <v>NE</v>
      </c>
      <c r="K72" s="88">
        <f>IF('Analitika nastave'!AB72="DA",'Analitika nastave'!W72+'Analitika nastave'!X72+'Analitika nastave'!Y72+'Analitika nastave'!Z72,0)</f>
        <v>0</v>
      </c>
      <c r="L72" s="228" t="str">
        <f>IF(OR('Analitika nastave'!AB72:AB73="DA",AND(K73&gt;=(K$7/2),K$7&gt;0)),"DA","NE")</f>
        <v>NE</v>
      </c>
      <c r="M72" s="88">
        <f>IF('Analitika nastave'!AH72="DA",'Analitika nastave'!AC72+'Analitika nastave'!AD72+'Analitika nastave'!AE72+'Analitika nastave'!AF72,0)</f>
        <v>0</v>
      </c>
      <c r="N72" s="228" t="str">
        <f>IF(OR('Analitika nastave'!AH72:AH73="DA",AND(M73&gt;=(M$7/2),M$7&gt;0)),"DA","NE")</f>
        <v>NE</v>
      </c>
      <c r="O72" s="234">
        <f t="shared" ref="O72" si="62">IF(AND(N72="DA",L72="DA",J72="DA",H72="DA",F72="DA"),E73+G73+I73+K73+M73,0)</f>
        <v>0</v>
      </c>
      <c r="P72" s="110" t="str">
        <f t="shared" ref="P72" si="63">IF(O72&lt;50, "NE",IF(O72&lt;60,2,IF(O72&lt;75,3,IF(O72&lt;90,4,5))))</f>
        <v>NE</v>
      </c>
    </row>
    <row r="73" spans="1:16" ht="15.75" thickBot="1" x14ac:dyDescent="0.3">
      <c r="A73" s="233"/>
      <c r="B73" s="231"/>
      <c r="C73" s="233"/>
      <c r="D73" s="60" t="str">
        <f>'Analitika nastave'!D73</f>
        <v>P</v>
      </c>
      <c r="E73" s="61" t="str">
        <f>IF('Analitika nastave'!J72="DA",'Analitika nastave'!E73+'Analitika nastave'!F73+'Analitika nastave'!G73+'Analitika nastave'!H73,IF(E$7&gt;0,E$7/E$6*E72,""))</f>
        <v/>
      </c>
      <c r="F73" s="229"/>
      <c r="G73" s="67" t="str">
        <f>IF('Analitika nastave'!P72="DA",'Analitika nastave'!K73+'Analitika nastave'!L73+'Analitika nastave'!M73+'Analitika nastave'!N73,IF(G$7&gt;0,G$7/G$6*G72,""))</f>
        <v/>
      </c>
      <c r="H73" s="229"/>
      <c r="I73" s="67" t="str">
        <f>IF('Analitika nastave'!V72="DA",'Analitika nastave'!Q73+'Analitika nastave'!R73+'Analitika nastave'!S73+'Analitika nastave'!T73,IF(I$7&gt;0,I$7/I$6*I72,""))</f>
        <v/>
      </c>
      <c r="J73" s="229"/>
      <c r="K73" s="67" t="str">
        <f>IF('Analitika nastave'!AB72="DA",'Analitika nastave'!W73+'Analitika nastave'!X73+'Analitika nastave'!Y73+'Analitika nastave'!Z73,IF(K$7&gt;0,K$7/K$6*K72,""))</f>
        <v/>
      </c>
      <c r="L73" s="229"/>
      <c r="M73" s="67" t="str">
        <f>IF('Analitika nastave'!AH72="DA",'Analitika nastave'!AC73+'Analitika nastave'!AD73+'Analitika nastave'!AE73+'Analitika nastave'!AF73,IF(M$7&gt;0,M$7/M$6*M72,""))</f>
        <v/>
      </c>
      <c r="N73" s="229"/>
      <c r="O73" s="235"/>
      <c r="P73" s="111"/>
    </row>
    <row r="74" spans="1:16" x14ac:dyDescent="0.25">
      <c r="A74" s="232">
        <f>'Analitika nastave'!A74</f>
        <v>34</v>
      </c>
      <c r="B74" s="230" t="str">
        <f>'Analitika nastave'!B74</f>
        <v xml:space="preserve"> </v>
      </c>
      <c r="C74" s="232">
        <f>'Analitika nastave'!C74:C75</f>
        <v>0</v>
      </c>
      <c r="D74" s="63" t="str">
        <f>'Analitika nastave'!D74</f>
        <v>B</v>
      </c>
      <c r="E74" s="88">
        <f>IF('Analitika nastave'!J74="DA",'Analitika nastave'!E74+'Analitika nastave'!F74+'Analitika nastave'!G74+'Analitika nastave'!H74,0)</f>
        <v>0</v>
      </c>
      <c r="F74" s="228" t="str">
        <f>IF(OR('Analitika nastave'!J74:J75="DA",AND(E75&gt;=(E$7/2),E$7&gt;0)),"DA","NE")</f>
        <v>NE</v>
      </c>
      <c r="G74" s="88">
        <f>IF('Analitika nastave'!P74="DA",'Analitika nastave'!K74+'Analitika nastave'!L74+'Analitika nastave'!M74+'Analitika nastave'!N74,0)</f>
        <v>0</v>
      </c>
      <c r="H74" s="228" t="str">
        <f>IF(OR('Analitika nastave'!P74:P75="DA",AND(G75&gt;=(G$7/2),G$7&gt;0)),"DA","NE")</f>
        <v>NE</v>
      </c>
      <c r="I74" s="88">
        <f>IF('Analitika nastave'!V74="DA",'Analitika nastave'!Q74+'Analitika nastave'!R74+'Analitika nastave'!S74+'Analitika nastave'!T74,0)</f>
        <v>0</v>
      </c>
      <c r="J74" s="228" t="str">
        <f>IF(OR('Analitika nastave'!V74:V75="DA",AND(I75&gt;=(I$7/2),I$7&gt;0)),"DA","NE")</f>
        <v>NE</v>
      </c>
      <c r="K74" s="88">
        <f>IF('Analitika nastave'!AB74="DA",'Analitika nastave'!W74+'Analitika nastave'!X74+'Analitika nastave'!Y74+'Analitika nastave'!Z74,0)</f>
        <v>0</v>
      </c>
      <c r="L74" s="228" t="str">
        <f>IF(OR('Analitika nastave'!AB74:AB75="DA",AND(K75&gt;=(K$7/2),K$7&gt;0)),"DA","NE")</f>
        <v>NE</v>
      </c>
      <c r="M74" s="88">
        <f>IF('Analitika nastave'!AH74="DA",'Analitika nastave'!AC74+'Analitika nastave'!AD74+'Analitika nastave'!AE74+'Analitika nastave'!AF74,0)</f>
        <v>0</v>
      </c>
      <c r="N74" s="228" t="str">
        <f>IF(OR('Analitika nastave'!AH74:AH75="DA",AND(M75&gt;=(M$7/2),M$7&gt;0)),"DA","NE")</f>
        <v>NE</v>
      </c>
      <c r="O74" s="234">
        <f t="shared" ref="O74" si="64">IF(AND(N74="DA",L74="DA",J74="DA",H74="DA",F74="DA"),E75+G75+I75+K75+M75,0)</f>
        <v>0</v>
      </c>
      <c r="P74" s="110" t="str">
        <f t="shared" ref="P74" si="65">IF(O74&lt;50, "NE",IF(O74&lt;60,2,IF(O74&lt;75,3,IF(O74&lt;90,4,5))))</f>
        <v>NE</v>
      </c>
    </row>
    <row r="75" spans="1:16" ht="15.75" thickBot="1" x14ac:dyDescent="0.3">
      <c r="A75" s="233"/>
      <c r="B75" s="231"/>
      <c r="C75" s="233"/>
      <c r="D75" s="60" t="str">
        <f>'Analitika nastave'!D75</f>
        <v>P</v>
      </c>
      <c r="E75" s="61" t="str">
        <f>IF('Analitika nastave'!J74="DA",'Analitika nastave'!E75+'Analitika nastave'!F75+'Analitika nastave'!G75+'Analitika nastave'!H75,IF(E$7&gt;0,E$7/E$6*E74,""))</f>
        <v/>
      </c>
      <c r="F75" s="229"/>
      <c r="G75" s="67" t="str">
        <f>IF('Analitika nastave'!P74="DA",'Analitika nastave'!K75+'Analitika nastave'!L75+'Analitika nastave'!M75+'Analitika nastave'!N75,IF(G$7&gt;0,G$7/G$6*G74,""))</f>
        <v/>
      </c>
      <c r="H75" s="229"/>
      <c r="I75" s="67" t="str">
        <f>IF('Analitika nastave'!V74="DA",'Analitika nastave'!Q75+'Analitika nastave'!R75+'Analitika nastave'!S75+'Analitika nastave'!T75,IF(I$7&gt;0,I$7/I$6*I74,""))</f>
        <v/>
      </c>
      <c r="J75" s="229"/>
      <c r="K75" s="67" t="str">
        <f>IF('Analitika nastave'!AB74="DA",'Analitika nastave'!W75+'Analitika nastave'!X75+'Analitika nastave'!Y75+'Analitika nastave'!Z75,IF(K$7&gt;0,K$7/K$6*K74,""))</f>
        <v/>
      </c>
      <c r="L75" s="229"/>
      <c r="M75" s="67" t="str">
        <f>IF('Analitika nastave'!AH74="DA",'Analitika nastave'!AC75+'Analitika nastave'!AD75+'Analitika nastave'!AE75+'Analitika nastave'!AF75,IF(M$7&gt;0,M$7/M$6*M74,""))</f>
        <v/>
      </c>
      <c r="N75" s="229"/>
      <c r="O75" s="235"/>
      <c r="P75" s="111"/>
    </row>
    <row r="76" spans="1:16" x14ac:dyDescent="0.25">
      <c r="A76" s="232">
        <f>'Analitika nastave'!A76</f>
        <v>35</v>
      </c>
      <c r="B76" s="230" t="str">
        <f>'Analitika nastave'!B76</f>
        <v xml:space="preserve"> </v>
      </c>
      <c r="C76" s="232">
        <f>'Analitika nastave'!C76:C77</f>
        <v>0</v>
      </c>
      <c r="D76" s="63" t="str">
        <f>'Analitika nastave'!D76</f>
        <v>B</v>
      </c>
      <c r="E76" s="88">
        <f>IF('Analitika nastave'!J76="DA",'Analitika nastave'!E76+'Analitika nastave'!F76+'Analitika nastave'!G76+'Analitika nastave'!H76,0)</f>
        <v>0</v>
      </c>
      <c r="F76" s="228" t="str">
        <f>IF(OR('Analitika nastave'!J76:J77="DA",AND(E77&gt;=(E$7/2),E$7&gt;0)),"DA","NE")</f>
        <v>NE</v>
      </c>
      <c r="G76" s="88">
        <f>IF('Analitika nastave'!P76="DA",'Analitika nastave'!K76+'Analitika nastave'!L76+'Analitika nastave'!M76+'Analitika nastave'!N76,0)</f>
        <v>0</v>
      </c>
      <c r="H76" s="228" t="str">
        <f>IF(OR('Analitika nastave'!P76:P77="DA",AND(G77&gt;=(G$7/2),G$7&gt;0)),"DA","NE")</f>
        <v>NE</v>
      </c>
      <c r="I76" s="88">
        <f>IF('Analitika nastave'!V76="DA",'Analitika nastave'!Q76+'Analitika nastave'!R76+'Analitika nastave'!S76+'Analitika nastave'!T76,0)</f>
        <v>0</v>
      </c>
      <c r="J76" s="228" t="str">
        <f>IF(OR('Analitika nastave'!V76:V77="DA",AND(I77&gt;=(I$7/2),I$7&gt;0)),"DA","NE")</f>
        <v>NE</v>
      </c>
      <c r="K76" s="88">
        <f>IF('Analitika nastave'!AB76="DA",'Analitika nastave'!W76+'Analitika nastave'!X76+'Analitika nastave'!Y76+'Analitika nastave'!Z76,0)</f>
        <v>0</v>
      </c>
      <c r="L76" s="228" t="str">
        <f>IF(OR('Analitika nastave'!AB76:AB77="DA",AND(K77&gt;=(K$7/2),K$7&gt;0)),"DA","NE")</f>
        <v>NE</v>
      </c>
      <c r="M76" s="88">
        <f>IF('Analitika nastave'!AH76="DA",'Analitika nastave'!AC76+'Analitika nastave'!AD76+'Analitika nastave'!AE76+'Analitika nastave'!AF76,0)</f>
        <v>0</v>
      </c>
      <c r="N76" s="228" t="str">
        <f>IF(OR('Analitika nastave'!AH76:AH77="DA",AND(M77&gt;=(M$7/2),M$7&gt;0)),"DA","NE")</f>
        <v>NE</v>
      </c>
      <c r="O76" s="234">
        <f t="shared" ref="O76" si="66">IF(AND(N76="DA",L76="DA",J76="DA",H76="DA",F76="DA"),E77+G77+I77+K77+M77,0)</f>
        <v>0</v>
      </c>
      <c r="P76" s="110" t="str">
        <f t="shared" ref="P76" si="67">IF(O76&lt;50, "NE",IF(O76&lt;60,2,IF(O76&lt;75,3,IF(O76&lt;90,4,5))))</f>
        <v>NE</v>
      </c>
    </row>
    <row r="77" spans="1:16" ht="15.75" thickBot="1" x14ac:dyDescent="0.3">
      <c r="A77" s="233"/>
      <c r="B77" s="231"/>
      <c r="C77" s="233"/>
      <c r="D77" s="60" t="str">
        <f>'Analitika nastave'!D77</f>
        <v>P</v>
      </c>
      <c r="E77" s="61" t="str">
        <f>IF('Analitika nastave'!J76="DA",'Analitika nastave'!E77+'Analitika nastave'!F77+'Analitika nastave'!G77+'Analitika nastave'!H77,IF(E$7&gt;0,E$7/E$6*E76,""))</f>
        <v/>
      </c>
      <c r="F77" s="229"/>
      <c r="G77" s="67" t="str">
        <f>IF('Analitika nastave'!P76="DA",'Analitika nastave'!K77+'Analitika nastave'!L77+'Analitika nastave'!M77+'Analitika nastave'!N77,IF(G$7&gt;0,G$7/G$6*G76,""))</f>
        <v/>
      </c>
      <c r="H77" s="229"/>
      <c r="I77" s="67" t="str">
        <f>IF('Analitika nastave'!V76="DA",'Analitika nastave'!Q77+'Analitika nastave'!R77+'Analitika nastave'!S77+'Analitika nastave'!T77,IF(I$7&gt;0,I$7/I$6*I76,""))</f>
        <v/>
      </c>
      <c r="J77" s="229"/>
      <c r="K77" s="67" t="str">
        <f>IF('Analitika nastave'!AB76="DA",'Analitika nastave'!W77+'Analitika nastave'!X77+'Analitika nastave'!Y77+'Analitika nastave'!Z77,IF(K$7&gt;0,K$7/K$6*K76,""))</f>
        <v/>
      </c>
      <c r="L77" s="229"/>
      <c r="M77" s="67" t="str">
        <f>IF('Analitika nastave'!AH76="DA",'Analitika nastave'!AC77+'Analitika nastave'!AD77+'Analitika nastave'!AE77+'Analitika nastave'!AF77,IF(M$7&gt;0,M$7/M$6*M76,""))</f>
        <v/>
      </c>
      <c r="N77" s="229"/>
      <c r="O77" s="235"/>
      <c r="P77" s="111"/>
    </row>
    <row r="78" spans="1:16" x14ac:dyDescent="0.25">
      <c r="A78" s="232">
        <f>'Analitika nastave'!A78</f>
        <v>36</v>
      </c>
      <c r="B78" s="230" t="str">
        <f>'Analitika nastave'!B78</f>
        <v xml:space="preserve"> </v>
      </c>
      <c r="C78" s="232">
        <f>'Analitika nastave'!C78:C79</f>
        <v>0</v>
      </c>
      <c r="D78" s="63" t="str">
        <f>'Analitika nastave'!D78</f>
        <v>B</v>
      </c>
      <c r="E78" s="88">
        <f>IF('Analitika nastave'!J78="DA",'Analitika nastave'!E78+'Analitika nastave'!F78+'Analitika nastave'!G78+'Analitika nastave'!H78,0)</f>
        <v>0</v>
      </c>
      <c r="F78" s="228" t="str">
        <f>IF(OR('Analitika nastave'!J78:J79="DA",AND(E79&gt;=(E$7/2),E$7&gt;0)),"DA","NE")</f>
        <v>NE</v>
      </c>
      <c r="G78" s="88">
        <f>IF('Analitika nastave'!P78="DA",'Analitika nastave'!K78+'Analitika nastave'!L78+'Analitika nastave'!M78+'Analitika nastave'!N78,0)</f>
        <v>0</v>
      </c>
      <c r="H78" s="228" t="str">
        <f>IF(OR('Analitika nastave'!P78:P79="DA",AND(G79&gt;=(G$7/2),G$7&gt;0)),"DA","NE")</f>
        <v>NE</v>
      </c>
      <c r="I78" s="88">
        <f>IF('Analitika nastave'!V78="DA",'Analitika nastave'!Q78+'Analitika nastave'!R78+'Analitika nastave'!S78+'Analitika nastave'!T78,0)</f>
        <v>0</v>
      </c>
      <c r="J78" s="228" t="str">
        <f>IF(OR('Analitika nastave'!V78:V79="DA",AND(I79&gt;=(I$7/2),I$7&gt;0)),"DA","NE")</f>
        <v>NE</v>
      </c>
      <c r="K78" s="88">
        <f>IF('Analitika nastave'!AB78="DA",'Analitika nastave'!W78+'Analitika nastave'!X78+'Analitika nastave'!Y78+'Analitika nastave'!Z78,0)</f>
        <v>0</v>
      </c>
      <c r="L78" s="228" t="str">
        <f>IF(OR('Analitika nastave'!AB78:AB79="DA",AND(K79&gt;=(K$7/2),K$7&gt;0)),"DA","NE")</f>
        <v>NE</v>
      </c>
      <c r="M78" s="88">
        <f>IF('Analitika nastave'!AH78="DA",'Analitika nastave'!AC78+'Analitika nastave'!AD78+'Analitika nastave'!AE78+'Analitika nastave'!AF78,0)</f>
        <v>0</v>
      </c>
      <c r="N78" s="228" t="str">
        <f>IF(OR('Analitika nastave'!AH78:AH79="DA",AND(M79&gt;=(M$7/2),M$7&gt;0)),"DA","NE")</f>
        <v>NE</v>
      </c>
      <c r="O78" s="234">
        <f t="shared" ref="O78" si="68">IF(AND(N78="DA",L78="DA",J78="DA",H78="DA",F78="DA"),E79+G79+I79+K79+M79,0)</f>
        <v>0</v>
      </c>
      <c r="P78" s="110" t="str">
        <f t="shared" ref="P78" si="69">IF(O78&lt;50, "NE",IF(O78&lt;60,2,IF(O78&lt;75,3,IF(O78&lt;90,4,5))))</f>
        <v>NE</v>
      </c>
    </row>
    <row r="79" spans="1:16" ht="15.75" thickBot="1" x14ac:dyDescent="0.3">
      <c r="A79" s="233"/>
      <c r="B79" s="231"/>
      <c r="C79" s="233"/>
      <c r="D79" s="60" t="str">
        <f>'Analitika nastave'!D79</f>
        <v>P</v>
      </c>
      <c r="E79" s="61" t="str">
        <f>IF('Analitika nastave'!J78="DA",'Analitika nastave'!E79+'Analitika nastave'!F79+'Analitika nastave'!G79+'Analitika nastave'!H79,IF(E$7&gt;0,E$7/E$6*E78,""))</f>
        <v/>
      </c>
      <c r="F79" s="229"/>
      <c r="G79" s="67" t="str">
        <f>IF('Analitika nastave'!P78="DA",'Analitika nastave'!K79+'Analitika nastave'!L79+'Analitika nastave'!M79+'Analitika nastave'!N79,IF(G$7&gt;0,G$7/G$6*G78,""))</f>
        <v/>
      </c>
      <c r="H79" s="229"/>
      <c r="I79" s="67" t="str">
        <f>IF('Analitika nastave'!V78="DA",'Analitika nastave'!Q79+'Analitika nastave'!R79+'Analitika nastave'!S79+'Analitika nastave'!T79,IF(I$7&gt;0,I$7/I$6*I78,""))</f>
        <v/>
      </c>
      <c r="J79" s="229"/>
      <c r="K79" s="67" t="str">
        <f>IF('Analitika nastave'!AB78="DA",'Analitika nastave'!W79+'Analitika nastave'!X79+'Analitika nastave'!Y79+'Analitika nastave'!Z79,IF(K$7&gt;0,K$7/K$6*K78,""))</f>
        <v/>
      </c>
      <c r="L79" s="229"/>
      <c r="M79" s="67" t="str">
        <f>IF('Analitika nastave'!AH78="DA",'Analitika nastave'!AC79+'Analitika nastave'!AD79+'Analitika nastave'!AE79+'Analitika nastave'!AF79,IF(M$7&gt;0,M$7/M$6*M78,""))</f>
        <v/>
      </c>
      <c r="N79" s="229"/>
      <c r="O79" s="235"/>
      <c r="P79" s="111"/>
    </row>
    <row r="80" spans="1:16" x14ac:dyDescent="0.25">
      <c r="A80" s="232">
        <f>'Analitika nastave'!A80</f>
        <v>37</v>
      </c>
      <c r="B80" s="230" t="str">
        <f>'Analitika nastave'!B80</f>
        <v xml:space="preserve"> </v>
      </c>
      <c r="C80" s="232">
        <f>'Analitika nastave'!C80:C81</f>
        <v>0</v>
      </c>
      <c r="D80" s="63" t="str">
        <f>'Analitika nastave'!D80</f>
        <v>B</v>
      </c>
      <c r="E80" s="88">
        <f>IF('Analitika nastave'!J80="DA",'Analitika nastave'!E80+'Analitika nastave'!F80+'Analitika nastave'!G80+'Analitika nastave'!H80,0)</f>
        <v>0</v>
      </c>
      <c r="F80" s="228" t="str">
        <f>IF(OR('Analitika nastave'!J80:J81="DA",AND(E81&gt;=(E$7/2),E$7&gt;0)),"DA","NE")</f>
        <v>NE</v>
      </c>
      <c r="G80" s="88">
        <f>IF('Analitika nastave'!P80="DA",'Analitika nastave'!K80+'Analitika nastave'!L80+'Analitika nastave'!M80+'Analitika nastave'!N80,0)</f>
        <v>0</v>
      </c>
      <c r="H80" s="228" t="str">
        <f>IF(OR('Analitika nastave'!P80:P81="DA",AND(G81&gt;=(G$7/2),G$7&gt;0)),"DA","NE")</f>
        <v>NE</v>
      </c>
      <c r="I80" s="88">
        <f>IF('Analitika nastave'!V80="DA",'Analitika nastave'!Q80+'Analitika nastave'!R80+'Analitika nastave'!S80+'Analitika nastave'!T80,0)</f>
        <v>0</v>
      </c>
      <c r="J80" s="228" t="str">
        <f>IF(OR('Analitika nastave'!V80:V81="DA",AND(I81&gt;=(I$7/2),I$7&gt;0)),"DA","NE")</f>
        <v>NE</v>
      </c>
      <c r="K80" s="88">
        <f>IF('Analitika nastave'!AB80="DA",'Analitika nastave'!W80+'Analitika nastave'!X80+'Analitika nastave'!Y80+'Analitika nastave'!Z80,0)</f>
        <v>0</v>
      </c>
      <c r="L80" s="228" t="str">
        <f>IF(OR('Analitika nastave'!AB80:AB81="DA",AND(K81&gt;=(K$7/2),K$7&gt;0)),"DA","NE")</f>
        <v>NE</v>
      </c>
      <c r="M80" s="88">
        <f>IF('Analitika nastave'!AH80="DA",'Analitika nastave'!AC80+'Analitika nastave'!AD80+'Analitika nastave'!AE80+'Analitika nastave'!AF80,0)</f>
        <v>0</v>
      </c>
      <c r="N80" s="228" t="str">
        <f>IF(OR('Analitika nastave'!AH80:AH81="DA",AND(M81&gt;=(M$7/2),M$7&gt;0)),"DA","NE")</f>
        <v>NE</v>
      </c>
      <c r="O80" s="234">
        <f t="shared" ref="O80" si="70">IF(AND(N80="DA",L80="DA",J80="DA",H80="DA",F80="DA"),E81+G81+I81+K81+M81,0)</f>
        <v>0</v>
      </c>
      <c r="P80" s="110" t="str">
        <f t="shared" ref="P80" si="71">IF(O80&lt;50, "NE",IF(O80&lt;60,2,IF(O80&lt;75,3,IF(O80&lt;90,4,5))))</f>
        <v>NE</v>
      </c>
    </row>
    <row r="81" spans="1:16" ht="15.75" thickBot="1" x14ac:dyDescent="0.3">
      <c r="A81" s="233"/>
      <c r="B81" s="231"/>
      <c r="C81" s="233"/>
      <c r="D81" s="60" t="str">
        <f>'Analitika nastave'!D81</f>
        <v>P</v>
      </c>
      <c r="E81" s="61" t="str">
        <f>IF('Analitika nastave'!J80="DA",'Analitika nastave'!E81+'Analitika nastave'!F81+'Analitika nastave'!G81+'Analitika nastave'!H81,IF(E$7&gt;0,E$7/E$6*E80,""))</f>
        <v/>
      </c>
      <c r="F81" s="229"/>
      <c r="G81" s="67" t="str">
        <f>IF('Analitika nastave'!P80="DA",'Analitika nastave'!K81+'Analitika nastave'!L81+'Analitika nastave'!M81+'Analitika nastave'!N81,IF(G$7&gt;0,G$7/G$6*G80,""))</f>
        <v/>
      </c>
      <c r="H81" s="229"/>
      <c r="I81" s="67" t="str">
        <f>IF('Analitika nastave'!V80="DA",'Analitika nastave'!Q81+'Analitika nastave'!R81+'Analitika nastave'!S81+'Analitika nastave'!T81,IF(I$7&gt;0,I$7/I$6*I80,""))</f>
        <v/>
      </c>
      <c r="J81" s="229"/>
      <c r="K81" s="67" t="str">
        <f>IF('Analitika nastave'!AB80="DA",'Analitika nastave'!W81+'Analitika nastave'!X81+'Analitika nastave'!Y81+'Analitika nastave'!Z81,IF(K$7&gt;0,K$7/K$6*K80,""))</f>
        <v/>
      </c>
      <c r="L81" s="229"/>
      <c r="M81" s="67" t="str">
        <f>IF('Analitika nastave'!AH80="DA",'Analitika nastave'!AC81+'Analitika nastave'!AD81+'Analitika nastave'!AE81+'Analitika nastave'!AF81,IF(M$7&gt;0,M$7/M$6*M80,""))</f>
        <v/>
      </c>
      <c r="N81" s="229"/>
      <c r="O81" s="235"/>
      <c r="P81" s="111"/>
    </row>
    <row r="82" spans="1:16" x14ac:dyDescent="0.25">
      <c r="A82" s="232">
        <f>'Analitika nastave'!A82</f>
        <v>38</v>
      </c>
      <c r="B82" s="230" t="str">
        <f>'Analitika nastave'!B82</f>
        <v xml:space="preserve"> </v>
      </c>
      <c r="C82" s="232">
        <f>'Analitika nastave'!C82:C83</f>
        <v>0</v>
      </c>
      <c r="D82" s="63" t="str">
        <f>'Analitika nastave'!D82</f>
        <v>B</v>
      </c>
      <c r="E82" s="88">
        <f>IF('Analitika nastave'!J82="DA",'Analitika nastave'!E82+'Analitika nastave'!F82+'Analitika nastave'!G82+'Analitika nastave'!H82,0)</f>
        <v>0</v>
      </c>
      <c r="F82" s="228" t="str">
        <f>IF(OR('Analitika nastave'!J82:J83="DA",AND(E83&gt;=(E$7/2),E$7&gt;0)),"DA","NE")</f>
        <v>NE</v>
      </c>
      <c r="G82" s="88">
        <f>IF('Analitika nastave'!P82="DA",'Analitika nastave'!K82+'Analitika nastave'!L82+'Analitika nastave'!M82+'Analitika nastave'!N82,0)</f>
        <v>0</v>
      </c>
      <c r="H82" s="228" t="str">
        <f>IF(OR('Analitika nastave'!P82:P83="DA",AND(G83&gt;=(G$7/2),G$7&gt;0)),"DA","NE")</f>
        <v>NE</v>
      </c>
      <c r="I82" s="88">
        <f>IF('Analitika nastave'!V82="DA",'Analitika nastave'!Q82+'Analitika nastave'!R82+'Analitika nastave'!S82+'Analitika nastave'!T82,0)</f>
        <v>0</v>
      </c>
      <c r="J82" s="228" t="str">
        <f>IF(OR('Analitika nastave'!V82:V83="DA",AND(I83&gt;=(I$7/2),I$7&gt;0)),"DA","NE")</f>
        <v>NE</v>
      </c>
      <c r="K82" s="88">
        <f>IF('Analitika nastave'!AB82="DA",'Analitika nastave'!W82+'Analitika nastave'!X82+'Analitika nastave'!Y82+'Analitika nastave'!Z82,0)</f>
        <v>0</v>
      </c>
      <c r="L82" s="228" t="str">
        <f>IF(OR('Analitika nastave'!AB82:AB83="DA",AND(K83&gt;=(K$7/2),K$7&gt;0)),"DA","NE")</f>
        <v>NE</v>
      </c>
      <c r="M82" s="88">
        <f>IF('Analitika nastave'!AH82="DA",'Analitika nastave'!AC82+'Analitika nastave'!AD82+'Analitika nastave'!AE82+'Analitika nastave'!AF82,0)</f>
        <v>0</v>
      </c>
      <c r="N82" s="228" t="str">
        <f>IF(OR('Analitika nastave'!AH82:AH83="DA",AND(M83&gt;=(M$7/2),M$7&gt;0)),"DA","NE")</f>
        <v>NE</v>
      </c>
      <c r="O82" s="234">
        <f t="shared" ref="O82" si="72">IF(AND(N82="DA",L82="DA",J82="DA",H82="DA",F82="DA"),E83+G83+I83+K83+M83,0)</f>
        <v>0</v>
      </c>
      <c r="P82" s="110" t="str">
        <f t="shared" ref="P82" si="73">IF(O82&lt;50, "NE",IF(O82&lt;60,2,IF(O82&lt;75,3,IF(O82&lt;90,4,5))))</f>
        <v>NE</v>
      </c>
    </row>
    <row r="83" spans="1:16" ht="15.75" thickBot="1" x14ac:dyDescent="0.3">
      <c r="A83" s="233"/>
      <c r="B83" s="231"/>
      <c r="C83" s="233"/>
      <c r="D83" s="60" t="str">
        <f>'Analitika nastave'!D83</f>
        <v>P</v>
      </c>
      <c r="E83" s="61" t="str">
        <f>IF('Analitika nastave'!J82="DA",'Analitika nastave'!E83+'Analitika nastave'!F83+'Analitika nastave'!G83+'Analitika nastave'!H83,IF(E$7&gt;0,E$7/E$6*E82,""))</f>
        <v/>
      </c>
      <c r="F83" s="229"/>
      <c r="G83" s="67" t="str">
        <f>IF('Analitika nastave'!P82="DA",'Analitika nastave'!K83+'Analitika nastave'!L83+'Analitika nastave'!M83+'Analitika nastave'!N83,IF(G$7&gt;0,G$7/G$6*G82,""))</f>
        <v/>
      </c>
      <c r="H83" s="229"/>
      <c r="I83" s="67" t="str">
        <f>IF('Analitika nastave'!V82="DA",'Analitika nastave'!Q83+'Analitika nastave'!R83+'Analitika nastave'!S83+'Analitika nastave'!T83,IF(I$7&gt;0,I$7/I$6*I82,""))</f>
        <v/>
      </c>
      <c r="J83" s="229"/>
      <c r="K83" s="67" t="str">
        <f>IF('Analitika nastave'!AB82="DA",'Analitika nastave'!W83+'Analitika nastave'!X83+'Analitika nastave'!Y83+'Analitika nastave'!Z83,IF(K$7&gt;0,K$7/K$6*K82,""))</f>
        <v/>
      </c>
      <c r="L83" s="229"/>
      <c r="M83" s="67" t="str">
        <f>IF('Analitika nastave'!AH82="DA",'Analitika nastave'!AC83+'Analitika nastave'!AD83+'Analitika nastave'!AE83+'Analitika nastave'!AF83,IF(M$7&gt;0,M$7/M$6*M82,""))</f>
        <v/>
      </c>
      <c r="N83" s="229"/>
      <c r="O83" s="235"/>
      <c r="P83" s="111"/>
    </row>
    <row r="84" spans="1:16" x14ac:dyDescent="0.25">
      <c r="A84" s="232">
        <f>'Analitika nastave'!A84</f>
        <v>39</v>
      </c>
      <c r="B84" s="230" t="str">
        <f>'Analitika nastave'!B84</f>
        <v xml:space="preserve"> </v>
      </c>
      <c r="C84" s="232">
        <f>'Analitika nastave'!C84:C85</f>
        <v>0</v>
      </c>
      <c r="D84" s="63" t="str">
        <f>'Analitika nastave'!D84</f>
        <v>B</v>
      </c>
      <c r="E84" s="88">
        <f>IF('Analitika nastave'!J84="DA",'Analitika nastave'!E84+'Analitika nastave'!F84+'Analitika nastave'!G84+'Analitika nastave'!H84,0)</f>
        <v>0</v>
      </c>
      <c r="F84" s="228" t="str">
        <f>IF(OR('Analitika nastave'!J84:J85="DA",AND(E85&gt;=(E$7/2),E$7&gt;0)),"DA","NE")</f>
        <v>NE</v>
      </c>
      <c r="G84" s="88">
        <f>IF('Analitika nastave'!P84="DA",'Analitika nastave'!K84+'Analitika nastave'!L84+'Analitika nastave'!M84+'Analitika nastave'!N84,0)</f>
        <v>0</v>
      </c>
      <c r="H84" s="228" t="str">
        <f>IF(OR('Analitika nastave'!P84:P85="DA",AND(G85&gt;=(G$7/2),G$7&gt;0)),"DA","NE")</f>
        <v>NE</v>
      </c>
      <c r="I84" s="88">
        <f>IF('Analitika nastave'!V84="DA",'Analitika nastave'!Q84+'Analitika nastave'!R84+'Analitika nastave'!S84+'Analitika nastave'!T84,0)</f>
        <v>0</v>
      </c>
      <c r="J84" s="228" t="str">
        <f>IF(OR('Analitika nastave'!V84:V85="DA",AND(I85&gt;=(I$7/2),I$7&gt;0)),"DA","NE")</f>
        <v>NE</v>
      </c>
      <c r="K84" s="88">
        <f>IF('Analitika nastave'!AB84="DA",'Analitika nastave'!W84+'Analitika nastave'!X84+'Analitika nastave'!Y84+'Analitika nastave'!Z84,0)</f>
        <v>0</v>
      </c>
      <c r="L84" s="228" t="str">
        <f>IF(OR('Analitika nastave'!AB84:AB85="DA",AND(K85&gt;=(K$7/2),K$7&gt;0)),"DA","NE")</f>
        <v>NE</v>
      </c>
      <c r="M84" s="88">
        <f>IF('Analitika nastave'!AH84="DA",'Analitika nastave'!AC84+'Analitika nastave'!AD84+'Analitika nastave'!AE84+'Analitika nastave'!AF84,0)</f>
        <v>0</v>
      </c>
      <c r="N84" s="228" t="str">
        <f>IF(OR('Analitika nastave'!AH84:AH85="DA",AND(M85&gt;=(M$7/2),M$7&gt;0)),"DA","NE")</f>
        <v>NE</v>
      </c>
      <c r="O84" s="234">
        <f t="shared" ref="O84" si="74">IF(AND(N84="DA",L84="DA",J84="DA",H84="DA",F84="DA"),E85+G85+I85+K85+M85,0)</f>
        <v>0</v>
      </c>
      <c r="P84" s="110" t="str">
        <f t="shared" ref="P84" si="75">IF(O84&lt;50, "NE",IF(O84&lt;60,2,IF(O84&lt;75,3,IF(O84&lt;90,4,5))))</f>
        <v>NE</v>
      </c>
    </row>
    <row r="85" spans="1:16" ht="15.75" thickBot="1" x14ac:dyDescent="0.3">
      <c r="A85" s="233"/>
      <c r="B85" s="231"/>
      <c r="C85" s="233"/>
      <c r="D85" s="60" t="str">
        <f>'Analitika nastave'!D85</f>
        <v>P</v>
      </c>
      <c r="E85" s="61" t="str">
        <f>IF('Analitika nastave'!J84="DA",'Analitika nastave'!E85+'Analitika nastave'!F85+'Analitika nastave'!G85+'Analitika nastave'!H85,IF(E$7&gt;0,E$7/E$6*E84,""))</f>
        <v/>
      </c>
      <c r="F85" s="229"/>
      <c r="G85" s="67" t="str">
        <f>IF('Analitika nastave'!P84="DA",'Analitika nastave'!K85+'Analitika nastave'!L85+'Analitika nastave'!M85+'Analitika nastave'!N85,IF(G$7&gt;0,G$7/G$6*G84,""))</f>
        <v/>
      </c>
      <c r="H85" s="229"/>
      <c r="I85" s="67" t="str">
        <f>IF('Analitika nastave'!V84="DA",'Analitika nastave'!Q85+'Analitika nastave'!R85+'Analitika nastave'!S85+'Analitika nastave'!T85,IF(I$7&gt;0,I$7/I$6*I84,""))</f>
        <v/>
      </c>
      <c r="J85" s="229"/>
      <c r="K85" s="67" t="str">
        <f>IF('Analitika nastave'!AB84="DA",'Analitika nastave'!W85+'Analitika nastave'!X85+'Analitika nastave'!Y85+'Analitika nastave'!Z85,IF(K$7&gt;0,K$7/K$6*K84,""))</f>
        <v/>
      </c>
      <c r="L85" s="229"/>
      <c r="M85" s="67" t="str">
        <f>IF('Analitika nastave'!AH84="DA",'Analitika nastave'!AC85+'Analitika nastave'!AD85+'Analitika nastave'!AE85+'Analitika nastave'!AF85,IF(M$7&gt;0,M$7/M$6*M84,""))</f>
        <v/>
      </c>
      <c r="N85" s="229"/>
      <c r="O85" s="235"/>
      <c r="P85" s="111"/>
    </row>
    <row r="86" spans="1:16" x14ac:dyDescent="0.25">
      <c r="A86" s="232">
        <f>'Analitika nastave'!A86</f>
        <v>40</v>
      </c>
      <c r="B86" s="230" t="str">
        <f>'Analitika nastave'!B86</f>
        <v xml:space="preserve"> </v>
      </c>
      <c r="C86" s="232">
        <f>'Analitika nastave'!C86:C87</f>
        <v>0</v>
      </c>
      <c r="D86" s="63" t="str">
        <f>'Analitika nastave'!D86</f>
        <v>B</v>
      </c>
      <c r="E86" s="88">
        <f>IF('Analitika nastave'!J86="DA",'Analitika nastave'!E86+'Analitika nastave'!F86+'Analitika nastave'!G86+'Analitika nastave'!H86,0)</f>
        <v>0</v>
      </c>
      <c r="F86" s="228" t="str">
        <f>IF(OR('Analitika nastave'!J86:J87="DA",AND(E87&gt;=(E$7/2),E$7&gt;0)),"DA","NE")</f>
        <v>NE</v>
      </c>
      <c r="G86" s="88">
        <f>IF('Analitika nastave'!P86="DA",'Analitika nastave'!K86+'Analitika nastave'!L86+'Analitika nastave'!M86+'Analitika nastave'!N86,0)</f>
        <v>0</v>
      </c>
      <c r="H86" s="228" t="str">
        <f>IF(OR('Analitika nastave'!P86:P87="DA",AND(G87&gt;=(G$7/2),G$7&gt;0)),"DA","NE")</f>
        <v>NE</v>
      </c>
      <c r="I86" s="88">
        <f>IF('Analitika nastave'!V86="DA",'Analitika nastave'!Q86+'Analitika nastave'!R86+'Analitika nastave'!S86+'Analitika nastave'!T86,0)</f>
        <v>0</v>
      </c>
      <c r="J86" s="228" t="str">
        <f>IF(OR('Analitika nastave'!V86:V87="DA",AND(I87&gt;=(I$7/2),I$7&gt;0)),"DA","NE")</f>
        <v>NE</v>
      </c>
      <c r="K86" s="88">
        <f>IF('Analitika nastave'!AB86="DA",'Analitika nastave'!W86+'Analitika nastave'!X86+'Analitika nastave'!Y86+'Analitika nastave'!Z86,0)</f>
        <v>0</v>
      </c>
      <c r="L86" s="228" t="str">
        <f>IF(OR('Analitika nastave'!AB86:AB87="DA",AND(K87&gt;=(K$7/2),K$7&gt;0)),"DA","NE")</f>
        <v>NE</v>
      </c>
      <c r="M86" s="88">
        <f>IF('Analitika nastave'!AH86="DA",'Analitika nastave'!AC86+'Analitika nastave'!AD86+'Analitika nastave'!AE86+'Analitika nastave'!AF86,0)</f>
        <v>0</v>
      </c>
      <c r="N86" s="228" t="str">
        <f>IF(OR('Analitika nastave'!AH86:AH87="DA",AND(M87&gt;=(M$7/2),M$7&gt;0)),"DA","NE")</f>
        <v>NE</v>
      </c>
      <c r="O86" s="234">
        <f t="shared" ref="O86" si="76">IF(AND(N86="DA",L86="DA",J86="DA",H86="DA",F86="DA"),E87+G87+I87+K87+M87,0)</f>
        <v>0</v>
      </c>
      <c r="P86" s="110" t="str">
        <f t="shared" ref="P86" si="77">IF(O86&lt;50, "NE",IF(O86&lt;60,2,IF(O86&lt;75,3,IF(O86&lt;90,4,5))))</f>
        <v>NE</v>
      </c>
    </row>
    <row r="87" spans="1:16" ht="15.75" thickBot="1" x14ac:dyDescent="0.3">
      <c r="A87" s="233"/>
      <c r="B87" s="231"/>
      <c r="C87" s="233"/>
      <c r="D87" s="60" t="str">
        <f>'Analitika nastave'!D87</f>
        <v>P</v>
      </c>
      <c r="E87" s="61" t="str">
        <f>IF('Analitika nastave'!J86="DA",'Analitika nastave'!E87+'Analitika nastave'!F87+'Analitika nastave'!G87+'Analitika nastave'!H87,IF(E$7&gt;0,E$7/E$6*E86,""))</f>
        <v/>
      </c>
      <c r="F87" s="229"/>
      <c r="G87" s="67" t="str">
        <f>IF('Analitika nastave'!P86="DA",'Analitika nastave'!K87+'Analitika nastave'!L87+'Analitika nastave'!M87+'Analitika nastave'!N87,IF(G$7&gt;0,G$7/G$6*G86,""))</f>
        <v/>
      </c>
      <c r="H87" s="229"/>
      <c r="I87" s="67" t="str">
        <f>IF('Analitika nastave'!V86="DA",'Analitika nastave'!Q87+'Analitika nastave'!R87+'Analitika nastave'!S87+'Analitika nastave'!T87,IF(I$7&gt;0,I$7/I$6*I86,""))</f>
        <v/>
      </c>
      <c r="J87" s="229"/>
      <c r="K87" s="67" t="str">
        <f>IF('Analitika nastave'!AB86="DA",'Analitika nastave'!W87+'Analitika nastave'!X87+'Analitika nastave'!Y87+'Analitika nastave'!Z87,IF(K$7&gt;0,K$7/K$6*K86,""))</f>
        <v/>
      </c>
      <c r="L87" s="229"/>
      <c r="M87" s="67" t="str">
        <f>IF('Analitika nastave'!AH86="DA",'Analitika nastave'!AC87+'Analitika nastave'!AD87+'Analitika nastave'!AE87+'Analitika nastave'!AF87,IF(M$7&gt;0,M$7/M$6*M86,""))</f>
        <v/>
      </c>
      <c r="N87" s="229"/>
      <c r="O87" s="235"/>
      <c r="P87" s="111"/>
    </row>
    <row r="88" spans="1:16" x14ac:dyDescent="0.25">
      <c r="A88" s="232">
        <f>'Analitika nastave'!A88</f>
        <v>41</v>
      </c>
      <c r="B88" s="230" t="str">
        <f>'Analitika nastave'!B88</f>
        <v xml:space="preserve"> </v>
      </c>
      <c r="C88" s="232">
        <f>'Analitika nastave'!C88:C89</f>
        <v>0</v>
      </c>
      <c r="D88" s="63" t="str">
        <f>'Analitika nastave'!D88</f>
        <v>B</v>
      </c>
      <c r="E88" s="88">
        <f>IF('Analitika nastave'!J88="DA",'Analitika nastave'!E88+'Analitika nastave'!F88+'Analitika nastave'!G88+'Analitika nastave'!H88,0)</f>
        <v>0</v>
      </c>
      <c r="F88" s="228" t="str">
        <f>IF(OR('Analitika nastave'!J88:J89="DA",AND(E89&gt;=(E$7/2),E$7&gt;0)),"DA","NE")</f>
        <v>NE</v>
      </c>
      <c r="G88" s="88">
        <f>IF('Analitika nastave'!P88="DA",'Analitika nastave'!K88+'Analitika nastave'!L88+'Analitika nastave'!M88+'Analitika nastave'!N88,0)</f>
        <v>0</v>
      </c>
      <c r="H88" s="228" t="str">
        <f>IF(OR('Analitika nastave'!P88:P89="DA",AND(G89&gt;=(G$7/2),G$7&gt;0)),"DA","NE")</f>
        <v>NE</v>
      </c>
      <c r="I88" s="88">
        <f>IF('Analitika nastave'!V88="DA",'Analitika nastave'!Q88+'Analitika nastave'!R88+'Analitika nastave'!S88+'Analitika nastave'!T88,0)</f>
        <v>0</v>
      </c>
      <c r="J88" s="228" t="str">
        <f>IF(OR('Analitika nastave'!V88:V89="DA",AND(I89&gt;=(I$7/2),I$7&gt;0)),"DA","NE")</f>
        <v>NE</v>
      </c>
      <c r="K88" s="88">
        <f>IF('Analitika nastave'!AB88="DA",'Analitika nastave'!W88+'Analitika nastave'!X88+'Analitika nastave'!Y88+'Analitika nastave'!Z88,0)</f>
        <v>0</v>
      </c>
      <c r="L88" s="228" t="str">
        <f>IF(OR('Analitika nastave'!AB88:AB89="DA",AND(K89&gt;=(K$7/2),K$7&gt;0)),"DA","NE")</f>
        <v>NE</v>
      </c>
      <c r="M88" s="88">
        <f>IF('Analitika nastave'!AH88="DA",'Analitika nastave'!AC88+'Analitika nastave'!AD88+'Analitika nastave'!AE88+'Analitika nastave'!AF88,0)</f>
        <v>0</v>
      </c>
      <c r="N88" s="228" t="str">
        <f>IF(OR('Analitika nastave'!AH88:AH89="DA",AND(M89&gt;=(M$7/2),M$7&gt;0)),"DA","NE")</f>
        <v>NE</v>
      </c>
      <c r="O88" s="234">
        <f t="shared" ref="O88" si="78">IF(AND(N88="DA",L88="DA",J88="DA",H88="DA",F88="DA"),E89+G89+I89+K89+M89,0)</f>
        <v>0</v>
      </c>
      <c r="P88" s="110" t="str">
        <f t="shared" ref="P88" si="79">IF(O88&lt;50, "NE",IF(O88&lt;60,2,IF(O88&lt;75,3,IF(O88&lt;90,4,5))))</f>
        <v>NE</v>
      </c>
    </row>
    <row r="89" spans="1:16" ht="15.75" thickBot="1" x14ac:dyDescent="0.3">
      <c r="A89" s="233"/>
      <c r="B89" s="231"/>
      <c r="C89" s="233"/>
      <c r="D89" s="60" t="str">
        <f>'Analitika nastave'!D89</f>
        <v>P</v>
      </c>
      <c r="E89" s="61" t="str">
        <f>IF('Analitika nastave'!J88="DA",'Analitika nastave'!E89+'Analitika nastave'!F89+'Analitika nastave'!G89+'Analitika nastave'!H89,IF(E$7&gt;0,E$7/E$6*E88,""))</f>
        <v/>
      </c>
      <c r="F89" s="229"/>
      <c r="G89" s="67" t="str">
        <f>IF('Analitika nastave'!P88="DA",'Analitika nastave'!K89+'Analitika nastave'!L89+'Analitika nastave'!M89+'Analitika nastave'!N89,IF(G$7&gt;0,G$7/G$6*G88,""))</f>
        <v/>
      </c>
      <c r="H89" s="229"/>
      <c r="I89" s="67" t="str">
        <f>IF('Analitika nastave'!V88="DA",'Analitika nastave'!Q89+'Analitika nastave'!R89+'Analitika nastave'!S89+'Analitika nastave'!T89,IF(I$7&gt;0,I$7/I$6*I88,""))</f>
        <v/>
      </c>
      <c r="J89" s="229"/>
      <c r="K89" s="67" t="str">
        <f>IF('Analitika nastave'!AB88="DA",'Analitika nastave'!W89+'Analitika nastave'!X89+'Analitika nastave'!Y89+'Analitika nastave'!Z89,IF(K$7&gt;0,K$7/K$6*K88,""))</f>
        <v/>
      </c>
      <c r="L89" s="229"/>
      <c r="M89" s="67" t="str">
        <f>IF('Analitika nastave'!AH88="DA",'Analitika nastave'!AC89+'Analitika nastave'!AD89+'Analitika nastave'!AE89+'Analitika nastave'!AF89,IF(M$7&gt;0,M$7/M$6*M88,""))</f>
        <v/>
      </c>
      <c r="N89" s="229"/>
      <c r="O89" s="235"/>
      <c r="P89" s="111"/>
    </row>
    <row r="90" spans="1:16" x14ac:dyDescent="0.25">
      <c r="A90" s="232">
        <f>'Analitika nastave'!A90</f>
        <v>42</v>
      </c>
      <c r="B90" s="230" t="str">
        <f>'Analitika nastave'!B90</f>
        <v xml:space="preserve"> </v>
      </c>
      <c r="C90" s="232">
        <f>'Analitika nastave'!C90:C91</f>
        <v>0</v>
      </c>
      <c r="D90" s="63" t="str">
        <f>'Analitika nastave'!D90</f>
        <v>B</v>
      </c>
      <c r="E90" s="88">
        <f>IF('Analitika nastave'!J90="DA",'Analitika nastave'!E90+'Analitika nastave'!F90+'Analitika nastave'!G90+'Analitika nastave'!H90,0)</f>
        <v>0</v>
      </c>
      <c r="F90" s="228" t="str">
        <f>IF(OR('Analitika nastave'!J90:J91="DA",AND(E91&gt;=(E$7/2),E$7&gt;0)),"DA","NE")</f>
        <v>NE</v>
      </c>
      <c r="G90" s="88">
        <f>IF('Analitika nastave'!P90="DA",'Analitika nastave'!K90+'Analitika nastave'!L90+'Analitika nastave'!M90+'Analitika nastave'!N90,0)</f>
        <v>0</v>
      </c>
      <c r="H90" s="228" t="str">
        <f>IF(OR('Analitika nastave'!P90:P91="DA",AND(G91&gt;=(G$7/2),G$7&gt;0)),"DA","NE")</f>
        <v>NE</v>
      </c>
      <c r="I90" s="88">
        <f>IF('Analitika nastave'!V90="DA",'Analitika nastave'!Q90+'Analitika nastave'!R90+'Analitika nastave'!S90+'Analitika nastave'!T90,0)</f>
        <v>0</v>
      </c>
      <c r="J90" s="228" t="str">
        <f>IF(OR('Analitika nastave'!V90:V91="DA",AND(I91&gt;=(I$7/2),I$7&gt;0)),"DA","NE")</f>
        <v>NE</v>
      </c>
      <c r="K90" s="88">
        <f>IF('Analitika nastave'!AB90="DA",'Analitika nastave'!W90+'Analitika nastave'!X90+'Analitika nastave'!Y90+'Analitika nastave'!Z90,0)</f>
        <v>0</v>
      </c>
      <c r="L90" s="228" t="str">
        <f>IF(OR('Analitika nastave'!AB90:AB91="DA",AND(K91&gt;=(K$7/2),K$7&gt;0)),"DA","NE")</f>
        <v>NE</v>
      </c>
      <c r="M90" s="88">
        <f>IF('Analitika nastave'!AH90="DA",'Analitika nastave'!AC90+'Analitika nastave'!AD90+'Analitika nastave'!AE90+'Analitika nastave'!AF90,0)</f>
        <v>0</v>
      </c>
      <c r="N90" s="228" t="str">
        <f>IF(OR('Analitika nastave'!AH90:AH91="DA",AND(M91&gt;=(M$7/2),M$7&gt;0)),"DA","NE")</f>
        <v>NE</v>
      </c>
      <c r="O90" s="234">
        <f t="shared" ref="O90" si="80">IF(AND(N90="DA",L90="DA",J90="DA",H90="DA",F90="DA"),E91+G91+I91+K91+M91,0)</f>
        <v>0</v>
      </c>
      <c r="P90" s="110" t="str">
        <f t="shared" ref="P90" si="81">IF(O90&lt;50, "NE",IF(O90&lt;60,2,IF(O90&lt;75,3,IF(O90&lt;90,4,5))))</f>
        <v>NE</v>
      </c>
    </row>
    <row r="91" spans="1:16" ht="15.75" thickBot="1" x14ac:dyDescent="0.3">
      <c r="A91" s="233"/>
      <c r="B91" s="231"/>
      <c r="C91" s="233"/>
      <c r="D91" s="60" t="str">
        <f>'Analitika nastave'!D91</f>
        <v>P</v>
      </c>
      <c r="E91" s="61" t="str">
        <f>IF('Analitika nastave'!J90="DA",'Analitika nastave'!E91+'Analitika nastave'!F91+'Analitika nastave'!G91+'Analitika nastave'!H91,IF(E$7&gt;0,E$7/E$6*E90,""))</f>
        <v/>
      </c>
      <c r="F91" s="229"/>
      <c r="G91" s="67" t="str">
        <f>IF('Analitika nastave'!P90="DA",'Analitika nastave'!K91+'Analitika nastave'!L91+'Analitika nastave'!M91+'Analitika nastave'!N91,IF(G$7&gt;0,G$7/G$6*G90,""))</f>
        <v/>
      </c>
      <c r="H91" s="229"/>
      <c r="I91" s="67" t="str">
        <f>IF('Analitika nastave'!V90="DA",'Analitika nastave'!Q91+'Analitika nastave'!R91+'Analitika nastave'!S91+'Analitika nastave'!T91,IF(I$7&gt;0,I$7/I$6*I90,""))</f>
        <v/>
      </c>
      <c r="J91" s="229"/>
      <c r="K91" s="67" t="str">
        <f>IF('Analitika nastave'!AB90="DA",'Analitika nastave'!W91+'Analitika nastave'!X91+'Analitika nastave'!Y91+'Analitika nastave'!Z91,IF(K$7&gt;0,K$7/K$6*K90,""))</f>
        <v/>
      </c>
      <c r="L91" s="229"/>
      <c r="M91" s="67" t="str">
        <f>IF('Analitika nastave'!AH90="DA",'Analitika nastave'!AC91+'Analitika nastave'!AD91+'Analitika nastave'!AE91+'Analitika nastave'!AF91,IF(M$7&gt;0,M$7/M$6*M90,""))</f>
        <v/>
      </c>
      <c r="N91" s="229"/>
      <c r="O91" s="235"/>
      <c r="P91" s="111"/>
    </row>
    <row r="92" spans="1:16" x14ac:dyDescent="0.25">
      <c r="A92" s="232">
        <f>'Analitika nastave'!A92</f>
        <v>43</v>
      </c>
      <c r="B92" s="230" t="str">
        <f>'Analitika nastave'!B92</f>
        <v xml:space="preserve"> </v>
      </c>
      <c r="C92" s="232">
        <f>'Analitika nastave'!C92:C93</f>
        <v>0</v>
      </c>
      <c r="D92" s="63" t="str">
        <f>'Analitika nastave'!D92</f>
        <v>B</v>
      </c>
      <c r="E92" s="88">
        <f>IF('Analitika nastave'!J92="DA",'Analitika nastave'!E92+'Analitika nastave'!F92+'Analitika nastave'!G92+'Analitika nastave'!H92,0)</f>
        <v>0</v>
      </c>
      <c r="F92" s="228" t="str">
        <f>IF(OR('Analitika nastave'!J92:J93="DA",AND(E93&gt;=(E$7/2),E$7&gt;0)),"DA","NE")</f>
        <v>NE</v>
      </c>
      <c r="G92" s="88">
        <f>IF('Analitika nastave'!P92="DA",'Analitika nastave'!K92+'Analitika nastave'!L92+'Analitika nastave'!M92+'Analitika nastave'!N92,0)</f>
        <v>0</v>
      </c>
      <c r="H92" s="228" t="str">
        <f>IF(OR('Analitika nastave'!P92:P93="DA",AND(G93&gt;=(G$7/2),G$7&gt;0)),"DA","NE")</f>
        <v>NE</v>
      </c>
      <c r="I92" s="88">
        <f>IF('Analitika nastave'!V92="DA",'Analitika nastave'!Q92+'Analitika nastave'!R92+'Analitika nastave'!S92+'Analitika nastave'!T92,0)</f>
        <v>0</v>
      </c>
      <c r="J92" s="228" t="str">
        <f>IF(OR('Analitika nastave'!V92:V93="DA",AND(I93&gt;=(I$7/2),I$7&gt;0)),"DA","NE")</f>
        <v>NE</v>
      </c>
      <c r="K92" s="88">
        <f>IF('Analitika nastave'!AB92="DA",'Analitika nastave'!W92+'Analitika nastave'!X92+'Analitika nastave'!Y92+'Analitika nastave'!Z92,0)</f>
        <v>0</v>
      </c>
      <c r="L92" s="228" t="str">
        <f>IF(OR('Analitika nastave'!AB92:AB93="DA",AND(K93&gt;=(K$7/2),K$7&gt;0)),"DA","NE")</f>
        <v>NE</v>
      </c>
      <c r="M92" s="88">
        <f>IF('Analitika nastave'!AH92="DA",'Analitika nastave'!AC92+'Analitika nastave'!AD92+'Analitika nastave'!AE92+'Analitika nastave'!AF92,0)</f>
        <v>0</v>
      </c>
      <c r="N92" s="228" t="str">
        <f>IF(OR('Analitika nastave'!AH92:AH93="DA",AND(M93&gt;=(M$7/2),M$7&gt;0)),"DA","NE")</f>
        <v>NE</v>
      </c>
      <c r="O92" s="234">
        <f t="shared" ref="O92" si="82">IF(AND(N92="DA",L92="DA",J92="DA",H92="DA",F92="DA"),E93+G93+I93+K93+M93,0)</f>
        <v>0</v>
      </c>
      <c r="P92" s="110" t="str">
        <f t="shared" ref="P92" si="83">IF(O92&lt;50, "NE",IF(O92&lt;60,2,IF(O92&lt;75,3,IF(O92&lt;90,4,5))))</f>
        <v>NE</v>
      </c>
    </row>
    <row r="93" spans="1:16" ht="15.75" thickBot="1" x14ac:dyDescent="0.3">
      <c r="A93" s="233"/>
      <c r="B93" s="231"/>
      <c r="C93" s="233"/>
      <c r="D93" s="60" t="str">
        <f>'Analitika nastave'!D93</f>
        <v>P</v>
      </c>
      <c r="E93" s="61" t="str">
        <f>IF('Analitika nastave'!J92="DA",'Analitika nastave'!E93+'Analitika nastave'!F93+'Analitika nastave'!G93+'Analitika nastave'!H93,IF(E$7&gt;0,E$7/E$6*E92,""))</f>
        <v/>
      </c>
      <c r="F93" s="229"/>
      <c r="G93" s="67" t="str">
        <f>IF('Analitika nastave'!P92="DA",'Analitika nastave'!K93+'Analitika nastave'!L93+'Analitika nastave'!M93+'Analitika nastave'!N93,IF(G$7&gt;0,G$7/G$6*G92,""))</f>
        <v/>
      </c>
      <c r="H93" s="229"/>
      <c r="I93" s="67" t="str">
        <f>IF('Analitika nastave'!V92="DA",'Analitika nastave'!Q93+'Analitika nastave'!R93+'Analitika nastave'!S93+'Analitika nastave'!T93,IF(I$7&gt;0,I$7/I$6*I92,""))</f>
        <v/>
      </c>
      <c r="J93" s="229"/>
      <c r="K93" s="67" t="str">
        <f>IF('Analitika nastave'!AB92="DA",'Analitika nastave'!W93+'Analitika nastave'!X93+'Analitika nastave'!Y93+'Analitika nastave'!Z93,IF(K$7&gt;0,K$7/K$6*K92,""))</f>
        <v/>
      </c>
      <c r="L93" s="229"/>
      <c r="M93" s="67" t="str">
        <f>IF('Analitika nastave'!AH92="DA",'Analitika nastave'!AC93+'Analitika nastave'!AD93+'Analitika nastave'!AE93+'Analitika nastave'!AF93,IF(M$7&gt;0,M$7/M$6*M92,""))</f>
        <v/>
      </c>
      <c r="N93" s="229"/>
      <c r="O93" s="235"/>
      <c r="P93" s="111"/>
    </row>
    <row r="94" spans="1:16" x14ac:dyDescent="0.25">
      <c r="A94" s="232">
        <f>'Analitika nastave'!A94</f>
        <v>44</v>
      </c>
      <c r="B94" s="230" t="str">
        <f>'Analitika nastave'!B94</f>
        <v xml:space="preserve"> </v>
      </c>
      <c r="C94" s="232">
        <f>'Analitika nastave'!C94:C95</f>
        <v>0</v>
      </c>
      <c r="D94" s="63" t="str">
        <f>'Analitika nastave'!D94</f>
        <v>B</v>
      </c>
      <c r="E94" s="88">
        <f>IF('Analitika nastave'!J94="DA",'Analitika nastave'!E94+'Analitika nastave'!F94+'Analitika nastave'!G94+'Analitika nastave'!H94,0)</f>
        <v>0</v>
      </c>
      <c r="F94" s="228" t="str">
        <f>IF(OR('Analitika nastave'!J94:J95="DA",AND(E95&gt;=(E$7/2),E$7&gt;0)),"DA","NE")</f>
        <v>NE</v>
      </c>
      <c r="G94" s="88">
        <f>IF('Analitika nastave'!P94="DA",'Analitika nastave'!K94+'Analitika nastave'!L94+'Analitika nastave'!M94+'Analitika nastave'!N94,0)</f>
        <v>0</v>
      </c>
      <c r="H94" s="228" t="str">
        <f>IF(OR('Analitika nastave'!P94:P95="DA",AND(G95&gt;=(G$7/2),G$7&gt;0)),"DA","NE")</f>
        <v>NE</v>
      </c>
      <c r="I94" s="88">
        <f>IF('Analitika nastave'!V94="DA",'Analitika nastave'!Q94+'Analitika nastave'!R94+'Analitika nastave'!S94+'Analitika nastave'!T94,0)</f>
        <v>0</v>
      </c>
      <c r="J94" s="228" t="str">
        <f>IF(OR('Analitika nastave'!V94:V95="DA",AND(I95&gt;=(I$7/2),I$7&gt;0)),"DA","NE")</f>
        <v>NE</v>
      </c>
      <c r="K94" s="88">
        <f>IF('Analitika nastave'!AB94="DA",'Analitika nastave'!W94+'Analitika nastave'!X94+'Analitika nastave'!Y94+'Analitika nastave'!Z94,0)</f>
        <v>0</v>
      </c>
      <c r="L94" s="228" t="str">
        <f>IF(OR('Analitika nastave'!AB94:AB95="DA",AND(K95&gt;=(K$7/2),K$7&gt;0)),"DA","NE")</f>
        <v>NE</v>
      </c>
      <c r="M94" s="88">
        <f>IF('Analitika nastave'!AH94="DA",'Analitika nastave'!AC94+'Analitika nastave'!AD94+'Analitika nastave'!AE94+'Analitika nastave'!AF94,0)</f>
        <v>0</v>
      </c>
      <c r="N94" s="228" t="str">
        <f>IF(OR('Analitika nastave'!AH94:AH95="DA",AND(M95&gt;=(M$7/2),M$7&gt;0)),"DA","NE")</f>
        <v>NE</v>
      </c>
      <c r="O94" s="234">
        <f t="shared" ref="O94" si="84">IF(AND(N94="DA",L94="DA",J94="DA",H94="DA",F94="DA"),E95+G95+I95+K95+M95,0)</f>
        <v>0</v>
      </c>
      <c r="P94" s="110" t="str">
        <f t="shared" ref="P94" si="85">IF(O94&lt;50, "NE",IF(O94&lt;60,2,IF(O94&lt;75,3,IF(O94&lt;90,4,5))))</f>
        <v>NE</v>
      </c>
    </row>
    <row r="95" spans="1:16" ht="15.75" thickBot="1" x14ac:dyDescent="0.3">
      <c r="A95" s="233"/>
      <c r="B95" s="231"/>
      <c r="C95" s="233"/>
      <c r="D95" s="60" t="str">
        <f>'Analitika nastave'!D95</f>
        <v>P</v>
      </c>
      <c r="E95" s="61" t="str">
        <f>IF('Analitika nastave'!J94="DA",'Analitika nastave'!E95+'Analitika nastave'!F95+'Analitika nastave'!G95+'Analitika nastave'!H95,IF(E$7&gt;0,E$7/E$6*E94,""))</f>
        <v/>
      </c>
      <c r="F95" s="229"/>
      <c r="G95" s="67" t="str">
        <f>IF('Analitika nastave'!P94="DA",'Analitika nastave'!K95+'Analitika nastave'!L95+'Analitika nastave'!M95+'Analitika nastave'!N95,IF(G$7&gt;0,G$7/G$6*G94,""))</f>
        <v/>
      </c>
      <c r="H95" s="229"/>
      <c r="I95" s="67" t="str">
        <f>IF('Analitika nastave'!V94="DA",'Analitika nastave'!Q95+'Analitika nastave'!R95+'Analitika nastave'!S95+'Analitika nastave'!T95,IF(I$7&gt;0,I$7/I$6*I94,""))</f>
        <v/>
      </c>
      <c r="J95" s="229"/>
      <c r="K95" s="67" t="str">
        <f>IF('Analitika nastave'!AB94="DA",'Analitika nastave'!W95+'Analitika nastave'!X95+'Analitika nastave'!Y95+'Analitika nastave'!Z95,IF(K$7&gt;0,K$7/K$6*K94,""))</f>
        <v/>
      </c>
      <c r="L95" s="229"/>
      <c r="M95" s="67" t="str">
        <f>IF('Analitika nastave'!AH94="DA",'Analitika nastave'!AC95+'Analitika nastave'!AD95+'Analitika nastave'!AE95+'Analitika nastave'!AF95,IF(M$7&gt;0,M$7/M$6*M94,""))</f>
        <v/>
      </c>
      <c r="N95" s="229"/>
      <c r="O95" s="235"/>
      <c r="P95" s="111"/>
    </row>
    <row r="96" spans="1:16" x14ac:dyDescent="0.25">
      <c r="A96" s="232">
        <f>'Analitika nastave'!A96</f>
        <v>45</v>
      </c>
      <c r="B96" s="230" t="str">
        <f>'Analitika nastave'!B96</f>
        <v xml:space="preserve"> </v>
      </c>
      <c r="C96" s="232">
        <f>'Analitika nastave'!C96:C97</f>
        <v>0</v>
      </c>
      <c r="D96" s="63" t="str">
        <f>'Analitika nastave'!D96</f>
        <v>B</v>
      </c>
      <c r="E96" s="88">
        <f>IF('Analitika nastave'!J96="DA",'Analitika nastave'!E96+'Analitika nastave'!F96+'Analitika nastave'!G96+'Analitika nastave'!H96,0)</f>
        <v>0</v>
      </c>
      <c r="F96" s="228" t="str">
        <f>IF(OR('Analitika nastave'!J96:J97="DA",AND(E97&gt;=(E$7/2),E$7&gt;0)),"DA","NE")</f>
        <v>NE</v>
      </c>
      <c r="G96" s="88">
        <f>IF('Analitika nastave'!P96="DA",'Analitika nastave'!K96+'Analitika nastave'!L96+'Analitika nastave'!M96+'Analitika nastave'!N96,0)</f>
        <v>0</v>
      </c>
      <c r="H96" s="228" t="str">
        <f>IF(OR('Analitika nastave'!P96:P97="DA",AND(G97&gt;=(G$7/2),G$7&gt;0)),"DA","NE")</f>
        <v>NE</v>
      </c>
      <c r="I96" s="88">
        <f>IF('Analitika nastave'!V96="DA",'Analitika nastave'!Q96+'Analitika nastave'!R96+'Analitika nastave'!S96+'Analitika nastave'!T96,0)</f>
        <v>0</v>
      </c>
      <c r="J96" s="228" t="str">
        <f>IF(OR('Analitika nastave'!V96:V97="DA",AND(I97&gt;=(I$7/2),I$7&gt;0)),"DA","NE")</f>
        <v>NE</v>
      </c>
      <c r="K96" s="88">
        <f>IF('Analitika nastave'!AB96="DA",'Analitika nastave'!W96+'Analitika nastave'!X96+'Analitika nastave'!Y96+'Analitika nastave'!Z96,0)</f>
        <v>0</v>
      </c>
      <c r="L96" s="228" t="str">
        <f>IF(OR('Analitika nastave'!AB96:AB97="DA",AND(K97&gt;=(K$7/2),K$7&gt;0)),"DA","NE")</f>
        <v>NE</v>
      </c>
      <c r="M96" s="88">
        <f>IF('Analitika nastave'!AH96="DA",'Analitika nastave'!AC96+'Analitika nastave'!AD96+'Analitika nastave'!AE96+'Analitika nastave'!AF96,0)</f>
        <v>0</v>
      </c>
      <c r="N96" s="228" t="str">
        <f>IF(OR('Analitika nastave'!AH96:AH97="DA",AND(M97&gt;=(M$7/2),M$7&gt;0)),"DA","NE")</f>
        <v>NE</v>
      </c>
      <c r="O96" s="234">
        <f t="shared" ref="O96" si="86">IF(AND(N96="DA",L96="DA",J96="DA",H96="DA",F96="DA"),E97+G97+I97+K97+M97,0)</f>
        <v>0</v>
      </c>
      <c r="P96" s="110" t="str">
        <f t="shared" ref="P96" si="87">IF(O96&lt;50, "NE",IF(O96&lt;60,2,IF(O96&lt;75,3,IF(O96&lt;90,4,5))))</f>
        <v>NE</v>
      </c>
    </row>
    <row r="97" spans="1:16" ht="15.75" thickBot="1" x14ac:dyDescent="0.3">
      <c r="A97" s="233"/>
      <c r="B97" s="231"/>
      <c r="C97" s="233"/>
      <c r="D97" s="60" t="str">
        <f>'Analitika nastave'!D97</f>
        <v>P</v>
      </c>
      <c r="E97" s="61" t="str">
        <f>IF('Analitika nastave'!J96="DA",'Analitika nastave'!E97+'Analitika nastave'!F97+'Analitika nastave'!G97+'Analitika nastave'!H97,IF(E$7&gt;0,E$7/E$6*E96,""))</f>
        <v/>
      </c>
      <c r="F97" s="229"/>
      <c r="G97" s="67" t="str">
        <f>IF('Analitika nastave'!P96="DA",'Analitika nastave'!K97+'Analitika nastave'!L97+'Analitika nastave'!M97+'Analitika nastave'!N97,IF(G$7&gt;0,G$7/G$6*G96,""))</f>
        <v/>
      </c>
      <c r="H97" s="229"/>
      <c r="I97" s="67" t="str">
        <f>IF('Analitika nastave'!V96="DA",'Analitika nastave'!Q97+'Analitika nastave'!R97+'Analitika nastave'!S97+'Analitika nastave'!T97,IF(I$7&gt;0,I$7/I$6*I96,""))</f>
        <v/>
      </c>
      <c r="J97" s="229"/>
      <c r="K97" s="67" t="str">
        <f>IF('Analitika nastave'!AB96="DA",'Analitika nastave'!W97+'Analitika nastave'!X97+'Analitika nastave'!Y97+'Analitika nastave'!Z97,IF(K$7&gt;0,K$7/K$6*K96,""))</f>
        <v/>
      </c>
      <c r="L97" s="229"/>
      <c r="M97" s="67" t="str">
        <f>IF('Analitika nastave'!AH96="DA",'Analitika nastave'!AC97+'Analitika nastave'!AD97+'Analitika nastave'!AE97+'Analitika nastave'!AF97,IF(M$7&gt;0,M$7/M$6*M96,""))</f>
        <v/>
      </c>
      <c r="N97" s="229"/>
      <c r="O97" s="235"/>
      <c r="P97" s="111"/>
    </row>
    <row r="98" spans="1:16" x14ac:dyDescent="0.25">
      <c r="A98" s="232">
        <f>'Analitika nastave'!A98</f>
        <v>46</v>
      </c>
      <c r="B98" s="230" t="str">
        <f>'Analitika nastave'!B98</f>
        <v xml:space="preserve"> </v>
      </c>
      <c r="C98" s="232">
        <f>'Analitika nastave'!C98:C99</f>
        <v>0</v>
      </c>
      <c r="D98" s="63" t="str">
        <f>'Analitika nastave'!D98</f>
        <v>B</v>
      </c>
      <c r="E98" s="88">
        <f>IF('Analitika nastave'!J98="DA",'Analitika nastave'!E98+'Analitika nastave'!F98+'Analitika nastave'!G98+'Analitika nastave'!H98,0)</f>
        <v>0</v>
      </c>
      <c r="F98" s="228" t="str">
        <f>IF(OR('Analitika nastave'!J98:J99="DA",AND(E99&gt;=(E$7/2),E$7&gt;0)),"DA","NE")</f>
        <v>NE</v>
      </c>
      <c r="G98" s="88">
        <f>IF('Analitika nastave'!P98="DA",'Analitika nastave'!K98+'Analitika nastave'!L98+'Analitika nastave'!M98+'Analitika nastave'!N98,0)</f>
        <v>0</v>
      </c>
      <c r="H98" s="228" t="str">
        <f>IF(OR('Analitika nastave'!P98:P99="DA",AND(G99&gt;=(G$7/2),G$7&gt;0)),"DA","NE")</f>
        <v>NE</v>
      </c>
      <c r="I98" s="88">
        <f>IF('Analitika nastave'!V98="DA",'Analitika nastave'!Q98+'Analitika nastave'!R98+'Analitika nastave'!S98+'Analitika nastave'!T98,0)</f>
        <v>0</v>
      </c>
      <c r="J98" s="228" t="str">
        <f>IF(OR('Analitika nastave'!V98:V99="DA",AND(I99&gt;=(I$7/2),I$7&gt;0)),"DA","NE")</f>
        <v>NE</v>
      </c>
      <c r="K98" s="88">
        <f>IF('Analitika nastave'!AB98="DA",'Analitika nastave'!W98+'Analitika nastave'!X98+'Analitika nastave'!Y98+'Analitika nastave'!Z98,0)</f>
        <v>0</v>
      </c>
      <c r="L98" s="228" t="str">
        <f>IF(OR('Analitika nastave'!AB98:AB99="DA",AND(K99&gt;=(K$7/2),K$7&gt;0)),"DA","NE")</f>
        <v>NE</v>
      </c>
      <c r="M98" s="88">
        <f>IF('Analitika nastave'!AH98="DA",'Analitika nastave'!AC98+'Analitika nastave'!AD98+'Analitika nastave'!AE98+'Analitika nastave'!AF98,0)</f>
        <v>0</v>
      </c>
      <c r="N98" s="228" t="str">
        <f>IF(OR('Analitika nastave'!AH98:AH99="DA",AND(M99&gt;=(M$7/2),M$7&gt;0)),"DA","NE")</f>
        <v>NE</v>
      </c>
      <c r="O98" s="234">
        <f t="shared" ref="O98" si="88">IF(AND(N98="DA",L98="DA",J98="DA",H98="DA",F98="DA"),E99+G99+I99+K99+M99,0)</f>
        <v>0</v>
      </c>
      <c r="P98" s="110" t="str">
        <f t="shared" ref="P98" si="89">IF(O98&lt;50, "NE",IF(O98&lt;60,2,IF(O98&lt;75,3,IF(O98&lt;90,4,5))))</f>
        <v>NE</v>
      </c>
    </row>
    <row r="99" spans="1:16" ht="15.75" thickBot="1" x14ac:dyDescent="0.3">
      <c r="A99" s="233"/>
      <c r="B99" s="231"/>
      <c r="C99" s="233"/>
      <c r="D99" s="60" t="str">
        <f>'Analitika nastave'!D99</f>
        <v>P</v>
      </c>
      <c r="E99" s="61" t="str">
        <f>IF('Analitika nastave'!J98="DA",'Analitika nastave'!E99+'Analitika nastave'!F99+'Analitika nastave'!G99+'Analitika nastave'!H99,IF(E$7&gt;0,E$7/E$6*E98,""))</f>
        <v/>
      </c>
      <c r="F99" s="229"/>
      <c r="G99" s="67" t="str">
        <f>IF('Analitika nastave'!P98="DA",'Analitika nastave'!K99+'Analitika nastave'!L99+'Analitika nastave'!M99+'Analitika nastave'!N99,IF(G$7&gt;0,G$7/G$6*G98,""))</f>
        <v/>
      </c>
      <c r="H99" s="229"/>
      <c r="I99" s="67" t="str">
        <f>IF('Analitika nastave'!V98="DA",'Analitika nastave'!Q99+'Analitika nastave'!R99+'Analitika nastave'!S99+'Analitika nastave'!T99,IF(I$7&gt;0,I$7/I$6*I98,""))</f>
        <v/>
      </c>
      <c r="J99" s="229"/>
      <c r="K99" s="67" t="str">
        <f>IF('Analitika nastave'!AB98="DA",'Analitika nastave'!W99+'Analitika nastave'!X99+'Analitika nastave'!Y99+'Analitika nastave'!Z99,IF(K$7&gt;0,K$7/K$6*K98,""))</f>
        <v/>
      </c>
      <c r="L99" s="229"/>
      <c r="M99" s="67" t="str">
        <f>IF('Analitika nastave'!AH98="DA",'Analitika nastave'!AC99+'Analitika nastave'!AD99+'Analitika nastave'!AE99+'Analitika nastave'!AF99,IF(M$7&gt;0,M$7/M$6*M98,""))</f>
        <v/>
      </c>
      <c r="N99" s="229"/>
      <c r="O99" s="235"/>
      <c r="P99" s="111"/>
    </row>
    <row r="100" spans="1:16" x14ac:dyDescent="0.25">
      <c r="A100" s="232">
        <f>'Analitika nastave'!A100</f>
        <v>47</v>
      </c>
      <c r="B100" s="230" t="str">
        <f>'Analitika nastave'!B100</f>
        <v xml:space="preserve"> </v>
      </c>
      <c r="C100" s="232">
        <f>'Analitika nastave'!C100:C101</f>
        <v>0</v>
      </c>
      <c r="D100" s="63" t="str">
        <f>'Analitika nastave'!D100</f>
        <v>B</v>
      </c>
      <c r="E100" s="88">
        <f>IF('Analitika nastave'!J100="DA",'Analitika nastave'!E100+'Analitika nastave'!F100+'Analitika nastave'!G100+'Analitika nastave'!H100,0)</f>
        <v>0</v>
      </c>
      <c r="F100" s="228" t="str">
        <f>IF(OR('Analitika nastave'!J100:J101="DA",AND(E101&gt;=(E$7/2),E$7&gt;0)),"DA","NE")</f>
        <v>NE</v>
      </c>
      <c r="G100" s="88">
        <f>IF('Analitika nastave'!P100="DA",'Analitika nastave'!K100+'Analitika nastave'!L100+'Analitika nastave'!M100+'Analitika nastave'!N100,0)</f>
        <v>0</v>
      </c>
      <c r="H100" s="228" t="str">
        <f>IF(OR('Analitika nastave'!P100:P101="DA",AND(G101&gt;=(G$7/2),G$7&gt;0)),"DA","NE")</f>
        <v>NE</v>
      </c>
      <c r="I100" s="88">
        <f>IF('Analitika nastave'!V100="DA",'Analitika nastave'!Q100+'Analitika nastave'!R100+'Analitika nastave'!S100+'Analitika nastave'!T100,0)</f>
        <v>0</v>
      </c>
      <c r="J100" s="228" t="str">
        <f>IF(OR('Analitika nastave'!V100:V101="DA",AND(I101&gt;=(I$7/2),I$7&gt;0)),"DA","NE")</f>
        <v>NE</v>
      </c>
      <c r="K100" s="88">
        <f>IF('Analitika nastave'!AB100="DA",'Analitika nastave'!W100+'Analitika nastave'!X100+'Analitika nastave'!Y100+'Analitika nastave'!Z100,0)</f>
        <v>0</v>
      </c>
      <c r="L100" s="228" t="str">
        <f>IF(OR('Analitika nastave'!AB100:AB101="DA",AND(K101&gt;=(K$7/2),K$7&gt;0)),"DA","NE")</f>
        <v>NE</v>
      </c>
      <c r="M100" s="88">
        <f>IF('Analitika nastave'!AH100="DA",'Analitika nastave'!AC100+'Analitika nastave'!AD100+'Analitika nastave'!AE100+'Analitika nastave'!AF100,0)</f>
        <v>0</v>
      </c>
      <c r="N100" s="228" t="str">
        <f>IF(OR('Analitika nastave'!AH100:AH101="DA",AND(M101&gt;=(M$7/2),M$7&gt;0)),"DA","NE")</f>
        <v>NE</v>
      </c>
      <c r="O100" s="234">
        <f t="shared" ref="O100" si="90">IF(AND(N100="DA",L100="DA",J100="DA",H100="DA",F100="DA"),E101+G101+I101+K101+M101,0)</f>
        <v>0</v>
      </c>
      <c r="P100" s="110" t="str">
        <f t="shared" ref="P100" si="91">IF(O100&lt;50, "NE",IF(O100&lt;60,2,IF(O100&lt;75,3,IF(O100&lt;90,4,5))))</f>
        <v>NE</v>
      </c>
    </row>
    <row r="101" spans="1:16" ht="15.75" thickBot="1" x14ac:dyDescent="0.3">
      <c r="A101" s="233"/>
      <c r="B101" s="231"/>
      <c r="C101" s="233"/>
      <c r="D101" s="60" t="str">
        <f>'Analitika nastave'!D101</f>
        <v>P</v>
      </c>
      <c r="E101" s="61" t="str">
        <f>IF('Analitika nastave'!J100="DA",'Analitika nastave'!E101+'Analitika nastave'!F101+'Analitika nastave'!G101+'Analitika nastave'!H101,IF(E$7&gt;0,E$7/E$6*E100,""))</f>
        <v/>
      </c>
      <c r="F101" s="229"/>
      <c r="G101" s="67" t="str">
        <f>IF('Analitika nastave'!P100="DA",'Analitika nastave'!K101+'Analitika nastave'!L101+'Analitika nastave'!M101+'Analitika nastave'!N101,IF(G$7&gt;0,G$7/G$6*G100,""))</f>
        <v/>
      </c>
      <c r="H101" s="229"/>
      <c r="I101" s="67" t="str">
        <f>IF('Analitika nastave'!V100="DA",'Analitika nastave'!Q101+'Analitika nastave'!R101+'Analitika nastave'!S101+'Analitika nastave'!T101,IF(I$7&gt;0,I$7/I$6*I100,""))</f>
        <v/>
      </c>
      <c r="J101" s="229"/>
      <c r="K101" s="67" t="str">
        <f>IF('Analitika nastave'!AB100="DA",'Analitika nastave'!W101+'Analitika nastave'!X101+'Analitika nastave'!Y101+'Analitika nastave'!Z101,IF(K$7&gt;0,K$7/K$6*K100,""))</f>
        <v/>
      </c>
      <c r="L101" s="229"/>
      <c r="M101" s="67" t="str">
        <f>IF('Analitika nastave'!AH100="DA",'Analitika nastave'!AC101+'Analitika nastave'!AD101+'Analitika nastave'!AE101+'Analitika nastave'!AF101,IF(M$7&gt;0,M$7/M$6*M100,""))</f>
        <v/>
      </c>
      <c r="N101" s="229"/>
      <c r="O101" s="235"/>
      <c r="P101" s="111"/>
    </row>
    <row r="102" spans="1:16" x14ac:dyDescent="0.25">
      <c r="A102" s="232">
        <f>'Analitika nastave'!A102</f>
        <v>48</v>
      </c>
      <c r="B102" s="230" t="str">
        <f>'Analitika nastave'!B102</f>
        <v xml:space="preserve"> </v>
      </c>
      <c r="C102" s="232">
        <f>'Analitika nastave'!C102:C103</f>
        <v>0</v>
      </c>
      <c r="D102" s="63" t="str">
        <f>'Analitika nastave'!D102</f>
        <v>B</v>
      </c>
      <c r="E102" s="88">
        <f>IF('Analitika nastave'!J102="DA",'Analitika nastave'!E102+'Analitika nastave'!F102+'Analitika nastave'!G102+'Analitika nastave'!H102,0)</f>
        <v>0</v>
      </c>
      <c r="F102" s="228" t="str">
        <f>IF(OR('Analitika nastave'!J102:J103="DA",AND(E103&gt;=(E$7/2),E$7&gt;0)),"DA","NE")</f>
        <v>NE</v>
      </c>
      <c r="G102" s="88">
        <f>IF('Analitika nastave'!P102="DA",'Analitika nastave'!K102+'Analitika nastave'!L102+'Analitika nastave'!M102+'Analitika nastave'!N102,0)</f>
        <v>0</v>
      </c>
      <c r="H102" s="228" t="str">
        <f>IF(OR('Analitika nastave'!P102:P103="DA",AND(G103&gt;=(G$7/2),G$7&gt;0)),"DA","NE")</f>
        <v>NE</v>
      </c>
      <c r="I102" s="88">
        <f>IF('Analitika nastave'!V102="DA",'Analitika nastave'!Q102+'Analitika nastave'!R102+'Analitika nastave'!S102+'Analitika nastave'!T102,0)</f>
        <v>0</v>
      </c>
      <c r="J102" s="228" t="str">
        <f>IF(OR('Analitika nastave'!V102:V103="DA",AND(I103&gt;=(I$7/2),I$7&gt;0)),"DA","NE")</f>
        <v>NE</v>
      </c>
      <c r="K102" s="88">
        <f>IF('Analitika nastave'!AB102="DA",'Analitika nastave'!W102+'Analitika nastave'!X102+'Analitika nastave'!Y102+'Analitika nastave'!Z102,0)</f>
        <v>0</v>
      </c>
      <c r="L102" s="228" t="str">
        <f>IF(OR('Analitika nastave'!AB102:AB103="DA",AND(K103&gt;=(K$7/2),K$7&gt;0)),"DA","NE")</f>
        <v>NE</v>
      </c>
      <c r="M102" s="88">
        <f>IF('Analitika nastave'!AH102="DA",'Analitika nastave'!AC102+'Analitika nastave'!AD102+'Analitika nastave'!AE102+'Analitika nastave'!AF102,0)</f>
        <v>0</v>
      </c>
      <c r="N102" s="228" t="str">
        <f>IF(OR('Analitika nastave'!AH102:AH103="DA",AND(M103&gt;=(M$7/2),M$7&gt;0)),"DA","NE")</f>
        <v>NE</v>
      </c>
      <c r="O102" s="234">
        <f t="shared" ref="O102" si="92">IF(AND(N102="DA",L102="DA",J102="DA",H102="DA",F102="DA"),E103+G103+I103+K103+M103,0)</f>
        <v>0</v>
      </c>
      <c r="P102" s="110" t="str">
        <f t="shared" ref="P102" si="93">IF(O102&lt;50, "NE",IF(O102&lt;60,2,IF(O102&lt;75,3,IF(O102&lt;90,4,5))))</f>
        <v>NE</v>
      </c>
    </row>
    <row r="103" spans="1:16" ht="15.75" thickBot="1" x14ac:dyDescent="0.3">
      <c r="A103" s="233"/>
      <c r="B103" s="231"/>
      <c r="C103" s="233"/>
      <c r="D103" s="60" t="str">
        <f>'Analitika nastave'!D103</f>
        <v>P</v>
      </c>
      <c r="E103" s="61" t="str">
        <f>IF('Analitika nastave'!J102="DA",'Analitika nastave'!E103+'Analitika nastave'!F103+'Analitika nastave'!G103+'Analitika nastave'!H103,IF(E$7&gt;0,E$7/E$6*E102,""))</f>
        <v/>
      </c>
      <c r="F103" s="229"/>
      <c r="G103" s="67" t="str">
        <f>IF('Analitika nastave'!P102="DA",'Analitika nastave'!K103+'Analitika nastave'!L103+'Analitika nastave'!M103+'Analitika nastave'!N103,IF(G$7&gt;0,G$7/G$6*G102,""))</f>
        <v/>
      </c>
      <c r="H103" s="229"/>
      <c r="I103" s="67" t="str">
        <f>IF('Analitika nastave'!V102="DA",'Analitika nastave'!Q103+'Analitika nastave'!R103+'Analitika nastave'!S103+'Analitika nastave'!T103,IF(I$7&gt;0,I$7/I$6*I102,""))</f>
        <v/>
      </c>
      <c r="J103" s="229"/>
      <c r="K103" s="67" t="str">
        <f>IF('Analitika nastave'!AB102="DA",'Analitika nastave'!W103+'Analitika nastave'!X103+'Analitika nastave'!Y103+'Analitika nastave'!Z103,IF(K$7&gt;0,K$7/K$6*K102,""))</f>
        <v/>
      </c>
      <c r="L103" s="229"/>
      <c r="M103" s="67" t="str">
        <f>IF('Analitika nastave'!AH102="DA",'Analitika nastave'!AC103+'Analitika nastave'!AD103+'Analitika nastave'!AE103+'Analitika nastave'!AF103,IF(M$7&gt;0,M$7/M$6*M102,""))</f>
        <v/>
      </c>
      <c r="N103" s="229"/>
      <c r="O103" s="235"/>
      <c r="P103" s="111"/>
    </row>
    <row r="104" spans="1:16" x14ac:dyDescent="0.25">
      <c r="A104" s="232">
        <f>'Analitika nastave'!A104</f>
        <v>49</v>
      </c>
      <c r="B104" s="230" t="str">
        <f>'Analitika nastave'!B104</f>
        <v xml:space="preserve"> </v>
      </c>
      <c r="C104" s="232">
        <f>'Analitika nastave'!C104:C105</f>
        <v>0</v>
      </c>
      <c r="D104" s="63" t="str">
        <f>'Analitika nastave'!D104</f>
        <v>B</v>
      </c>
      <c r="E104" s="88">
        <f>IF('Analitika nastave'!J104="DA",'Analitika nastave'!E104+'Analitika nastave'!F104+'Analitika nastave'!G104+'Analitika nastave'!H104,0)</f>
        <v>0</v>
      </c>
      <c r="F104" s="228" t="str">
        <f>IF(OR('Analitika nastave'!J104:J105="DA",AND(E105&gt;=(E$7/2),E$7&gt;0)),"DA","NE")</f>
        <v>NE</v>
      </c>
      <c r="G104" s="88">
        <f>IF('Analitika nastave'!P104="DA",'Analitika nastave'!K104+'Analitika nastave'!L104+'Analitika nastave'!M104+'Analitika nastave'!N104,0)</f>
        <v>0</v>
      </c>
      <c r="H104" s="228" t="str">
        <f>IF(OR('Analitika nastave'!P104:P105="DA",AND(G105&gt;=(G$7/2),G$7&gt;0)),"DA","NE")</f>
        <v>NE</v>
      </c>
      <c r="I104" s="88">
        <f>IF('Analitika nastave'!V104="DA",'Analitika nastave'!Q104+'Analitika nastave'!R104+'Analitika nastave'!S104+'Analitika nastave'!T104,0)</f>
        <v>0</v>
      </c>
      <c r="J104" s="228" t="str">
        <f>IF(OR('Analitika nastave'!V104:V105="DA",AND(I105&gt;=(I$7/2),I$7&gt;0)),"DA","NE")</f>
        <v>NE</v>
      </c>
      <c r="K104" s="88">
        <f>IF('Analitika nastave'!AB104="DA",'Analitika nastave'!W104+'Analitika nastave'!X104+'Analitika nastave'!Y104+'Analitika nastave'!Z104,0)</f>
        <v>0</v>
      </c>
      <c r="L104" s="228" t="str">
        <f>IF(OR('Analitika nastave'!AB104:AB105="DA",AND(K105&gt;=(K$7/2),K$7&gt;0)),"DA","NE")</f>
        <v>NE</v>
      </c>
      <c r="M104" s="88">
        <f>IF('Analitika nastave'!AH104="DA",'Analitika nastave'!AC104+'Analitika nastave'!AD104+'Analitika nastave'!AE104+'Analitika nastave'!AF104,0)</f>
        <v>0</v>
      </c>
      <c r="N104" s="228" t="str">
        <f>IF(OR('Analitika nastave'!AH104:AH105="DA",AND(M105&gt;=(M$7/2),M$7&gt;0)),"DA","NE")</f>
        <v>NE</v>
      </c>
      <c r="O104" s="234">
        <f t="shared" ref="O104" si="94">IF(AND(N104="DA",L104="DA",J104="DA",H104="DA",F104="DA"),E105+G105+I105+K105+M105,0)</f>
        <v>0</v>
      </c>
      <c r="P104" s="110" t="str">
        <f t="shared" ref="P104" si="95">IF(O104&lt;50, "NE",IF(O104&lt;60,2,IF(O104&lt;75,3,IF(O104&lt;90,4,5))))</f>
        <v>NE</v>
      </c>
    </row>
    <row r="105" spans="1:16" ht="15.75" thickBot="1" x14ac:dyDescent="0.3">
      <c r="A105" s="233"/>
      <c r="B105" s="231"/>
      <c r="C105" s="233"/>
      <c r="D105" s="60" t="str">
        <f>'Analitika nastave'!D105</f>
        <v>P</v>
      </c>
      <c r="E105" s="61" t="str">
        <f>IF('Analitika nastave'!J104="DA",'Analitika nastave'!E105+'Analitika nastave'!F105+'Analitika nastave'!G105+'Analitika nastave'!H105,IF(E$7&gt;0,E$7/E$6*E104,""))</f>
        <v/>
      </c>
      <c r="F105" s="229"/>
      <c r="G105" s="67" t="str">
        <f>IF('Analitika nastave'!P104="DA",'Analitika nastave'!K105+'Analitika nastave'!L105+'Analitika nastave'!M105+'Analitika nastave'!N105,IF(G$7&gt;0,G$7/G$6*G104,""))</f>
        <v/>
      </c>
      <c r="H105" s="229"/>
      <c r="I105" s="67" t="str">
        <f>IF('Analitika nastave'!V104="DA",'Analitika nastave'!Q105+'Analitika nastave'!R105+'Analitika nastave'!S105+'Analitika nastave'!T105,IF(I$7&gt;0,I$7/I$6*I104,""))</f>
        <v/>
      </c>
      <c r="J105" s="229"/>
      <c r="K105" s="67" t="str">
        <f>IF('Analitika nastave'!AB104="DA",'Analitika nastave'!W105+'Analitika nastave'!X105+'Analitika nastave'!Y105+'Analitika nastave'!Z105,IF(K$7&gt;0,K$7/K$6*K104,""))</f>
        <v/>
      </c>
      <c r="L105" s="229"/>
      <c r="M105" s="67" t="str">
        <f>IF('Analitika nastave'!AH104="DA",'Analitika nastave'!AC105+'Analitika nastave'!AD105+'Analitika nastave'!AE105+'Analitika nastave'!AF105,IF(M$7&gt;0,M$7/M$6*M104,""))</f>
        <v/>
      </c>
      <c r="N105" s="229"/>
      <c r="O105" s="235"/>
      <c r="P105" s="111"/>
    </row>
    <row r="106" spans="1:16" x14ac:dyDescent="0.25">
      <c r="A106" s="232">
        <f>'Analitika nastave'!A106</f>
        <v>50</v>
      </c>
      <c r="B106" s="230" t="str">
        <f>'Analitika nastave'!B106</f>
        <v xml:space="preserve"> </v>
      </c>
      <c r="C106" s="232">
        <f>'Analitika nastave'!C106:C107</f>
        <v>0</v>
      </c>
      <c r="D106" s="63" t="str">
        <f>'Analitika nastave'!D106</f>
        <v>B</v>
      </c>
      <c r="E106" s="88">
        <f>IF('Analitika nastave'!J106="DA",'Analitika nastave'!E106+'Analitika nastave'!F106+'Analitika nastave'!G106+'Analitika nastave'!H106,0)</f>
        <v>0</v>
      </c>
      <c r="F106" s="228" t="str">
        <f>IF(OR('Analitika nastave'!J106:J107="DA",AND(E107&gt;=(E$7/2),E$7&gt;0)),"DA","NE")</f>
        <v>NE</v>
      </c>
      <c r="G106" s="88">
        <f>IF('Analitika nastave'!P106="DA",'Analitika nastave'!K106+'Analitika nastave'!L106+'Analitika nastave'!M106+'Analitika nastave'!N106,0)</f>
        <v>0</v>
      </c>
      <c r="H106" s="228" t="str">
        <f>IF(OR('Analitika nastave'!P106:P107="DA",AND(G107&gt;=(G$7/2),G$7&gt;0)),"DA","NE")</f>
        <v>NE</v>
      </c>
      <c r="I106" s="88">
        <f>IF('Analitika nastave'!V106="DA",'Analitika nastave'!Q106+'Analitika nastave'!R106+'Analitika nastave'!S106+'Analitika nastave'!T106,0)</f>
        <v>0</v>
      </c>
      <c r="J106" s="228" t="str">
        <f>IF(OR('Analitika nastave'!V106:V107="DA",AND(I107&gt;=(I$7/2),I$7&gt;0)),"DA","NE")</f>
        <v>NE</v>
      </c>
      <c r="K106" s="88">
        <f>IF('Analitika nastave'!AB106="DA",'Analitika nastave'!W106+'Analitika nastave'!X106+'Analitika nastave'!Y106+'Analitika nastave'!Z106,0)</f>
        <v>0</v>
      </c>
      <c r="L106" s="228" t="str">
        <f>IF(OR('Analitika nastave'!AB106:AB107="DA",AND(K107&gt;=(K$7/2),K$7&gt;0)),"DA","NE")</f>
        <v>NE</v>
      </c>
      <c r="M106" s="88">
        <f>IF('Analitika nastave'!AH106="DA",'Analitika nastave'!AC106+'Analitika nastave'!AD106+'Analitika nastave'!AE106+'Analitika nastave'!AF106,0)</f>
        <v>0</v>
      </c>
      <c r="N106" s="228" t="str">
        <f>IF(OR('Analitika nastave'!AH106:AH107="DA",AND(M107&gt;=(M$7/2),M$7&gt;0)),"DA","NE")</f>
        <v>NE</v>
      </c>
      <c r="O106" s="234">
        <f t="shared" ref="O106" si="96">IF(AND(N106="DA",L106="DA",J106="DA",H106="DA",F106="DA"),E107+G107+I107+K107+M107,0)</f>
        <v>0</v>
      </c>
      <c r="P106" s="110" t="str">
        <f t="shared" ref="P106" si="97">IF(O106&lt;50, "NE",IF(O106&lt;60,2,IF(O106&lt;75,3,IF(O106&lt;90,4,5))))</f>
        <v>NE</v>
      </c>
    </row>
    <row r="107" spans="1:16" ht="15.75" thickBot="1" x14ac:dyDescent="0.3">
      <c r="A107" s="233"/>
      <c r="B107" s="231"/>
      <c r="C107" s="233"/>
      <c r="D107" s="60" t="str">
        <f>'Analitika nastave'!D107</f>
        <v>P</v>
      </c>
      <c r="E107" s="61" t="str">
        <f>IF('Analitika nastave'!J106="DA",'Analitika nastave'!E107+'Analitika nastave'!F107+'Analitika nastave'!G107+'Analitika nastave'!H107,IF(E$7&gt;0,E$7/E$6*E106,""))</f>
        <v/>
      </c>
      <c r="F107" s="229"/>
      <c r="G107" s="67" t="str">
        <f>IF('Analitika nastave'!P106="DA",'Analitika nastave'!K107+'Analitika nastave'!L107+'Analitika nastave'!M107+'Analitika nastave'!N107,IF(G$7&gt;0,G$7/G$6*G106,""))</f>
        <v/>
      </c>
      <c r="H107" s="229"/>
      <c r="I107" s="67" t="str">
        <f>IF('Analitika nastave'!V106="DA",'Analitika nastave'!Q107+'Analitika nastave'!R107+'Analitika nastave'!S107+'Analitika nastave'!T107,IF(I$7&gt;0,I$7/I$6*I106,""))</f>
        <v/>
      </c>
      <c r="J107" s="229"/>
      <c r="K107" s="67" t="str">
        <f>IF('Analitika nastave'!AB106="DA",'Analitika nastave'!W107+'Analitika nastave'!X107+'Analitika nastave'!Y107+'Analitika nastave'!Z107,IF(K$7&gt;0,K$7/K$6*K106,""))</f>
        <v/>
      </c>
      <c r="L107" s="229"/>
      <c r="M107" s="67" t="str">
        <f>IF('Analitika nastave'!AH106="DA",'Analitika nastave'!AC107+'Analitika nastave'!AD107+'Analitika nastave'!AE107+'Analitika nastave'!AF107,IF(M$7&gt;0,M$7/M$6*M106,""))</f>
        <v/>
      </c>
      <c r="N107" s="229"/>
      <c r="O107" s="235"/>
      <c r="P107" s="111"/>
    </row>
    <row r="108" spans="1:16" ht="15.75" hidden="1" thickBot="1" x14ac:dyDescent="0.3">
      <c r="O108" s="90">
        <f>COUNTIF(O8:O107,"&gt;0")</f>
        <v>0</v>
      </c>
      <c r="P108" s="85" t="e">
        <f>AVERAGEIF(P8:P107,"&gt;=2")</f>
        <v>#DIV/0!</v>
      </c>
    </row>
    <row r="109" spans="1:16" hidden="1" x14ac:dyDescent="0.25">
      <c r="O109" s="89" t="e">
        <f>AVERAGEIF(O8:O107,"&gt;0")</f>
        <v>#DIV/0!</v>
      </c>
    </row>
  </sheetData>
  <sheetProtection algorithmName="SHA-512" hashValue="89UwJrydozcrvtJSJ6xaR8elyF1KcOdEmCCMQmjk9q2Hr/coM2KvdlQUJmY02UjubmIvSbBacIFTLv8v421jyA==" saltValue="iWoEZ628xBjOIXyCMht01g==" spinCount="100000" sheet="1" objects="1" scenarios="1"/>
  <mergeCells count="523">
    <mergeCell ref="K4:L4"/>
    <mergeCell ref="A2:C2"/>
    <mergeCell ref="D2:D3"/>
    <mergeCell ref="D4:E4"/>
    <mergeCell ref="F4:I4"/>
    <mergeCell ref="E2:G3"/>
    <mergeCell ref="I2:I3"/>
    <mergeCell ref="J2:J3"/>
    <mergeCell ref="P74:P75"/>
    <mergeCell ref="P24:P25"/>
    <mergeCell ref="P26:P27"/>
    <mergeCell ref="P28:P29"/>
    <mergeCell ref="P30:P31"/>
    <mergeCell ref="P32:P33"/>
    <mergeCell ref="P34:P35"/>
    <mergeCell ref="P36:P37"/>
    <mergeCell ref="P38:P39"/>
    <mergeCell ref="P5:P7"/>
    <mergeCell ref="P8:P9"/>
    <mergeCell ref="P10:P11"/>
    <mergeCell ref="P12:P13"/>
    <mergeCell ref="P14:P15"/>
    <mergeCell ref="P16:P17"/>
    <mergeCell ref="P18:P19"/>
    <mergeCell ref="P106:P107"/>
    <mergeCell ref="P40:P41"/>
    <mergeCell ref="P42:P43"/>
    <mergeCell ref="P44:P45"/>
    <mergeCell ref="P46:P47"/>
    <mergeCell ref="P48:P49"/>
    <mergeCell ref="P50:P51"/>
    <mergeCell ref="P52:P53"/>
    <mergeCell ref="P54:P55"/>
    <mergeCell ref="P56:P57"/>
    <mergeCell ref="P58:P59"/>
    <mergeCell ref="P60:P61"/>
    <mergeCell ref="P62:P63"/>
    <mergeCell ref="P64:P65"/>
    <mergeCell ref="P66:P67"/>
    <mergeCell ref="P68:P69"/>
    <mergeCell ref="P70:P71"/>
    <mergeCell ref="P72:P73"/>
    <mergeCell ref="P76:P77"/>
    <mergeCell ref="P78:P79"/>
    <mergeCell ref="P80:P81"/>
    <mergeCell ref="P82:P83"/>
    <mergeCell ref="P84:P85"/>
    <mergeCell ref="P86:P87"/>
    <mergeCell ref="P104:P105"/>
    <mergeCell ref="P88:P89"/>
    <mergeCell ref="P90:P91"/>
    <mergeCell ref="P92:P93"/>
    <mergeCell ref="P94:P95"/>
    <mergeCell ref="P96:P97"/>
    <mergeCell ref="P98:P99"/>
    <mergeCell ref="P100:P101"/>
    <mergeCell ref="P102:P103"/>
    <mergeCell ref="L104:L105"/>
    <mergeCell ref="N104:N105"/>
    <mergeCell ref="L106:L107"/>
    <mergeCell ref="N106:N107"/>
    <mergeCell ref="L100:L101"/>
    <mergeCell ref="N100:N101"/>
    <mergeCell ref="L102:L103"/>
    <mergeCell ref="N102:N103"/>
    <mergeCell ref="L80:L81"/>
    <mergeCell ref="N80:N81"/>
    <mergeCell ref="L82:L83"/>
    <mergeCell ref="N82:N83"/>
    <mergeCell ref="L96:L97"/>
    <mergeCell ref="N96:N97"/>
    <mergeCell ref="L92:L93"/>
    <mergeCell ref="N92:N93"/>
    <mergeCell ref="N90:N91"/>
    <mergeCell ref="L84:L85"/>
    <mergeCell ref="N84:N85"/>
    <mergeCell ref="L86:L87"/>
    <mergeCell ref="N86:N87"/>
    <mergeCell ref="P20:P21"/>
    <mergeCell ref="P22:P23"/>
    <mergeCell ref="L98:L99"/>
    <mergeCell ref="N98:N99"/>
    <mergeCell ref="L76:L77"/>
    <mergeCell ref="N76:N77"/>
    <mergeCell ref="L78:L79"/>
    <mergeCell ref="N78:N79"/>
    <mergeCell ref="L32:L33"/>
    <mergeCell ref="N32:N33"/>
    <mergeCell ref="L34:L35"/>
    <mergeCell ref="N34:N35"/>
    <mergeCell ref="L72:L73"/>
    <mergeCell ref="N72:N73"/>
    <mergeCell ref="L74:L75"/>
    <mergeCell ref="N74:N75"/>
    <mergeCell ref="L68:L69"/>
    <mergeCell ref="N68:N69"/>
    <mergeCell ref="L70:L71"/>
    <mergeCell ref="N70:N71"/>
    <mergeCell ref="L64:L65"/>
    <mergeCell ref="N64:N65"/>
    <mergeCell ref="L66:L67"/>
    <mergeCell ref="N66:N67"/>
    <mergeCell ref="L62:L63"/>
    <mergeCell ref="N62:N63"/>
    <mergeCell ref="L56:L57"/>
    <mergeCell ref="N56:N57"/>
    <mergeCell ref="L58:L59"/>
    <mergeCell ref="N58:N59"/>
    <mergeCell ref="L40:L41"/>
    <mergeCell ref="J92:J93"/>
    <mergeCell ref="J88:J89"/>
    <mergeCell ref="J62:J63"/>
    <mergeCell ref="J64:J65"/>
    <mergeCell ref="J66:J67"/>
    <mergeCell ref="J68:J69"/>
    <mergeCell ref="J70:J71"/>
    <mergeCell ref="J72:J73"/>
    <mergeCell ref="J90:J91"/>
    <mergeCell ref="J50:J51"/>
    <mergeCell ref="J52:J53"/>
    <mergeCell ref="J94:J95"/>
    <mergeCell ref="J74:J75"/>
    <mergeCell ref="J76:J77"/>
    <mergeCell ref="J78:J79"/>
    <mergeCell ref="J80:J81"/>
    <mergeCell ref="J82:J83"/>
    <mergeCell ref="J84:J85"/>
    <mergeCell ref="N40:N41"/>
    <mergeCell ref="L42:L43"/>
    <mergeCell ref="N42:N43"/>
    <mergeCell ref="L52:L53"/>
    <mergeCell ref="N52:N53"/>
    <mergeCell ref="L54:L55"/>
    <mergeCell ref="N54:N55"/>
    <mergeCell ref="L48:L49"/>
    <mergeCell ref="N48:N49"/>
    <mergeCell ref="L50:L51"/>
    <mergeCell ref="N50:N51"/>
    <mergeCell ref="L94:L95"/>
    <mergeCell ref="N94:N95"/>
    <mergeCell ref="L88:L89"/>
    <mergeCell ref="N88:N89"/>
    <mergeCell ref="L90:L91"/>
    <mergeCell ref="J86:J87"/>
    <mergeCell ref="J38:J39"/>
    <mergeCell ref="J40:J41"/>
    <mergeCell ref="J42:J43"/>
    <mergeCell ref="J44:J45"/>
    <mergeCell ref="J46:J47"/>
    <mergeCell ref="J48:J49"/>
    <mergeCell ref="J26:J27"/>
    <mergeCell ref="J28:J29"/>
    <mergeCell ref="J30:J31"/>
    <mergeCell ref="J32:J33"/>
    <mergeCell ref="J34:J35"/>
    <mergeCell ref="J36:J37"/>
    <mergeCell ref="H102:H103"/>
    <mergeCell ref="H84:H85"/>
    <mergeCell ref="H48:H49"/>
    <mergeCell ref="H50:H51"/>
    <mergeCell ref="H52:H53"/>
    <mergeCell ref="H72:H73"/>
    <mergeCell ref="H74:H75"/>
    <mergeCell ref="H76:H77"/>
    <mergeCell ref="H78:H79"/>
    <mergeCell ref="H80:H81"/>
    <mergeCell ref="H82:H83"/>
    <mergeCell ref="H60:H61"/>
    <mergeCell ref="H62:H63"/>
    <mergeCell ref="H64:H65"/>
    <mergeCell ref="H66:H67"/>
    <mergeCell ref="H68:H69"/>
    <mergeCell ref="H70:H71"/>
    <mergeCell ref="H86:H87"/>
    <mergeCell ref="H88:H89"/>
    <mergeCell ref="H90:H91"/>
    <mergeCell ref="H92:H93"/>
    <mergeCell ref="H94:H95"/>
    <mergeCell ref="F70:F71"/>
    <mergeCell ref="F72:F73"/>
    <mergeCell ref="F74:F75"/>
    <mergeCell ref="F76:F77"/>
    <mergeCell ref="F78:F79"/>
    <mergeCell ref="F80:F81"/>
    <mergeCell ref="H44:H45"/>
    <mergeCell ref="H46:H47"/>
    <mergeCell ref="H54:H55"/>
    <mergeCell ref="H56:H57"/>
    <mergeCell ref="H58:H59"/>
    <mergeCell ref="F94:F95"/>
    <mergeCell ref="F96:F97"/>
    <mergeCell ref="F98:F99"/>
    <mergeCell ref="F100:F101"/>
    <mergeCell ref="F102:F103"/>
    <mergeCell ref="F104:F105"/>
    <mergeCell ref="F82:F83"/>
    <mergeCell ref="F84:F85"/>
    <mergeCell ref="F86:F87"/>
    <mergeCell ref="F88:F89"/>
    <mergeCell ref="F90:F91"/>
    <mergeCell ref="F92:F93"/>
    <mergeCell ref="N22:N23"/>
    <mergeCell ref="L16:L17"/>
    <mergeCell ref="J10:J11"/>
    <mergeCell ref="J12:J13"/>
    <mergeCell ref="J14:J15"/>
    <mergeCell ref="J16:J17"/>
    <mergeCell ref="J18:J19"/>
    <mergeCell ref="J20:J21"/>
    <mergeCell ref="J22:J23"/>
    <mergeCell ref="F16:F17"/>
    <mergeCell ref="F18:F19"/>
    <mergeCell ref="F20:F21"/>
    <mergeCell ref="F8:F9"/>
    <mergeCell ref="H8:H9"/>
    <mergeCell ref="J8:J9"/>
    <mergeCell ref="L8:L9"/>
    <mergeCell ref="N8:N9"/>
    <mergeCell ref="L14:L15"/>
    <mergeCell ref="N14:N15"/>
    <mergeCell ref="H14:H15"/>
    <mergeCell ref="H16:H17"/>
    <mergeCell ref="F58:F59"/>
    <mergeCell ref="F60:F61"/>
    <mergeCell ref="F62:F63"/>
    <mergeCell ref="F64:F65"/>
    <mergeCell ref="F66:F67"/>
    <mergeCell ref="F68:F69"/>
    <mergeCell ref="F46:F47"/>
    <mergeCell ref="F48:F49"/>
    <mergeCell ref="F50:F51"/>
    <mergeCell ref="F40:F41"/>
    <mergeCell ref="F42:F43"/>
    <mergeCell ref="F44:F45"/>
    <mergeCell ref="H38:H39"/>
    <mergeCell ref="H40:H41"/>
    <mergeCell ref="H42:H43"/>
    <mergeCell ref="H28:H29"/>
    <mergeCell ref="H18:H19"/>
    <mergeCell ref="H20:H21"/>
    <mergeCell ref="H22:H23"/>
    <mergeCell ref="H24:H25"/>
    <mergeCell ref="F22:F23"/>
    <mergeCell ref="F14:F15"/>
    <mergeCell ref="A72:A73"/>
    <mergeCell ref="A74:A75"/>
    <mergeCell ref="C94:C95"/>
    <mergeCell ref="B84:B85"/>
    <mergeCell ref="C84:C85"/>
    <mergeCell ref="B86:B87"/>
    <mergeCell ref="C86:C87"/>
    <mergeCell ref="B88:B89"/>
    <mergeCell ref="C88:C89"/>
    <mergeCell ref="C64:C65"/>
    <mergeCell ref="B54:B55"/>
    <mergeCell ref="C54:C55"/>
    <mergeCell ref="B56:B57"/>
    <mergeCell ref="C56:C57"/>
    <mergeCell ref="B58:B59"/>
    <mergeCell ref="C58:C59"/>
    <mergeCell ref="A68:A69"/>
    <mergeCell ref="A70:A71"/>
    <mergeCell ref="A104:A105"/>
    <mergeCell ref="A106:A107"/>
    <mergeCell ref="C68:C69"/>
    <mergeCell ref="B70:B71"/>
    <mergeCell ref="C70:C71"/>
    <mergeCell ref="B78:B79"/>
    <mergeCell ref="C78:C79"/>
    <mergeCell ref="B80:B81"/>
    <mergeCell ref="C80:C81"/>
    <mergeCell ref="B82:B83"/>
    <mergeCell ref="C82:C83"/>
    <mergeCell ref="B72:B73"/>
    <mergeCell ref="C72:C73"/>
    <mergeCell ref="B74:B75"/>
    <mergeCell ref="C74:C75"/>
    <mergeCell ref="B76:B77"/>
    <mergeCell ref="C76:C77"/>
    <mergeCell ref="B94:B95"/>
    <mergeCell ref="A92:A93"/>
    <mergeCell ref="A94:A95"/>
    <mergeCell ref="A96:A97"/>
    <mergeCell ref="A98:A99"/>
    <mergeCell ref="B68:B69"/>
    <mergeCell ref="B90:B91"/>
    <mergeCell ref="O14:O15"/>
    <mergeCell ref="A16:A17"/>
    <mergeCell ref="O16:O17"/>
    <mergeCell ref="A100:A101"/>
    <mergeCell ref="A102:A103"/>
    <mergeCell ref="A80:A81"/>
    <mergeCell ref="A82:A83"/>
    <mergeCell ref="A84:A85"/>
    <mergeCell ref="A86:A87"/>
    <mergeCell ref="A88:A89"/>
    <mergeCell ref="A90:A91"/>
    <mergeCell ref="A62:A63"/>
    <mergeCell ref="A64:A65"/>
    <mergeCell ref="A66:A67"/>
    <mergeCell ref="A76:A77"/>
    <mergeCell ref="A78:A79"/>
    <mergeCell ref="B66:B67"/>
    <mergeCell ref="C66:C67"/>
    <mergeCell ref="C90:C91"/>
    <mergeCell ref="B92:B93"/>
    <mergeCell ref="C92:C93"/>
    <mergeCell ref="B62:B63"/>
    <mergeCell ref="C62:C63"/>
    <mergeCell ref="B64:B65"/>
    <mergeCell ref="O5:O7"/>
    <mergeCell ref="O8:O9"/>
    <mergeCell ref="A10:A11"/>
    <mergeCell ref="O10:O11"/>
    <mergeCell ref="A12:A13"/>
    <mergeCell ref="O12:O13"/>
    <mergeCell ref="A5:A7"/>
    <mergeCell ref="B5:B7"/>
    <mergeCell ref="C5:C7"/>
    <mergeCell ref="F6:F7"/>
    <mergeCell ref="H6:H7"/>
    <mergeCell ref="H10:H11"/>
    <mergeCell ref="H12:H13"/>
    <mergeCell ref="J6:J7"/>
    <mergeCell ref="L6:L7"/>
    <mergeCell ref="N6:N7"/>
    <mergeCell ref="E5:F5"/>
    <mergeCell ref="G5:H5"/>
    <mergeCell ref="I5:J5"/>
    <mergeCell ref="K5:L5"/>
    <mergeCell ref="M5:N5"/>
    <mergeCell ref="F10:F11"/>
    <mergeCell ref="F12:F13"/>
    <mergeCell ref="L28:L29"/>
    <mergeCell ref="N28:N29"/>
    <mergeCell ref="L24:L25"/>
    <mergeCell ref="N24:N25"/>
    <mergeCell ref="L26:L27"/>
    <mergeCell ref="N26:N27"/>
    <mergeCell ref="A8:A9"/>
    <mergeCell ref="C16:C17"/>
    <mergeCell ref="B18:B19"/>
    <mergeCell ref="C18:C19"/>
    <mergeCell ref="B20:B21"/>
    <mergeCell ref="C10:C11"/>
    <mergeCell ref="B12:B13"/>
    <mergeCell ref="C12:C13"/>
    <mergeCell ref="B14:B15"/>
    <mergeCell ref="C14:C15"/>
    <mergeCell ref="B8:B9"/>
    <mergeCell ref="C8:C9"/>
    <mergeCell ref="B10:B11"/>
    <mergeCell ref="A14:A15"/>
    <mergeCell ref="L10:L11"/>
    <mergeCell ref="N10:N11"/>
    <mergeCell ref="L12:L13"/>
    <mergeCell ref="N12:N13"/>
    <mergeCell ref="J24:J25"/>
    <mergeCell ref="A24:A25"/>
    <mergeCell ref="O24:O25"/>
    <mergeCell ref="A26:A27"/>
    <mergeCell ref="O26:O27"/>
    <mergeCell ref="B16:B17"/>
    <mergeCell ref="B24:B25"/>
    <mergeCell ref="H26:H27"/>
    <mergeCell ref="C20:C21"/>
    <mergeCell ref="B22:B23"/>
    <mergeCell ref="C22:C23"/>
    <mergeCell ref="A18:A19"/>
    <mergeCell ref="O18:O19"/>
    <mergeCell ref="A20:A21"/>
    <mergeCell ref="O20:O21"/>
    <mergeCell ref="A22:A23"/>
    <mergeCell ref="O22:O23"/>
    <mergeCell ref="F24:F25"/>
    <mergeCell ref="L20:L21"/>
    <mergeCell ref="N20:N21"/>
    <mergeCell ref="L22:L23"/>
    <mergeCell ref="N16:N17"/>
    <mergeCell ref="L18:L19"/>
    <mergeCell ref="N18:N19"/>
    <mergeCell ref="A40:A41"/>
    <mergeCell ref="O40:O41"/>
    <mergeCell ref="C24:C25"/>
    <mergeCell ref="B26:B27"/>
    <mergeCell ref="C26:C27"/>
    <mergeCell ref="B28:B29"/>
    <mergeCell ref="C28:C29"/>
    <mergeCell ref="B30:B31"/>
    <mergeCell ref="C30:C31"/>
    <mergeCell ref="F26:F27"/>
    <mergeCell ref="F28:F29"/>
    <mergeCell ref="F30:F31"/>
    <mergeCell ref="F32:F33"/>
    <mergeCell ref="H30:H31"/>
    <mergeCell ref="H32:H33"/>
    <mergeCell ref="H34:H35"/>
    <mergeCell ref="B38:B39"/>
    <mergeCell ref="C38:C39"/>
    <mergeCell ref="B32:B33"/>
    <mergeCell ref="B40:B41"/>
    <mergeCell ref="C40:C41"/>
    <mergeCell ref="H36:H37"/>
    <mergeCell ref="A28:A29"/>
    <mergeCell ref="O28:O29"/>
    <mergeCell ref="A30:A31"/>
    <mergeCell ref="O30:O31"/>
    <mergeCell ref="A32:A33"/>
    <mergeCell ref="O32:O33"/>
    <mergeCell ref="A34:A35"/>
    <mergeCell ref="O34:O35"/>
    <mergeCell ref="A36:A37"/>
    <mergeCell ref="O36:O37"/>
    <mergeCell ref="A38:A39"/>
    <mergeCell ref="O38:O39"/>
    <mergeCell ref="C32:C33"/>
    <mergeCell ref="B34:B35"/>
    <mergeCell ref="C34:C35"/>
    <mergeCell ref="B36:B37"/>
    <mergeCell ref="C36:C37"/>
    <mergeCell ref="F34:F35"/>
    <mergeCell ref="F36:F37"/>
    <mergeCell ref="F38:F39"/>
    <mergeCell ref="L30:L31"/>
    <mergeCell ref="N30:N31"/>
    <mergeCell ref="L36:L37"/>
    <mergeCell ref="N36:N37"/>
    <mergeCell ref="L38:L39"/>
    <mergeCell ref="N38:N39"/>
    <mergeCell ref="A52:A53"/>
    <mergeCell ref="O52:O53"/>
    <mergeCell ref="A54:A55"/>
    <mergeCell ref="O54:O55"/>
    <mergeCell ref="O56:O57"/>
    <mergeCell ref="O58:O59"/>
    <mergeCell ref="O60:O61"/>
    <mergeCell ref="J54:J55"/>
    <mergeCell ref="J56:J57"/>
    <mergeCell ref="J58:J59"/>
    <mergeCell ref="J60:J61"/>
    <mergeCell ref="L60:L61"/>
    <mergeCell ref="B52:B53"/>
    <mergeCell ref="C52:C53"/>
    <mergeCell ref="A56:A57"/>
    <mergeCell ref="A58:A59"/>
    <mergeCell ref="A60:A61"/>
    <mergeCell ref="B60:B61"/>
    <mergeCell ref="C60:C61"/>
    <mergeCell ref="F52:F53"/>
    <mergeCell ref="F54:F55"/>
    <mergeCell ref="F56:F57"/>
    <mergeCell ref="N60:N61"/>
    <mergeCell ref="A42:A43"/>
    <mergeCell ref="O42:O43"/>
    <mergeCell ref="A44:A45"/>
    <mergeCell ref="O44:O45"/>
    <mergeCell ref="A46:A47"/>
    <mergeCell ref="O46:O47"/>
    <mergeCell ref="A48:A49"/>
    <mergeCell ref="O48:O49"/>
    <mergeCell ref="A50:A51"/>
    <mergeCell ref="O50:O51"/>
    <mergeCell ref="L44:L45"/>
    <mergeCell ref="N44:N45"/>
    <mergeCell ref="L46:L47"/>
    <mergeCell ref="N46:N47"/>
    <mergeCell ref="B48:B49"/>
    <mergeCell ref="C48:C49"/>
    <mergeCell ref="B50:B51"/>
    <mergeCell ref="C50:C51"/>
    <mergeCell ref="B42:B43"/>
    <mergeCell ref="C42:C43"/>
    <mergeCell ref="B44:B45"/>
    <mergeCell ref="C44:C45"/>
    <mergeCell ref="B46:B47"/>
    <mergeCell ref="C46:C47"/>
    <mergeCell ref="O96:O97"/>
    <mergeCell ref="O98:O99"/>
    <mergeCell ref="O100:O101"/>
    <mergeCell ref="O102:O103"/>
    <mergeCell ref="O104:O105"/>
    <mergeCell ref="O106:O107"/>
    <mergeCell ref="O62:O63"/>
    <mergeCell ref="O64:O65"/>
    <mergeCell ref="O66:O67"/>
    <mergeCell ref="O68:O69"/>
    <mergeCell ref="O70:O71"/>
    <mergeCell ref="O72:O73"/>
    <mergeCell ref="O74:O75"/>
    <mergeCell ref="O76:O77"/>
    <mergeCell ref="O78:O79"/>
    <mergeCell ref="O80:O81"/>
    <mergeCell ref="O82:O83"/>
    <mergeCell ref="O84:O85"/>
    <mergeCell ref="O86:O87"/>
    <mergeCell ref="O88:O89"/>
    <mergeCell ref="O90:O91"/>
    <mergeCell ref="O92:O93"/>
    <mergeCell ref="O94:O95"/>
    <mergeCell ref="J96:J97"/>
    <mergeCell ref="B102:B103"/>
    <mergeCell ref="C102:C103"/>
    <mergeCell ref="B104:B105"/>
    <mergeCell ref="C104:C105"/>
    <mergeCell ref="B106:B107"/>
    <mergeCell ref="C106:C107"/>
    <mergeCell ref="B96:B97"/>
    <mergeCell ref="C96:C97"/>
    <mergeCell ref="B98:B99"/>
    <mergeCell ref="C98:C99"/>
    <mergeCell ref="B100:B101"/>
    <mergeCell ref="C100:C101"/>
    <mergeCell ref="F106:F107"/>
    <mergeCell ref="H104:H105"/>
    <mergeCell ref="H106:H107"/>
    <mergeCell ref="J98:J99"/>
    <mergeCell ref="J100:J101"/>
    <mergeCell ref="J102:J103"/>
    <mergeCell ref="J104:J105"/>
    <mergeCell ref="J106:J107"/>
    <mergeCell ref="H96:H97"/>
    <mergeCell ref="H98:H99"/>
    <mergeCell ref="H100:H101"/>
  </mergeCells>
  <conditionalFormatting sqref="F8:F107 H8:H107 J8:J107 L8:L107">
    <cfRule type="cellIs" dxfId="14" priority="22" operator="equal">
      <formula>"da"</formula>
    </cfRule>
    <cfRule type="cellIs" dxfId="13" priority="23" operator="equal">
      <formula>"ne"</formula>
    </cfRule>
  </conditionalFormatting>
  <conditionalFormatting sqref="O8:O107">
    <cfRule type="cellIs" dxfId="12" priority="19" operator="greaterThan">
      <formula>0</formula>
    </cfRule>
  </conditionalFormatting>
  <conditionalFormatting sqref="N8:N107">
    <cfRule type="cellIs" dxfId="11" priority="7" operator="equal">
      <formula>"da"</formula>
    </cfRule>
    <cfRule type="cellIs" dxfId="10" priority="8" operator="equal">
      <formula>"ne"</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3B463-E208-4184-B96A-AEEA640839BF}">
  <dimension ref="A1:N106"/>
  <sheetViews>
    <sheetView zoomScale="50" zoomScaleNormal="50" workbookViewId="0">
      <selection activeCell="Q6" sqref="Q6"/>
    </sheetView>
  </sheetViews>
  <sheetFormatPr defaultRowHeight="15" x14ac:dyDescent="0.25"/>
  <cols>
    <col min="1" max="1" width="17" customWidth="1"/>
    <col min="14" max="14" width="12.7109375" customWidth="1"/>
  </cols>
  <sheetData>
    <row r="1" spans="1:14" ht="45.75" thickBot="1" x14ac:dyDescent="0.3">
      <c r="A1" s="92" t="str">
        <f>'Parcijalni_cjeloviti ispit'!D4</f>
        <v>Ime i prezime nastavnika:</v>
      </c>
      <c r="B1" s="92">
        <f>'Parcijalni_cjeloviti ispit'!$F$4</f>
        <v>0</v>
      </c>
      <c r="C1" s="259" t="str">
        <f>'Parcijalni_cjeloviti ispit'!J4</f>
        <v>Potpis</v>
      </c>
      <c r="D1" s="259" t="e">
        <f>'Parcijalni_cjeloviti ispit'!#REF!</f>
        <v>#REF!</v>
      </c>
      <c r="E1" s="259"/>
      <c r="F1" s="259" t="e">
        <f>'Parcijalni_cjeloviti ispit'!#REF!</f>
        <v>#REF!</v>
      </c>
      <c r="G1" s="259" t="str">
        <f>'Parcijalni_cjeloviti ispit'!K4</f>
        <v>________________</v>
      </c>
      <c r="H1" s="31" t="str">
        <f>'Parcijalni_cjeloviti ispit'!D2</f>
        <v>Kolegij/ Studij:</v>
      </c>
      <c r="I1" s="259">
        <f>'Parcijalni_cjeloviti ispit'!$E$2</f>
        <v>0</v>
      </c>
      <c r="J1" s="259"/>
      <c r="K1" s="31" t="str">
        <f>'Parcijalni_cjeloviti ispit'!I2</f>
        <v>Status studenta:</v>
      </c>
      <c r="L1" s="89">
        <f>'Parcijalni_cjeloviti ispit'!$J$2</f>
        <v>0</v>
      </c>
      <c r="M1" s="89" t="s">
        <v>113</v>
      </c>
      <c r="N1" s="93">
        <f ca="1">'Parcijalni_cjeloviti ispit'!$L$2</f>
        <v>45595</v>
      </c>
    </row>
    <row r="2" spans="1:14" ht="15.75" hidden="1" thickBot="1" x14ac:dyDescent="0.3">
      <c r="A2" s="89">
        <f>'Parcijalni_cjeloviti ispit'!C2</f>
        <v>0</v>
      </c>
      <c r="B2" s="89" t="e">
        <f>'Parcijalni_cjeloviti ispit'!#REF!</f>
        <v>#REF!</v>
      </c>
      <c r="C2" s="89" t="e">
        <f>'Parcijalni_cjeloviti ispit'!#REF!</f>
        <v>#REF!</v>
      </c>
      <c r="D2" s="89" t="e">
        <f>'Parcijalni_cjeloviti ispit'!#REF!</f>
        <v>#REF!</v>
      </c>
      <c r="E2" s="89" t="e">
        <f>'Parcijalni_cjeloviti ispit'!#REF!</f>
        <v>#REF!</v>
      </c>
      <c r="F2" s="89" t="e">
        <f>'Parcijalni_cjeloviti ispit'!#REF!</f>
        <v>#REF!</v>
      </c>
      <c r="G2" s="89" t="e">
        <f>'Parcijalni_cjeloviti ispit'!#REF!</f>
        <v>#REF!</v>
      </c>
      <c r="H2" s="89">
        <f>'Parcijalni_cjeloviti ispit'!J2</f>
        <v>0</v>
      </c>
      <c r="I2" s="89">
        <f>'Parcijalni_cjeloviti ispit'!K2</f>
        <v>0</v>
      </c>
      <c r="J2" s="89" t="e">
        <f>'Parcijalni_cjeloviti ispit'!#REF!</f>
        <v>#REF!</v>
      </c>
      <c r="K2" s="89">
        <f>'Parcijalni_cjeloviti ispit'!M2</f>
        <v>0</v>
      </c>
      <c r="L2" s="89">
        <f>'Parcijalni_cjeloviti ispit'!N2</f>
        <v>0</v>
      </c>
      <c r="M2" s="89">
        <f>'Parcijalni_cjeloviti ispit'!O2</f>
        <v>0</v>
      </c>
      <c r="N2" s="89">
        <f>'Parcijalni_cjeloviti ispit'!P2</f>
        <v>0</v>
      </c>
    </row>
    <row r="3" spans="1:14" ht="15.75" hidden="1" thickBot="1" x14ac:dyDescent="0.3">
      <c r="A3" s="89">
        <f>'Parcijalni_cjeloviti ispit'!C4</f>
        <v>0</v>
      </c>
      <c r="B3" s="89" t="e">
        <f>'Parcijalni_cjeloviti ispit'!#REF!</f>
        <v>#REF!</v>
      </c>
      <c r="C3" s="89" t="e">
        <f>'Parcijalni_cjeloviti ispit'!#REF!</f>
        <v>#REF!</v>
      </c>
      <c r="D3" s="89" t="e">
        <f>'Parcijalni_cjeloviti ispit'!#REF!</f>
        <v>#REF!</v>
      </c>
      <c r="E3" s="89" t="e">
        <f>'Parcijalni_cjeloviti ispit'!#REF!</f>
        <v>#REF!</v>
      </c>
      <c r="F3" s="89" t="e">
        <f>'Parcijalni_cjeloviti ispit'!#REF!</f>
        <v>#REF!</v>
      </c>
      <c r="G3" s="89" t="e">
        <f>'Parcijalni_cjeloviti ispit'!#REF!</f>
        <v>#REF!</v>
      </c>
      <c r="H3" s="89" t="e">
        <f>'Parcijalni_cjeloviti ispit'!#REF!</f>
        <v>#REF!</v>
      </c>
      <c r="I3" s="89" t="e">
        <f>'Parcijalni_cjeloviti ispit'!#REF!</f>
        <v>#REF!</v>
      </c>
      <c r="J3" s="89" t="e">
        <f>'Parcijalni_cjeloviti ispit'!#REF!</f>
        <v>#REF!</v>
      </c>
      <c r="K3" s="89">
        <f>'Parcijalni_cjeloviti ispit'!M4</f>
        <v>0</v>
      </c>
      <c r="L3" s="89">
        <f>'Parcijalni_cjeloviti ispit'!N4</f>
        <v>0</v>
      </c>
      <c r="M3" s="89">
        <f>'Parcijalni_cjeloviti ispit'!O4</f>
        <v>0</v>
      </c>
      <c r="N3" s="89">
        <f>'Parcijalni_cjeloviti ispit'!P4</f>
        <v>0</v>
      </c>
    </row>
    <row r="4" spans="1:14" ht="45" x14ac:dyDescent="0.25">
      <c r="A4" s="220" t="str">
        <f>'Parcijalni_cjeloviti ispit'!C5</f>
        <v>JMBAG</v>
      </c>
      <c r="B4" s="81" t="str">
        <f>'Parcijalni_cjeloviti ispit'!D5</f>
        <v>Način vrednovanja</v>
      </c>
      <c r="C4" s="202" t="str">
        <f>'Parcijalni_cjeloviti ispit'!E5</f>
        <v>ISHOD 1</v>
      </c>
      <c r="D4" s="258">
        <f>'Parcijalni_cjeloviti ispit'!F5</f>
        <v>0</v>
      </c>
      <c r="E4" s="202" t="str">
        <f>'Parcijalni_cjeloviti ispit'!G5</f>
        <v>ISHOD 2</v>
      </c>
      <c r="F4" s="258">
        <f>'Parcijalni_cjeloviti ispit'!H5</f>
        <v>0</v>
      </c>
      <c r="G4" s="202" t="str">
        <f>'Parcijalni_cjeloviti ispit'!I5</f>
        <v>ISHOD 3</v>
      </c>
      <c r="H4" s="258">
        <f>'Parcijalni_cjeloviti ispit'!J5</f>
        <v>0</v>
      </c>
      <c r="I4" s="202" t="str">
        <f>'Parcijalni_cjeloviti ispit'!K5</f>
        <v>ISHOD 4</v>
      </c>
      <c r="J4" s="258">
        <f>'Parcijalni_cjeloviti ispit'!L5</f>
        <v>0</v>
      </c>
      <c r="K4" s="202" t="str">
        <f>'Parcijalni_cjeloviti ispit'!M5</f>
        <v>ISHOD 5</v>
      </c>
      <c r="L4" s="258">
        <f>'Parcijalni_cjeloviti ispit'!N5</f>
        <v>0</v>
      </c>
      <c r="M4" s="115" t="str">
        <f>'Parcijalni_cjeloviti ispit'!O5</f>
        <v>ISPIT POLOŽEN</v>
      </c>
      <c r="N4" s="234" t="str">
        <f>'Parcijalni_cjeloviti ispit'!P5</f>
        <v>OCJENA</v>
      </c>
    </row>
    <row r="5" spans="1:14" x14ac:dyDescent="0.25">
      <c r="A5" s="221">
        <f>'Parcijalni_cjeloviti ispit'!C6</f>
        <v>0</v>
      </c>
      <c r="B5" s="94" t="str">
        <f>'Parcijalni_cjeloviti ispit'!D6</f>
        <v>MAX B</v>
      </c>
      <c r="C5" s="95">
        <f>'Parcijalni_cjeloviti ispit'!E6</f>
        <v>0</v>
      </c>
      <c r="D5" s="256" t="str">
        <f>'Parcijalni_cjeloviti ispit'!F6</f>
        <v>Ishod položen</v>
      </c>
      <c r="E5" s="95">
        <f>'Parcijalni_cjeloviti ispit'!G6</f>
        <v>0</v>
      </c>
      <c r="F5" s="256" t="str">
        <f>'Parcijalni_cjeloviti ispit'!H6</f>
        <v>Ishod položen</v>
      </c>
      <c r="G5" s="95">
        <f>'Parcijalni_cjeloviti ispit'!I6</f>
        <v>0</v>
      </c>
      <c r="H5" s="254" t="str">
        <f>'Parcijalni_cjeloviti ispit'!J6</f>
        <v>Ishod položen</v>
      </c>
      <c r="I5" s="95">
        <f>'Parcijalni_cjeloviti ispit'!K6</f>
        <v>0</v>
      </c>
      <c r="J5" s="256" t="str">
        <f>'Parcijalni_cjeloviti ispit'!L6</f>
        <v>Ishod položen</v>
      </c>
      <c r="K5" s="95">
        <f>'Parcijalni_cjeloviti ispit'!M6</f>
        <v>0</v>
      </c>
      <c r="L5" s="256" t="str">
        <f>'Parcijalni_cjeloviti ispit'!N6</f>
        <v>Ishod položen</v>
      </c>
      <c r="M5" s="236">
        <f>'Parcijalni_cjeloviti ispit'!O6</f>
        <v>0</v>
      </c>
      <c r="N5" s="236">
        <f>'Parcijalni_cjeloviti ispit'!P6</f>
        <v>0</v>
      </c>
    </row>
    <row r="6" spans="1:14" ht="15.75" thickBot="1" x14ac:dyDescent="0.3">
      <c r="A6" s="222">
        <f>'Parcijalni_cjeloviti ispit'!C7</f>
        <v>0</v>
      </c>
      <c r="B6" s="96" t="str">
        <f>'Parcijalni_cjeloviti ispit'!D7</f>
        <v>MAX P</v>
      </c>
      <c r="C6" s="97">
        <f>'Parcijalni_cjeloviti ispit'!E7</f>
        <v>0</v>
      </c>
      <c r="D6" s="257">
        <f>'Parcijalni_cjeloviti ispit'!F7</f>
        <v>0</v>
      </c>
      <c r="E6" s="97">
        <f>'Parcijalni_cjeloviti ispit'!G7</f>
        <v>0</v>
      </c>
      <c r="F6" s="257">
        <f>'Parcijalni_cjeloviti ispit'!H7</f>
        <v>0</v>
      </c>
      <c r="G6" s="97">
        <f>'Parcijalni_cjeloviti ispit'!I7</f>
        <v>0</v>
      </c>
      <c r="H6" s="255">
        <f>'Parcijalni_cjeloviti ispit'!J7</f>
        <v>0</v>
      </c>
      <c r="I6" s="97">
        <f>'Parcijalni_cjeloviti ispit'!K7</f>
        <v>0</v>
      </c>
      <c r="J6" s="257">
        <f>'Parcijalni_cjeloviti ispit'!L7</f>
        <v>0</v>
      </c>
      <c r="K6" s="97">
        <f>'Parcijalni_cjeloviti ispit'!M7</f>
        <v>0</v>
      </c>
      <c r="L6" s="257">
        <f>'Parcijalni_cjeloviti ispit'!N7</f>
        <v>0</v>
      </c>
      <c r="M6" s="235">
        <f>'Parcijalni_cjeloviti ispit'!O7</f>
        <v>0</v>
      </c>
      <c r="N6" s="235">
        <f>'Parcijalni_cjeloviti ispit'!P7</f>
        <v>0</v>
      </c>
    </row>
    <row r="7" spans="1:14" x14ac:dyDescent="0.25">
      <c r="A7" s="252">
        <f>'Parcijalni_cjeloviti ispit'!C8</f>
        <v>0</v>
      </c>
      <c r="B7" s="98" t="str">
        <f>'Parcijalni_cjeloviti ispit'!D8</f>
        <v>B</v>
      </c>
      <c r="C7" s="99">
        <f>'Parcijalni_cjeloviti ispit'!E8</f>
        <v>0</v>
      </c>
      <c r="D7" s="250" t="str">
        <f>'Parcijalni_cjeloviti ispit'!F8</f>
        <v>NE</v>
      </c>
      <c r="E7" s="99">
        <f>'Parcijalni_cjeloviti ispit'!G8</f>
        <v>0</v>
      </c>
      <c r="F7" s="250" t="str">
        <f>'Parcijalni_cjeloviti ispit'!H8</f>
        <v>NE</v>
      </c>
      <c r="G7" s="99">
        <f>'Parcijalni_cjeloviti ispit'!I8</f>
        <v>0</v>
      </c>
      <c r="H7" s="250" t="str">
        <f>'Parcijalni_cjeloviti ispit'!J8</f>
        <v>NE</v>
      </c>
      <c r="I7" s="99">
        <f>'Parcijalni_cjeloviti ispit'!K8</f>
        <v>0</v>
      </c>
      <c r="J7" s="250" t="str">
        <f>'Parcijalni_cjeloviti ispit'!L8</f>
        <v>NE</v>
      </c>
      <c r="K7" s="99">
        <f>'Parcijalni_cjeloviti ispit'!M8</f>
        <v>0</v>
      </c>
      <c r="L7" s="250" t="str">
        <f>'Parcijalni_cjeloviti ispit'!N8</f>
        <v>NE</v>
      </c>
      <c r="M7" s="234">
        <f>'Parcijalni_cjeloviti ispit'!O8</f>
        <v>0</v>
      </c>
      <c r="N7" s="234" t="str">
        <f>'Parcijalni_cjeloviti ispit'!P8</f>
        <v>NE</v>
      </c>
    </row>
    <row r="8" spans="1:14" ht="15.75" thickBot="1" x14ac:dyDescent="0.3">
      <c r="A8" s="253">
        <f>'Parcijalni_cjeloviti ispit'!C9</f>
        <v>0</v>
      </c>
      <c r="B8" s="100" t="str">
        <f>'Parcijalni_cjeloviti ispit'!D9</f>
        <v>P</v>
      </c>
      <c r="C8" s="101" t="str">
        <f>'Parcijalni_cjeloviti ispit'!E9</f>
        <v/>
      </c>
      <c r="D8" s="251">
        <f>'Parcijalni_cjeloviti ispit'!F9</f>
        <v>0</v>
      </c>
      <c r="E8" s="102" t="str">
        <f>'Parcijalni_cjeloviti ispit'!G9</f>
        <v/>
      </c>
      <c r="F8" s="251">
        <f>'Parcijalni_cjeloviti ispit'!H9</f>
        <v>0</v>
      </c>
      <c r="G8" s="102" t="str">
        <f>'Parcijalni_cjeloviti ispit'!I9</f>
        <v/>
      </c>
      <c r="H8" s="251">
        <f>'Parcijalni_cjeloviti ispit'!J9</f>
        <v>0</v>
      </c>
      <c r="I8" s="102" t="str">
        <f>'Parcijalni_cjeloviti ispit'!K9</f>
        <v/>
      </c>
      <c r="J8" s="251">
        <f>'Parcijalni_cjeloviti ispit'!L9</f>
        <v>0</v>
      </c>
      <c r="K8" s="102" t="str">
        <f>'Parcijalni_cjeloviti ispit'!M9</f>
        <v/>
      </c>
      <c r="L8" s="251">
        <f>'Parcijalni_cjeloviti ispit'!N9</f>
        <v>0</v>
      </c>
      <c r="M8" s="235">
        <f>'Parcijalni_cjeloviti ispit'!O9</f>
        <v>0</v>
      </c>
      <c r="N8" s="235">
        <f>'Parcijalni_cjeloviti ispit'!P9</f>
        <v>0</v>
      </c>
    </row>
    <row r="9" spans="1:14" x14ac:dyDescent="0.25">
      <c r="A9" s="252">
        <f>'Parcijalni_cjeloviti ispit'!C10</f>
        <v>0</v>
      </c>
      <c r="B9" s="98" t="str">
        <f>'Parcijalni_cjeloviti ispit'!D10</f>
        <v>B</v>
      </c>
      <c r="C9" s="99">
        <f>'Parcijalni_cjeloviti ispit'!E10</f>
        <v>0</v>
      </c>
      <c r="D9" s="250" t="str">
        <f>'Parcijalni_cjeloviti ispit'!F10</f>
        <v>NE</v>
      </c>
      <c r="E9" s="99">
        <f>'Parcijalni_cjeloviti ispit'!G10</f>
        <v>0</v>
      </c>
      <c r="F9" s="250" t="str">
        <f>'Parcijalni_cjeloviti ispit'!H10</f>
        <v>NE</v>
      </c>
      <c r="G9" s="99">
        <f>'Parcijalni_cjeloviti ispit'!I10</f>
        <v>0</v>
      </c>
      <c r="H9" s="250" t="str">
        <f>'Parcijalni_cjeloviti ispit'!J10</f>
        <v>NE</v>
      </c>
      <c r="I9" s="99">
        <f>'Parcijalni_cjeloviti ispit'!K10</f>
        <v>0</v>
      </c>
      <c r="J9" s="250" t="str">
        <f>'Parcijalni_cjeloviti ispit'!L10</f>
        <v>NE</v>
      </c>
      <c r="K9" s="99">
        <f>'Parcijalni_cjeloviti ispit'!M10</f>
        <v>0</v>
      </c>
      <c r="L9" s="250" t="str">
        <f>'Parcijalni_cjeloviti ispit'!N10</f>
        <v>NE</v>
      </c>
      <c r="M9" s="234">
        <f>'Parcijalni_cjeloviti ispit'!O10</f>
        <v>0</v>
      </c>
      <c r="N9" s="234" t="str">
        <f>'Parcijalni_cjeloviti ispit'!P10</f>
        <v>NE</v>
      </c>
    </row>
    <row r="10" spans="1:14" ht="15.75" thickBot="1" x14ac:dyDescent="0.3">
      <c r="A10" s="253">
        <f>'Parcijalni_cjeloviti ispit'!C11</f>
        <v>0</v>
      </c>
      <c r="B10" s="100" t="str">
        <f>'Parcijalni_cjeloviti ispit'!D11</f>
        <v>P</v>
      </c>
      <c r="C10" s="101" t="str">
        <f>'Parcijalni_cjeloviti ispit'!E11</f>
        <v/>
      </c>
      <c r="D10" s="251">
        <f>'Parcijalni_cjeloviti ispit'!F11</f>
        <v>0</v>
      </c>
      <c r="E10" s="102" t="str">
        <f>'Parcijalni_cjeloviti ispit'!G11</f>
        <v/>
      </c>
      <c r="F10" s="251">
        <f>'Parcijalni_cjeloviti ispit'!H11</f>
        <v>0</v>
      </c>
      <c r="G10" s="102" t="str">
        <f>'Parcijalni_cjeloviti ispit'!I11</f>
        <v/>
      </c>
      <c r="H10" s="251">
        <f>'Parcijalni_cjeloviti ispit'!J11</f>
        <v>0</v>
      </c>
      <c r="I10" s="102" t="str">
        <f>'Parcijalni_cjeloviti ispit'!K11</f>
        <v/>
      </c>
      <c r="J10" s="251">
        <f>'Parcijalni_cjeloviti ispit'!L11</f>
        <v>0</v>
      </c>
      <c r="K10" s="102" t="str">
        <f>'Parcijalni_cjeloviti ispit'!M11</f>
        <v/>
      </c>
      <c r="L10" s="251">
        <f>'Parcijalni_cjeloviti ispit'!N11</f>
        <v>0</v>
      </c>
      <c r="M10" s="235">
        <f>'Parcijalni_cjeloviti ispit'!O11</f>
        <v>0</v>
      </c>
      <c r="N10" s="235">
        <f>'Parcijalni_cjeloviti ispit'!P11</f>
        <v>0</v>
      </c>
    </row>
    <row r="11" spans="1:14" x14ac:dyDescent="0.25">
      <c r="A11" s="252">
        <f>'Parcijalni_cjeloviti ispit'!C12</f>
        <v>0</v>
      </c>
      <c r="B11" s="98" t="str">
        <f>'Parcijalni_cjeloviti ispit'!D12</f>
        <v>B</v>
      </c>
      <c r="C11" s="99">
        <f>'Parcijalni_cjeloviti ispit'!E12</f>
        <v>0</v>
      </c>
      <c r="D11" s="250" t="str">
        <f>'Parcijalni_cjeloviti ispit'!F12</f>
        <v>NE</v>
      </c>
      <c r="E11" s="99">
        <f>'Parcijalni_cjeloviti ispit'!G12</f>
        <v>0</v>
      </c>
      <c r="F11" s="250" t="str">
        <f>'Parcijalni_cjeloviti ispit'!H12</f>
        <v>NE</v>
      </c>
      <c r="G11" s="99">
        <f>'Parcijalni_cjeloviti ispit'!I12</f>
        <v>0</v>
      </c>
      <c r="H11" s="250" t="str">
        <f>'Parcijalni_cjeloviti ispit'!J12</f>
        <v>NE</v>
      </c>
      <c r="I11" s="99">
        <f>'Parcijalni_cjeloviti ispit'!K12</f>
        <v>0</v>
      </c>
      <c r="J11" s="250" t="str">
        <f>'Parcijalni_cjeloviti ispit'!L12</f>
        <v>NE</v>
      </c>
      <c r="K11" s="99">
        <f>'Parcijalni_cjeloviti ispit'!M12</f>
        <v>0</v>
      </c>
      <c r="L11" s="250" t="str">
        <f>'Parcijalni_cjeloviti ispit'!N12</f>
        <v>NE</v>
      </c>
      <c r="M11" s="234">
        <f>'Parcijalni_cjeloviti ispit'!O12</f>
        <v>0</v>
      </c>
      <c r="N11" s="234" t="str">
        <f>'Parcijalni_cjeloviti ispit'!P12</f>
        <v>NE</v>
      </c>
    </row>
    <row r="12" spans="1:14" ht="15.75" thickBot="1" x14ac:dyDescent="0.3">
      <c r="A12" s="253">
        <f>'Parcijalni_cjeloviti ispit'!C13</f>
        <v>0</v>
      </c>
      <c r="B12" s="100" t="str">
        <f>'Parcijalni_cjeloviti ispit'!D13</f>
        <v>P</v>
      </c>
      <c r="C12" s="101" t="str">
        <f>'Parcijalni_cjeloviti ispit'!E13</f>
        <v/>
      </c>
      <c r="D12" s="251">
        <f>'Parcijalni_cjeloviti ispit'!F13</f>
        <v>0</v>
      </c>
      <c r="E12" s="102" t="str">
        <f>'Parcijalni_cjeloviti ispit'!G13</f>
        <v/>
      </c>
      <c r="F12" s="251">
        <f>'Parcijalni_cjeloviti ispit'!H13</f>
        <v>0</v>
      </c>
      <c r="G12" s="102" t="str">
        <f>'Parcijalni_cjeloviti ispit'!I13</f>
        <v/>
      </c>
      <c r="H12" s="251">
        <f>'Parcijalni_cjeloviti ispit'!J13</f>
        <v>0</v>
      </c>
      <c r="I12" s="102" t="str">
        <f>'Parcijalni_cjeloviti ispit'!K13</f>
        <v/>
      </c>
      <c r="J12" s="251">
        <f>'Parcijalni_cjeloviti ispit'!L13</f>
        <v>0</v>
      </c>
      <c r="K12" s="102" t="str">
        <f>'Parcijalni_cjeloviti ispit'!M13</f>
        <v/>
      </c>
      <c r="L12" s="251">
        <f>'Parcijalni_cjeloviti ispit'!N13</f>
        <v>0</v>
      </c>
      <c r="M12" s="235">
        <f>'Parcijalni_cjeloviti ispit'!O13</f>
        <v>0</v>
      </c>
      <c r="N12" s="235">
        <f>'Parcijalni_cjeloviti ispit'!P13</f>
        <v>0</v>
      </c>
    </row>
    <row r="13" spans="1:14" x14ac:dyDescent="0.25">
      <c r="A13" s="252">
        <f>'Parcijalni_cjeloviti ispit'!C14</f>
        <v>0</v>
      </c>
      <c r="B13" s="98" t="str">
        <f>'Parcijalni_cjeloviti ispit'!D14</f>
        <v>B</v>
      </c>
      <c r="C13" s="99">
        <f>'Parcijalni_cjeloviti ispit'!E14</f>
        <v>0</v>
      </c>
      <c r="D13" s="250" t="str">
        <f>'Parcijalni_cjeloviti ispit'!F14</f>
        <v>NE</v>
      </c>
      <c r="E13" s="99">
        <f>'Parcijalni_cjeloviti ispit'!G14</f>
        <v>0</v>
      </c>
      <c r="F13" s="250" t="str">
        <f>'Parcijalni_cjeloviti ispit'!H14</f>
        <v>NE</v>
      </c>
      <c r="G13" s="99">
        <f>'Parcijalni_cjeloviti ispit'!I14</f>
        <v>0</v>
      </c>
      <c r="H13" s="250" t="str">
        <f>'Parcijalni_cjeloviti ispit'!J14</f>
        <v>NE</v>
      </c>
      <c r="I13" s="99">
        <f>'Parcijalni_cjeloviti ispit'!K14</f>
        <v>0</v>
      </c>
      <c r="J13" s="250" t="str">
        <f>'Parcijalni_cjeloviti ispit'!L14</f>
        <v>NE</v>
      </c>
      <c r="K13" s="99">
        <f>'Parcijalni_cjeloviti ispit'!M14</f>
        <v>0</v>
      </c>
      <c r="L13" s="250" t="str">
        <f>'Parcijalni_cjeloviti ispit'!N14</f>
        <v>NE</v>
      </c>
      <c r="M13" s="234">
        <f>'Parcijalni_cjeloviti ispit'!O14</f>
        <v>0</v>
      </c>
      <c r="N13" s="234" t="str">
        <f>'Parcijalni_cjeloviti ispit'!P14</f>
        <v>NE</v>
      </c>
    </row>
    <row r="14" spans="1:14" ht="15.75" thickBot="1" x14ac:dyDescent="0.3">
      <c r="A14" s="253">
        <f>'Parcijalni_cjeloviti ispit'!C15</f>
        <v>0</v>
      </c>
      <c r="B14" s="100" t="str">
        <f>'Parcijalni_cjeloviti ispit'!D15</f>
        <v>P</v>
      </c>
      <c r="C14" s="101" t="str">
        <f>'Parcijalni_cjeloviti ispit'!E15</f>
        <v/>
      </c>
      <c r="D14" s="251">
        <f>'Parcijalni_cjeloviti ispit'!F15</f>
        <v>0</v>
      </c>
      <c r="E14" s="102" t="str">
        <f>'Parcijalni_cjeloviti ispit'!G15</f>
        <v/>
      </c>
      <c r="F14" s="251">
        <f>'Parcijalni_cjeloviti ispit'!H15</f>
        <v>0</v>
      </c>
      <c r="G14" s="102" t="str">
        <f>'Parcijalni_cjeloviti ispit'!I15</f>
        <v/>
      </c>
      <c r="H14" s="251">
        <f>'Parcijalni_cjeloviti ispit'!J15</f>
        <v>0</v>
      </c>
      <c r="I14" s="102" t="str">
        <f>'Parcijalni_cjeloviti ispit'!K15</f>
        <v/>
      </c>
      <c r="J14" s="251">
        <f>'Parcijalni_cjeloviti ispit'!L15</f>
        <v>0</v>
      </c>
      <c r="K14" s="102" t="str">
        <f>'Parcijalni_cjeloviti ispit'!M15</f>
        <v/>
      </c>
      <c r="L14" s="251">
        <f>'Parcijalni_cjeloviti ispit'!N15</f>
        <v>0</v>
      </c>
      <c r="M14" s="235">
        <f>'Parcijalni_cjeloviti ispit'!O15</f>
        <v>0</v>
      </c>
      <c r="N14" s="235">
        <f>'Parcijalni_cjeloviti ispit'!P15</f>
        <v>0</v>
      </c>
    </row>
    <row r="15" spans="1:14" x14ac:dyDescent="0.25">
      <c r="A15" s="252">
        <f>'Parcijalni_cjeloviti ispit'!C16</f>
        <v>0</v>
      </c>
      <c r="B15" s="98" t="str">
        <f>'Parcijalni_cjeloviti ispit'!D16</f>
        <v>B</v>
      </c>
      <c r="C15" s="99">
        <f>'Parcijalni_cjeloviti ispit'!E16</f>
        <v>0</v>
      </c>
      <c r="D15" s="250" t="str">
        <f>'Parcijalni_cjeloviti ispit'!F16</f>
        <v>NE</v>
      </c>
      <c r="E15" s="99">
        <f>'Parcijalni_cjeloviti ispit'!G16</f>
        <v>0</v>
      </c>
      <c r="F15" s="250" t="str">
        <f>'Parcijalni_cjeloviti ispit'!H16</f>
        <v>NE</v>
      </c>
      <c r="G15" s="99">
        <f>'Parcijalni_cjeloviti ispit'!I16</f>
        <v>0</v>
      </c>
      <c r="H15" s="250" t="str">
        <f>'Parcijalni_cjeloviti ispit'!J16</f>
        <v>NE</v>
      </c>
      <c r="I15" s="99">
        <f>'Parcijalni_cjeloviti ispit'!K16</f>
        <v>0</v>
      </c>
      <c r="J15" s="250" t="str">
        <f>'Parcijalni_cjeloviti ispit'!L16</f>
        <v>NE</v>
      </c>
      <c r="K15" s="99">
        <f>'Parcijalni_cjeloviti ispit'!M16</f>
        <v>0</v>
      </c>
      <c r="L15" s="250" t="str">
        <f>'Parcijalni_cjeloviti ispit'!N16</f>
        <v>NE</v>
      </c>
      <c r="M15" s="234">
        <f>'Parcijalni_cjeloviti ispit'!O16</f>
        <v>0</v>
      </c>
      <c r="N15" s="234" t="str">
        <f>'Parcijalni_cjeloviti ispit'!P16</f>
        <v>NE</v>
      </c>
    </row>
    <row r="16" spans="1:14" ht="15.75" thickBot="1" x14ac:dyDescent="0.3">
      <c r="A16" s="253">
        <f>'Parcijalni_cjeloviti ispit'!C17</f>
        <v>0</v>
      </c>
      <c r="B16" s="100" t="str">
        <f>'Parcijalni_cjeloviti ispit'!D17</f>
        <v>P</v>
      </c>
      <c r="C16" s="101" t="str">
        <f>'Parcijalni_cjeloviti ispit'!E17</f>
        <v/>
      </c>
      <c r="D16" s="251">
        <f>'Parcijalni_cjeloviti ispit'!F17</f>
        <v>0</v>
      </c>
      <c r="E16" s="102" t="str">
        <f>'Parcijalni_cjeloviti ispit'!G17</f>
        <v/>
      </c>
      <c r="F16" s="251">
        <f>'Parcijalni_cjeloviti ispit'!H17</f>
        <v>0</v>
      </c>
      <c r="G16" s="102" t="str">
        <f>'Parcijalni_cjeloviti ispit'!I17</f>
        <v/>
      </c>
      <c r="H16" s="251">
        <f>'Parcijalni_cjeloviti ispit'!J17</f>
        <v>0</v>
      </c>
      <c r="I16" s="102" t="str">
        <f>'Parcijalni_cjeloviti ispit'!K17</f>
        <v/>
      </c>
      <c r="J16" s="251">
        <f>'Parcijalni_cjeloviti ispit'!L17</f>
        <v>0</v>
      </c>
      <c r="K16" s="102" t="str">
        <f>'Parcijalni_cjeloviti ispit'!M17</f>
        <v/>
      </c>
      <c r="L16" s="251">
        <f>'Parcijalni_cjeloviti ispit'!N17</f>
        <v>0</v>
      </c>
      <c r="M16" s="235">
        <f>'Parcijalni_cjeloviti ispit'!O17</f>
        <v>0</v>
      </c>
      <c r="N16" s="235">
        <f>'Parcijalni_cjeloviti ispit'!P17</f>
        <v>0</v>
      </c>
    </row>
    <row r="17" spans="1:14" x14ac:dyDescent="0.25">
      <c r="A17" s="252">
        <f>'Parcijalni_cjeloviti ispit'!C18</f>
        <v>0</v>
      </c>
      <c r="B17" s="98" t="str">
        <f>'Parcijalni_cjeloviti ispit'!D18</f>
        <v>B</v>
      </c>
      <c r="C17" s="99">
        <f>'Parcijalni_cjeloviti ispit'!E18</f>
        <v>0</v>
      </c>
      <c r="D17" s="250" t="str">
        <f>'Parcijalni_cjeloviti ispit'!F18</f>
        <v>NE</v>
      </c>
      <c r="E17" s="99">
        <f>'Parcijalni_cjeloviti ispit'!G18</f>
        <v>0</v>
      </c>
      <c r="F17" s="250" t="str">
        <f>'Parcijalni_cjeloviti ispit'!H18</f>
        <v>NE</v>
      </c>
      <c r="G17" s="99">
        <f>'Parcijalni_cjeloviti ispit'!I18</f>
        <v>0</v>
      </c>
      <c r="H17" s="250" t="str">
        <f>'Parcijalni_cjeloviti ispit'!J18</f>
        <v>NE</v>
      </c>
      <c r="I17" s="99">
        <f>'Parcijalni_cjeloviti ispit'!K18</f>
        <v>0</v>
      </c>
      <c r="J17" s="250" t="str">
        <f>'Parcijalni_cjeloviti ispit'!L18</f>
        <v>NE</v>
      </c>
      <c r="K17" s="99">
        <f>'Parcijalni_cjeloviti ispit'!M18</f>
        <v>0</v>
      </c>
      <c r="L17" s="250" t="str">
        <f>'Parcijalni_cjeloviti ispit'!N18</f>
        <v>NE</v>
      </c>
      <c r="M17" s="234">
        <f>'Parcijalni_cjeloviti ispit'!O18</f>
        <v>0</v>
      </c>
      <c r="N17" s="234" t="str">
        <f>'Parcijalni_cjeloviti ispit'!P18</f>
        <v>NE</v>
      </c>
    </row>
    <row r="18" spans="1:14" ht="15.75" thickBot="1" x14ac:dyDescent="0.3">
      <c r="A18" s="253">
        <f>'Parcijalni_cjeloviti ispit'!C19</f>
        <v>0</v>
      </c>
      <c r="B18" s="100" t="str">
        <f>'Parcijalni_cjeloviti ispit'!D19</f>
        <v>P</v>
      </c>
      <c r="C18" s="101" t="str">
        <f>'Parcijalni_cjeloviti ispit'!E19</f>
        <v/>
      </c>
      <c r="D18" s="251">
        <f>'Parcijalni_cjeloviti ispit'!F19</f>
        <v>0</v>
      </c>
      <c r="E18" s="102" t="str">
        <f>'Parcijalni_cjeloviti ispit'!G19</f>
        <v/>
      </c>
      <c r="F18" s="251">
        <f>'Parcijalni_cjeloviti ispit'!H19</f>
        <v>0</v>
      </c>
      <c r="G18" s="102" t="str">
        <f>'Parcijalni_cjeloviti ispit'!I19</f>
        <v/>
      </c>
      <c r="H18" s="251">
        <f>'Parcijalni_cjeloviti ispit'!J19</f>
        <v>0</v>
      </c>
      <c r="I18" s="102" t="str">
        <f>'Parcijalni_cjeloviti ispit'!K19</f>
        <v/>
      </c>
      <c r="J18" s="251">
        <f>'Parcijalni_cjeloviti ispit'!L19</f>
        <v>0</v>
      </c>
      <c r="K18" s="102" t="str">
        <f>'Parcijalni_cjeloviti ispit'!M19</f>
        <v/>
      </c>
      <c r="L18" s="251">
        <f>'Parcijalni_cjeloviti ispit'!N19</f>
        <v>0</v>
      </c>
      <c r="M18" s="235">
        <f>'Parcijalni_cjeloviti ispit'!O19</f>
        <v>0</v>
      </c>
      <c r="N18" s="235">
        <f>'Parcijalni_cjeloviti ispit'!P19</f>
        <v>0</v>
      </c>
    </row>
    <row r="19" spans="1:14" x14ac:dyDescent="0.25">
      <c r="A19" s="252">
        <f>'Parcijalni_cjeloviti ispit'!C20</f>
        <v>0</v>
      </c>
      <c r="B19" s="98" t="str">
        <f>'Parcijalni_cjeloviti ispit'!D20</f>
        <v>B</v>
      </c>
      <c r="C19" s="99">
        <f>'Parcijalni_cjeloviti ispit'!E20</f>
        <v>0</v>
      </c>
      <c r="D19" s="250" t="str">
        <f>'Parcijalni_cjeloviti ispit'!F20</f>
        <v>NE</v>
      </c>
      <c r="E19" s="99">
        <f>'Parcijalni_cjeloviti ispit'!G20</f>
        <v>0</v>
      </c>
      <c r="F19" s="250" t="str">
        <f>'Parcijalni_cjeloviti ispit'!H20</f>
        <v>NE</v>
      </c>
      <c r="G19" s="99">
        <f>'Parcijalni_cjeloviti ispit'!I20</f>
        <v>0</v>
      </c>
      <c r="H19" s="250" t="str">
        <f>'Parcijalni_cjeloviti ispit'!J20</f>
        <v>NE</v>
      </c>
      <c r="I19" s="99">
        <f>'Parcijalni_cjeloviti ispit'!K20</f>
        <v>0</v>
      </c>
      <c r="J19" s="250" t="str">
        <f>'Parcijalni_cjeloviti ispit'!L20</f>
        <v>NE</v>
      </c>
      <c r="K19" s="99">
        <f>'Parcijalni_cjeloviti ispit'!M20</f>
        <v>0</v>
      </c>
      <c r="L19" s="250" t="str">
        <f>'Parcijalni_cjeloviti ispit'!N20</f>
        <v>NE</v>
      </c>
      <c r="M19" s="234">
        <f>'Parcijalni_cjeloviti ispit'!O20</f>
        <v>0</v>
      </c>
      <c r="N19" s="234" t="str">
        <f>'Parcijalni_cjeloviti ispit'!P20</f>
        <v>NE</v>
      </c>
    </row>
    <row r="20" spans="1:14" ht="15.75" thickBot="1" x14ac:dyDescent="0.3">
      <c r="A20" s="253">
        <f>'Parcijalni_cjeloviti ispit'!C21</f>
        <v>0</v>
      </c>
      <c r="B20" s="100" t="str">
        <f>'Parcijalni_cjeloviti ispit'!D21</f>
        <v>P</v>
      </c>
      <c r="C20" s="101" t="str">
        <f>'Parcijalni_cjeloviti ispit'!E21</f>
        <v/>
      </c>
      <c r="D20" s="251">
        <f>'Parcijalni_cjeloviti ispit'!F21</f>
        <v>0</v>
      </c>
      <c r="E20" s="102" t="str">
        <f>'Parcijalni_cjeloviti ispit'!G21</f>
        <v/>
      </c>
      <c r="F20" s="251">
        <f>'Parcijalni_cjeloviti ispit'!H21</f>
        <v>0</v>
      </c>
      <c r="G20" s="102" t="str">
        <f>'Parcijalni_cjeloviti ispit'!I21</f>
        <v/>
      </c>
      <c r="H20" s="251">
        <f>'Parcijalni_cjeloviti ispit'!J21</f>
        <v>0</v>
      </c>
      <c r="I20" s="102" t="str">
        <f>'Parcijalni_cjeloviti ispit'!K21</f>
        <v/>
      </c>
      <c r="J20" s="251">
        <f>'Parcijalni_cjeloviti ispit'!L21</f>
        <v>0</v>
      </c>
      <c r="K20" s="102" t="str">
        <f>'Parcijalni_cjeloviti ispit'!M21</f>
        <v/>
      </c>
      <c r="L20" s="251">
        <f>'Parcijalni_cjeloviti ispit'!N21</f>
        <v>0</v>
      </c>
      <c r="M20" s="235">
        <f>'Parcijalni_cjeloviti ispit'!O21</f>
        <v>0</v>
      </c>
      <c r="N20" s="235">
        <f>'Parcijalni_cjeloviti ispit'!P21</f>
        <v>0</v>
      </c>
    </row>
    <row r="21" spans="1:14" x14ac:dyDescent="0.25">
      <c r="A21" s="252">
        <f>'Parcijalni_cjeloviti ispit'!C22</f>
        <v>0</v>
      </c>
      <c r="B21" s="98" t="str">
        <f>'Parcijalni_cjeloviti ispit'!D22</f>
        <v>B</v>
      </c>
      <c r="C21" s="99">
        <f>'Parcijalni_cjeloviti ispit'!E22</f>
        <v>0</v>
      </c>
      <c r="D21" s="250" t="str">
        <f>'Parcijalni_cjeloviti ispit'!F22</f>
        <v>NE</v>
      </c>
      <c r="E21" s="99">
        <f>'Parcijalni_cjeloviti ispit'!G22</f>
        <v>0</v>
      </c>
      <c r="F21" s="250" t="str">
        <f>'Parcijalni_cjeloviti ispit'!H22</f>
        <v>NE</v>
      </c>
      <c r="G21" s="99">
        <f>'Parcijalni_cjeloviti ispit'!I22</f>
        <v>0</v>
      </c>
      <c r="H21" s="250" t="str">
        <f>'Parcijalni_cjeloviti ispit'!J22</f>
        <v>NE</v>
      </c>
      <c r="I21" s="99">
        <f>'Parcijalni_cjeloviti ispit'!K22</f>
        <v>0</v>
      </c>
      <c r="J21" s="250" t="str">
        <f>'Parcijalni_cjeloviti ispit'!L22</f>
        <v>NE</v>
      </c>
      <c r="K21" s="99">
        <f>'Parcijalni_cjeloviti ispit'!M22</f>
        <v>0</v>
      </c>
      <c r="L21" s="250" t="str">
        <f>'Parcijalni_cjeloviti ispit'!N22</f>
        <v>NE</v>
      </c>
      <c r="M21" s="234">
        <f>'Parcijalni_cjeloviti ispit'!O22</f>
        <v>0</v>
      </c>
      <c r="N21" s="234" t="str">
        <f>'Parcijalni_cjeloviti ispit'!P22</f>
        <v>NE</v>
      </c>
    </row>
    <row r="22" spans="1:14" ht="15.75" thickBot="1" x14ac:dyDescent="0.3">
      <c r="A22" s="253">
        <f>'Parcijalni_cjeloviti ispit'!C23</f>
        <v>0</v>
      </c>
      <c r="B22" s="100" t="str">
        <f>'Parcijalni_cjeloviti ispit'!D23</f>
        <v>P</v>
      </c>
      <c r="C22" s="101" t="str">
        <f>'Parcijalni_cjeloviti ispit'!E23</f>
        <v/>
      </c>
      <c r="D22" s="251">
        <f>'Parcijalni_cjeloviti ispit'!F23</f>
        <v>0</v>
      </c>
      <c r="E22" s="102" t="str">
        <f>'Parcijalni_cjeloviti ispit'!G23</f>
        <v/>
      </c>
      <c r="F22" s="251">
        <f>'Parcijalni_cjeloviti ispit'!H23</f>
        <v>0</v>
      </c>
      <c r="G22" s="102" t="str">
        <f>'Parcijalni_cjeloviti ispit'!I23</f>
        <v/>
      </c>
      <c r="H22" s="251">
        <f>'Parcijalni_cjeloviti ispit'!J23</f>
        <v>0</v>
      </c>
      <c r="I22" s="102" t="str">
        <f>'Parcijalni_cjeloviti ispit'!K23</f>
        <v/>
      </c>
      <c r="J22" s="251">
        <f>'Parcijalni_cjeloviti ispit'!L23</f>
        <v>0</v>
      </c>
      <c r="K22" s="102" t="str">
        <f>'Parcijalni_cjeloviti ispit'!M23</f>
        <v/>
      </c>
      <c r="L22" s="251">
        <f>'Parcijalni_cjeloviti ispit'!N23</f>
        <v>0</v>
      </c>
      <c r="M22" s="235">
        <f>'Parcijalni_cjeloviti ispit'!O23</f>
        <v>0</v>
      </c>
      <c r="N22" s="235">
        <f>'Parcijalni_cjeloviti ispit'!P23</f>
        <v>0</v>
      </c>
    </row>
    <row r="23" spans="1:14" x14ac:dyDescent="0.25">
      <c r="A23" s="252">
        <f>'Parcijalni_cjeloviti ispit'!C24</f>
        <v>0</v>
      </c>
      <c r="B23" s="98" t="str">
        <f>'Parcijalni_cjeloviti ispit'!D24</f>
        <v>B</v>
      </c>
      <c r="C23" s="99">
        <f>'Parcijalni_cjeloviti ispit'!E24</f>
        <v>0</v>
      </c>
      <c r="D23" s="250" t="str">
        <f>'Parcijalni_cjeloviti ispit'!F24</f>
        <v>NE</v>
      </c>
      <c r="E23" s="99">
        <f>'Parcijalni_cjeloviti ispit'!G24</f>
        <v>0</v>
      </c>
      <c r="F23" s="250" t="str">
        <f>'Parcijalni_cjeloviti ispit'!H24</f>
        <v>NE</v>
      </c>
      <c r="G23" s="99">
        <f>'Parcijalni_cjeloviti ispit'!I24</f>
        <v>0</v>
      </c>
      <c r="H23" s="250" t="str">
        <f>'Parcijalni_cjeloviti ispit'!J24</f>
        <v>NE</v>
      </c>
      <c r="I23" s="99">
        <f>'Parcijalni_cjeloviti ispit'!K24</f>
        <v>0</v>
      </c>
      <c r="J23" s="250" t="str">
        <f>'Parcijalni_cjeloviti ispit'!L24</f>
        <v>NE</v>
      </c>
      <c r="K23" s="99">
        <f>'Parcijalni_cjeloviti ispit'!M24</f>
        <v>0</v>
      </c>
      <c r="L23" s="250" t="str">
        <f>'Parcijalni_cjeloviti ispit'!N24</f>
        <v>NE</v>
      </c>
      <c r="M23" s="234">
        <f>'Parcijalni_cjeloviti ispit'!O24</f>
        <v>0</v>
      </c>
      <c r="N23" s="234" t="str">
        <f>'Parcijalni_cjeloviti ispit'!P24</f>
        <v>NE</v>
      </c>
    </row>
    <row r="24" spans="1:14" ht="15.75" thickBot="1" x14ac:dyDescent="0.3">
      <c r="A24" s="253">
        <f>'Parcijalni_cjeloviti ispit'!C25</f>
        <v>0</v>
      </c>
      <c r="B24" s="100" t="str">
        <f>'Parcijalni_cjeloviti ispit'!D25</f>
        <v>P</v>
      </c>
      <c r="C24" s="101" t="str">
        <f>'Parcijalni_cjeloviti ispit'!E25</f>
        <v/>
      </c>
      <c r="D24" s="251">
        <f>'Parcijalni_cjeloviti ispit'!F25</f>
        <v>0</v>
      </c>
      <c r="E24" s="102" t="str">
        <f>'Parcijalni_cjeloviti ispit'!G25</f>
        <v/>
      </c>
      <c r="F24" s="251">
        <f>'Parcijalni_cjeloviti ispit'!H25</f>
        <v>0</v>
      </c>
      <c r="G24" s="102" t="str">
        <f>'Parcijalni_cjeloviti ispit'!I25</f>
        <v/>
      </c>
      <c r="H24" s="251">
        <f>'Parcijalni_cjeloviti ispit'!J25</f>
        <v>0</v>
      </c>
      <c r="I24" s="102" t="str">
        <f>'Parcijalni_cjeloviti ispit'!K25</f>
        <v/>
      </c>
      <c r="J24" s="251">
        <f>'Parcijalni_cjeloviti ispit'!L25</f>
        <v>0</v>
      </c>
      <c r="K24" s="102" t="str">
        <f>'Parcijalni_cjeloviti ispit'!M25</f>
        <v/>
      </c>
      <c r="L24" s="251">
        <f>'Parcijalni_cjeloviti ispit'!N25</f>
        <v>0</v>
      </c>
      <c r="M24" s="235">
        <f>'Parcijalni_cjeloviti ispit'!O25</f>
        <v>0</v>
      </c>
      <c r="N24" s="235">
        <f>'Parcijalni_cjeloviti ispit'!P25</f>
        <v>0</v>
      </c>
    </row>
    <row r="25" spans="1:14" x14ac:dyDescent="0.25">
      <c r="A25" s="252">
        <f>'Parcijalni_cjeloviti ispit'!C26</f>
        <v>0</v>
      </c>
      <c r="B25" s="98" t="str">
        <f>'Parcijalni_cjeloviti ispit'!D26</f>
        <v>B</v>
      </c>
      <c r="C25" s="99">
        <f>'Parcijalni_cjeloviti ispit'!E26</f>
        <v>0</v>
      </c>
      <c r="D25" s="250" t="str">
        <f>'Parcijalni_cjeloviti ispit'!F26</f>
        <v>NE</v>
      </c>
      <c r="E25" s="99">
        <f>'Parcijalni_cjeloviti ispit'!G26</f>
        <v>0</v>
      </c>
      <c r="F25" s="250" t="str">
        <f>'Parcijalni_cjeloviti ispit'!H26</f>
        <v>NE</v>
      </c>
      <c r="G25" s="99">
        <f>'Parcijalni_cjeloviti ispit'!I26</f>
        <v>0</v>
      </c>
      <c r="H25" s="250" t="str">
        <f>'Parcijalni_cjeloviti ispit'!J26</f>
        <v>NE</v>
      </c>
      <c r="I25" s="99">
        <f>'Parcijalni_cjeloviti ispit'!K26</f>
        <v>0</v>
      </c>
      <c r="J25" s="250" t="str">
        <f>'Parcijalni_cjeloviti ispit'!L26</f>
        <v>NE</v>
      </c>
      <c r="K25" s="99">
        <f>'Parcijalni_cjeloviti ispit'!M26</f>
        <v>0</v>
      </c>
      <c r="L25" s="250" t="str">
        <f>'Parcijalni_cjeloviti ispit'!N26</f>
        <v>NE</v>
      </c>
      <c r="M25" s="234">
        <f>'Parcijalni_cjeloviti ispit'!O26</f>
        <v>0</v>
      </c>
      <c r="N25" s="234" t="str">
        <f>'Parcijalni_cjeloviti ispit'!P26</f>
        <v>NE</v>
      </c>
    </row>
    <row r="26" spans="1:14" ht="15.75" thickBot="1" x14ac:dyDescent="0.3">
      <c r="A26" s="253">
        <f>'Parcijalni_cjeloviti ispit'!C27</f>
        <v>0</v>
      </c>
      <c r="B26" s="100" t="str">
        <f>'Parcijalni_cjeloviti ispit'!D27</f>
        <v>P</v>
      </c>
      <c r="C26" s="101" t="str">
        <f>'Parcijalni_cjeloviti ispit'!E27</f>
        <v/>
      </c>
      <c r="D26" s="251">
        <f>'Parcijalni_cjeloviti ispit'!F27</f>
        <v>0</v>
      </c>
      <c r="E26" s="102" t="str">
        <f>'Parcijalni_cjeloviti ispit'!G27</f>
        <v/>
      </c>
      <c r="F26" s="251">
        <f>'Parcijalni_cjeloviti ispit'!H27</f>
        <v>0</v>
      </c>
      <c r="G26" s="102" t="str">
        <f>'Parcijalni_cjeloviti ispit'!I27</f>
        <v/>
      </c>
      <c r="H26" s="251">
        <f>'Parcijalni_cjeloviti ispit'!J27</f>
        <v>0</v>
      </c>
      <c r="I26" s="102" t="str">
        <f>'Parcijalni_cjeloviti ispit'!K27</f>
        <v/>
      </c>
      <c r="J26" s="251">
        <f>'Parcijalni_cjeloviti ispit'!L27</f>
        <v>0</v>
      </c>
      <c r="K26" s="102" t="str">
        <f>'Parcijalni_cjeloviti ispit'!M27</f>
        <v/>
      </c>
      <c r="L26" s="251">
        <f>'Parcijalni_cjeloviti ispit'!N27</f>
        <v>0</v>
      </c>
      <c r="M26" s="235">
        <f>'Parcijalni_cjeloviti ispit'!O27</f>
        <v>0</v>
      </c>
      <c r="N26" s="235">
        <f>'Parcijalni_cjeloviti ispit'!P27</f>
        <v>0</v>
      </c>
    </row>
    <row r="27" spans="1:14" x14ac:dyDescent="0.25">
      <c r="A27" s="252">
        <f>'Parcijalni_cjeloviti ispit'!C28</f>
        <v>0</v>
      </c>
      <c r="B27" s="98" t="str">
        <f>'Parcijalni_cjeloviti ispit'!D28</f>
        <v>B</v>
      </c>
      <c r="C27" s="99">
        <f>'Parcijalni_cjeloviti ispit'!E28</f>
        <v>0</v>
      </c>
      <c r="D27" s="250" t="str">
        <f>'Parcijalni_cjeloviti ispit'!F28</f>
        <v>NE</v>
      </c>
      <c r="E27" s="99">
        <f>'Parcijalni_cjeloviti ispit'!G28</f>
        <v>0</v>
      </c>
      <c r="F27" s="250" t="str">
        <f>'Parcijalni_cjeloviti ispit'!H28</f>
        <v>NE</v>
      </c>
      <c r="G27" s="99">
        <f>'Parcijalni_cjeloviti ispit'!I28</f>
        <v>0</v>
      </c>
      <c r="H27" s="250" t="str">
        <f>'Parcijalni_cjeloviti ispit'!J28</f>
        <v>NE</v>
      </c>
      <c r="I27" s="99">
        <f>'Parcijalni_cjeloviti ispit'!K28</f>
        <v>0</v>
      </c>
      <c r="J27" s="250" t="str">
        <f>'Parcijalni_cjeloviti ispit'!L28</f>
        <v>NE</v>
      </c>
      <c r="K27" s="99">
        <f>'Parcijalni_cjeloviti ispit'!M28</f>
        <v>0</v>
      </c>
      <c r="L27" s="250" t="str">
        <f>'Parcijalni_cjeloviti ispit'!N28</f>
        <v>NE</v>
      </c>
      <c r="M27" s="234">
        <f>'Parcijalni_cjeloviti ispit'!O28</f>
        <v>0</v>
      </c>
      <c r="N27" s="234" t="str">
        <f>'Parcijalni_cjeloviti ispit'!P28</f>
        <v>NE</v>
      </c>
    </row>
    <row r="28" spans="1:14" ht="15.75" thickBot="1" x14ac:dyDescent="0.3">
      <c r="A28" s="253">
        <f>'Parcijalni_cjeloviti ispit'!C29</f>
        <v>0</v>
      </c>
      <c r="B28" s="100" t="str">
        <f>'Parcijalni_cjeloviti ispit'!D29</f>
        <v>P</v>
      </c>
      <c r="C28" s="101" t="str">
        <f>'Parcijalni_cjeloviti ispit'!E29</f>
        <v/>
      </c>
      <c r="D28" s="251">
        <f>'Parcijalni_cjeloviti ispit'!F29</f>
        <v>0</v>
      </c>
      <c r="E28" s="102" t="str">
        <f>'Parcijalni_cjeloviti ispit'!G29</f>
        <v/>
      </c>
      <c r="F28" s="251">
        <f>'Parcijalni_cjeloviti ispit'!H29</f>
        <v>0</v>
      </c>
      <c r="G28" s="102" t="str">
        <f>'Parcijalni_cjeloviti ispit'!I29</f>
        <v/>
      </c>
      <c r="H28" s="251">
        <f>'Parcijalni_cjeloviti ispit'!J29</f>
        <v>0</v>
      </c>
      <c r="I28" s="102" t="str">
        <f>'Parcijalni_cjeloviti ispit'!K29</f>
        <v/>
      </c>
      <c r="J28" s="251">
        <f>'Parcijalni_cjeloviti ispit'!L29</f>
        <v>0</v>
      </c>
      <c r="K28" s="102" t="str">
        <f>'Parcijalni_cjeloviti ispit'!M29</f>
        <v/>
      </c>
      <c r="L28" s="251">
        <f>'Parcijalni_cjeloviti ispit'!N29</f>
        <v>0</v>
      </c>
      <c r="M28" s="235">
        <f>'Parcijalni_cjeloviti ispit'!O29</f>
        <v>0</v>
      </c>
      <c r="N28" s="235">
        <f>'Parcijalni_cjeloviti ispit'!P29</f>
        <v>0</v>
      </c>
    </row>
    <row r="29" spans="1:14" x14ac:dyDescent="0.25">
      <c r="A29" s="252">
        <f>'Parcijalni_cjeloviti ispit'!C30</f>
        <v>0</v>
      </c>
      <c r="B29" s="98" t="str">
        <f>'Parcijalni_cjeloviti ispit'!D30</f>
        <v>B</v>
      </c>
      <c r="C29" s="99">
        <f>'Parcijalni_cjeloviti ispit'!E30</f>
        <v>0</v>
      </c>
      <c r="D29" s="250" t="str">
        <f>'Parcijalni_cjeloviti ispit'!F30</f>
        <v>NE</v>
      </c>
      <c r="E29" s="99">
        <f>'Parcijalni_cjeloviti ispit'!G30</f>
        <v>0</v>
      </c>
      <c r="F29" s="250" t="str">
        <f>'Parcijalni_cjeloviti ispit'!H30</f>
        <v>NE</v>
      </c>
      <c r="G29" s="99">
        <f>'Parcijalni_cjeloviti ispit'!I30</f>
        <v>0</v>
      </c>
      <c r="H29" s="250" t="str">
        <f>'Parcijalni_cjeloviti ispit'!J30</f>
        <v>NE</v>
      </c>
      <c r="I29" s="99">
        <f>'Parcijalni_cjeloviti ispit'!K30</f>
        <v>0</v>
      </c>
      <c r="J29" s="250" t="str">
        <f>'Parcijalni_cjeloviti ispit'!L30</f>
        <v>NE</v>
      </c>
      <c r="K29" s="99">
        <f>'Parcijalni_cjeloviti ispit'!M30</f>
        <v>0</v>
      </c>
      <c r="L29" s="250" t="str">
        <f>'Parcijalni_cjeloviti ispit'!N30</f>
        <v>NE</v>
      </c>
      <c r="M29" s="234">
        <f>'Parcijalni_cjeloviti ispit'!O30</f>
        <v>0</v>
      </c>
      <c r="N29" s="234" t="str">
        <f>'Parcijalni_cjeloviti ispit'!P30</f>
        <v>NE</v>
      </c>
    </row>
    <row r="30" spans="1:14" ht="15.75" thickBot="1" x14ac:dyDescent="0.3">
      <c r="A30" s="253">
        <f>'Parcijalni_cjeloviti ispit'!C31</f>
        <v>0</v>
      </c>
      <c r="B30" s="100" t="str">
        <f>'Parcijalni_cjeloviti ispit'!D31</f>
        <v>P</v>
      </c>
      <c r="C30" s="101" t="str">
        <f>'Parcijalni_cjeloviti ispit'!E31</f>
        <v/>
      </c>
      <c r="D30" s="251">
        <f>'Parcijalni_cjeloviti ispit'!F31</f>
        <v>0</v>
      </c>
      <c r="E30" s="102" t="str">
        <f>'Parcijalni_cjeloviti ispit'!G31</f>
        <v/>
      </c>
      <c r="F30" s="251">
        <f>'Parcijalni_cjeloviti ispit'!H31</f>
        <v>0</v>
      </c>
      <c r="G30" s="102" t="str">
        <f>'Parcijalni_cjeloviti ispit'!I31</f>
        <v/>
      </c>
      <c r="H30" s="251">
        <f>'Parcijalni_cjeloviti ispit'!J31</f>
        <v>0</v>
      </c>
      <c r="I30" s="102" t="str">
        <f>'Parcijalni_cjeloviti ispit'!K31</f>
        <v/>
      </c>
      <c r="J30" s="251">
        <f>'Parcijalni_cjeloviti ispit'!L31</f>
        <v>0</v>
      </c>
      <c r="K30" s="102" t="str">
        <f>'Parcijalni_cjeloviti ispit'!M31</f>
        <v/>
      </c>
      <c r="L30" s="251">
        <f>'Parcijalni_cjeloviti ispit'!N31</f>
        <v>0</v>
      </c>
      <c r="M30" s="235">
        <f>'Parcijalni_cjeloviti ispit'!O31</f>
        <v>0</v>
      </c>
      <c r="N30" s="235">
        <f>'Parcijalni_cjeloviti ispit'!P31</f>
        <v>0</v>
      </c>
    </row>
    <row r="31" spans="1:14" x14ac:dyDescent="0.25">
      <c r="A31" s="252">
        <f>'Parcijalni_cjeloviti ispit'!C32</f>
        <v>0</v>
      </c>
      <c r="B31" s="98" t="str">
        <f>'Parcijalni_cjeloviti ispit'!D32</f>
        <v>B</v>
      </c>
      <c r="C31" s="99">
        <f>'Parcijalni_cjeloviti ispit'!E32</f>
        <v>0</v>
      </c>
      <c r="D31" s="250" t="str">
        <f>'Parcijalni_cjeloviti ispit'!F32</f>
        <v>NE</v>
      </c>
      <c r="E31" s="99">
        <f>'Parcijalni_cjeloviti ispit'!G32</f>
        <v>0</v>
      </c>
      <c r="F31" s="250" t="str">
        <f>'Parcijalni_cjeloviti ispit'!H32</f>
        <v>NE</v>
      </c>
      <c r="G31" s="99">
        <f>'Parcijalni_cjeloviti ispit'!I32</f>
        <v>0</v>
      </c>
      <c r="H31" s="250" t="str">
        <f>'Parcijalni_cjeloviti ispit'!J32</f>
        <v>NE</v>
      </c>
      <c r="I31" s="99">
        <f>'Parcijalni_cjeloviti ispit'!K32</f>
        <v>0</v>
      </c>
      <c r="J31" s="250" t="str">
        <f>'Parcijalni_cjeloviti ispit'!L32</f>
        <v>NE</v>
      </c>
      <c r="K31" s="99">
        <f>'Parcijalni_cjeloviti ispit'!M32</f>
        <v>0</v>
      </c>
      <c r="L31" s="250" t="str">
        <f>'Parcijalni_cjeloviti ispit'!N32</f>
        <v>NE</v>
      </c>
      <c r="M31" s="234">
        <f>'Parcijalni_cjeloviti ispit'!O32</f>
        <v>0</v>
      </c>
      <c r="N31" s="234" t="str">
        <f>'Parcijalni_cjeloviti ispit'!P32</f>
        <v>NE</v>
      </c>
    </row>
    <row r="32" spans="1:14" ht="15.75" thickBot="1" x14ac:dyDescent="0.3">
      <c r="A32" s="253">
        <f>'Parcijalni_cjeloviti ispit'!C33</f>
        <v>0</v>
      </c>
      <c r="B32" s="100" t="str">
        <f>'Parcijalni_cjeloviti ispit'!D33</f>
        <v>P</v>
      </c>
      <c r="C32" s="101" t="str">
        <f>'Parcijalni_cjeloviti ispit'!E33</f>
        <v/>
      </c>
      <c r="D32" s="251">
        <f>'Parcijalni_cjeloviti ispit'!F33</f>
        <v>0</v>
      </c>
      <c r="E32" s="102" t="str">
        <f>'Parcijalni_cjeloviti ispit'!G33</f>
        <v/>
      </c>
      <c r="F32" s="251">
        <f>'Parcijalni_cjeloviti ispit'!H33</f>
        <v>0</v>
      </c>
      <c r="G32" s="102" t="str">
        <f>'Parcijalni_cjeloviti ispit'!I33</f>
        <v/>
      </c>
      <c r="H32" s="251">
        <f>'Parcijalni_cjeloviti ispit'!J33</f>
        <v>0</v>
      </c>
      <c r="I32" s="102" t="str">
        <f>'Parcijalni_cjeloviti ispit'!K33</f>
        <v/>
      </c>
      <c r="J32" s="251">
        <f>'Parcijalni_cjeloviti ispit'!L33</f>
        <v>0</v>
      </c>
      <c r="K32" s="102" t="str">
        <f>'Parcijalni_cjeloviti ispit'!M33</f>
        <v/>
      </c>
      <c r="L32" s="251">
        <f>'Parcijalni_cjeloviti ispit'!N33</f>
        <v>0</v>
      </c>
      <c r="M32" s="235">
        <f>'Parcijalni_cjeloviti ispit'!O33</f>
        <v>0</v>
      </c>
      <c r="N32" s="235">
        <f>'Parcijalni_cjeloviti ispit'!P33</f>
        <v>0</v>
      </c>
    </row>
    <row r="33" spans="1:14" x14ac:dyDescent="0.25">
      <c r="A33" s="252">
        <f>'Parcijalni_cjeloviti ispit'!C34</f>
        <v>0</v>
      </c>
      <c r="B33" s="98" t="str">
        <f>'Parcijalni_cjeloviti ispit'!D34</f>
        <v>B</v>
      </c>
      <c r="C33" s="99">
        <f>'Parcijalni_cjeloviti ispit'!E34</f>
        <v>0</v>
      </c>
      <c r="D33" s="250" t="str">
        <f>'Parcijalni_cjeloviti ispit'!F34</f>
        <v>NE</v>
      </c>
      <c r="E33" s="99">
        <f>'Parcijalni_cjeloviti ispit'!G34</f>
        <v>0</v>
      </c>
      <c r="F33" s="250" t="str">
        <f>'Parcijalni_cjeloviti ispit'!H34</f>
        <v>NE</v>
      </c>
      <c r="G33" s="99">
        <f>'Parcijalni_cjeloviti ispit'!I34</f>
        <v>0</v>
      </c>
      <c r="H33" s="250" t="str">
        <f>'Parcijalni_cjeloviti ispit'!J34</f>
        <v>NE</v>
      </c>
      <c r="I33" s="99">
        <f>'Parcijalni_cjeloviti ispit'!K34</f>
        <v>0</v>
      </c>
      <c r="J33" s="250" t="str">
        <f>'Parcijalni_cjeloviti ispit'!L34</f>
        <v>NE</v>
      </c>
      <c r="K33" s="99">
        <f>'Parcijalni_cjeloviti ispit'!M34</f>
        <v>0</v>
      </c>
      <c r="L33" s="250" t="str">
        <f>'Parcijalni_cjeloviti ispit'!N34</f>
        <v>NE</v>
      </c>
      <c r="M33" s="234">
        <f>'Parcijalni_cjeloviti ispit'!O34</f>
        <v>0</v>
      </c>
      <c r="N33" s="234" t="str">
        <f>'Parcijalni_cjeloviti ispit'!P34</f>
        <v>NE</v>
      </c>
    </row>
    <row r="34" spans="1:14" ht="15.75" thickBot="1" x14ac:dyDescent="0.3">
      <c r="A34" s="253">
        <f>'Parcijalni_cjeloviti ispit'!C35</f>
        <v>0</v>
      </c>
      <c r="B34" s="100" t="str">
        <f>'Parcijalni_cjeloviti ispit'!D35</f>
        <v>P</v>
      </c>
      <c r="C34" s="101" t="str">
        <f>'Parcijalni_cjeloviti ispit'!E35</f>
        <v/>
      </c>
      <c r="D34" s="251">
        <f>'Parcijalni_cjeloviti ispit'!F35</f>
        <v>0</v>
      </c>
      <c r="E34" s="102" t="str">
        <f>'Parcijalni_cjeloviti ispit'!G35</f>
        <v/>
      </c>
      <c r="F34" s="251">
        <f>'Parcijalni_cjeloviti ispit'!H35</f>
        <v>0</v>
      </c>
      <c r="G34" s="102" t="str">
        <f>'Parcijalni_cjeloviti ispit'!I35</f>
        <v/>
      </c>
      <c r="H34" s="251">
        <f>'Parcijalni_cjeloviti ispit'!J35</f>
        <v>0</v>
      </c>
      <c r="I34" s="102" t="str">
        <f>'Parcijalni_cjeloviti ispit'!K35</f>
        <v/>
      </c>
      <c r="J34" s="251">
        <f>'Parcijalni_cjeloviti ispit'!L35</f>
        <v>0</v>
      </c>
      <c r="K34" s="102" t="str">
        <f>'Parcijalni_cjeloviti ispit'!M35</f>
        <v/>
      </c>
      <c r="L34" s="251">
        <f>'Parcijalni_cjeloviti ispit'!N35</f>
        <v>0</v>
      </c>
      <c r="M34" s="235">
        <f>'Parcijalni_cjeloviti ispit'!O35</f>
        <v>0</v>
      </c>
      <c r="N34" s="235">
        <f>'Parcijalni_cjeloviti ispit'!P35</f>
        <v>0</v>
      </c>
    </row>
    <row r="35" spans="1:14" x14ac:dyDescent="0.25">
      <c r="A35" s="252">
        <f>'Parcijalni_cjeloviti ispit'!C36</f>
        <v>0</v>
      </c>
      <c r="B35" s="98" t="str">
        <f>'Parcijalni_cjeloviti ispit'!D36</f>
        <v>B</v>
      </c>
      <c r="C35" s="99">
        <f>'Parcijalni_cjeloviti ispit'!E36</f>
        <v>0</v>
      </c>
      <c r="D35" s="250" t="str">
        <f>'Parcijalni_cjeloviti ispit'!F36</f>
        <v>NE</v>
      </c>
      <c r="E35" s="99">
        <f>'Parcijalni_cjeloviti ispit'!G36</f>
        <v>0</v>
      </c>
      <c r="F35" s="250" t="str">
        <f>'Parcijalni_cjeloviti ispit'!H36</f>
        <v>NE</v>
      </c>
      <c r="G35" s="99">
        <f>'Parcijalni_cjeloviti ispit'!I36</f>
        <v>0</v>
      </c>
      <c r="H35" s="250" t="str">
        <f>'Parcijalni_cjeloviti ispit'!J36</f>
        <v>NE</v>
      </c>
      <c r="I35" s="99">
        <f>'Parcijalni_cjeloviti ispit'!K36</f>
        <v>0</v>
      </c>
      <c r="J35" s="250" t="str">
        <f>'Parcijalni_cjeloviti ispit'!L36</f>
        <v>NE</v>
      </c>
      <c r="K35" s="99">
        <f>'Parcijalni_cjeloviti ispit'!M36</f>
        <v>0</v>
      </c>
      <c r="L35" s="250" t="str">
        <f>'Parcijalni_cjeloviti ispit'!N36</f>
        <v>NE</v>
      </c>
      <c r="M35" s="234">
        <f>'Parcijalni_cjeloviti ispit'!O36</f>
        <v>0</v>
      </c>
      <c r="N35" s="234" t="str">
        <f>'Parcijalni_cjeloviti ispit'!P36</f>
        <v>NE</v>
      </c>
    </row>
    <row r="36" spans="1:14" ht="15.75" thickBot="1" x14ac:dyDescent="0.3">
      <c r="A36" s="253">
        <f>'Parcijalni_cjeloviti ispit'!C37</f>
        <v>0</v>
      </c>
      <c r="B36" s="100" t="str">
        <f>'Parcijalni_cjeloviti ispit'!D37</f>
        <v>P</v>
      </c>
      <c r="C36" s="101" t="str">
        <f>'Parcijalni_cjeloviti ispit'!E37</f>
        <v/>
      </c>
      <c r="D36" s="251">
        <f>'Parcijalni_cjeloviti ispit'!F37</f>
        <v>0</v>
      </c>
      <c r="E36" s="102" t="str">
        <f>'Parcijalni_cjeloviti ispit'!G37</f>
        <v/>
      </c>
      <c r="F36" s="251">
        <f>'Parcijalni_cjeloviti ispit'!H37</f>
        <v>0</v>
      </c>
      <c r="G36" s="102" t="str">
        <f>'Parcijalni_cjeloviti ispit'!I37</f>
        <v/>
      </c>
      <c r="H36" s="251">
        <f>'Parcijalni_cjeloviti ispit'!J37</f>
        <v>0</v>
      </c>
      <c r="I36" s="102" t="str">
        <f>'Parcijalni_cjeloviti ispit'!K37</f>
        <v/>
      </c>
      <c r="J36" s="251">
        <f>'Parcijalni_cjeloviti ispit'!L37</f>
        <v>0</v>
      </c>
      <c r="K36" s="102" t="str">
        <f>'Parcijalni_cjeloviti ispit'!M37</f>
        <v/>
      </c>
      <c r="L36" s="251">
        <f>'Parcijalni_cjeloviti ispit'!N37</f>
        <v>0</v>
      </c>
      <c r="M36" s="235">
        <f>'Parcijalni_cjeloviti ispit'!O37</f>
        <v>0</v>
      </c>
      <c r="N36" s="235">
        <f>'Parcijalni_cjeloviti ispit'!P37</f>
        <v>0</v>
      </c>
    </row>
    <row r="37" spans="1:14" x14ac:dyDescent="0.25">
      <c r="A37" s="252">
        <f>'Parcijalni_cjeloviti ispit'!C38</f>
        <v>0</v>
      </c>
      <c r="B37" s="98" t="str">
        <f>'Parcijalni_cjeloviti ispit'!D38</f>
        <v>B</v>
      </c>
      <c r="C37" s="99">
        <f>'Parcijalni_cjeloviti ispit'!E38</f>
        <v>0</v>
      </c>
      <c r="D37" s="250" t="str">
        <f>'Parcijalni_cjeloviti ispit'!F38</f>
        <v>NE</v>
      </c>
      <c r="E37" s="99">
        <f>'Parcijalni_cjeloviti ispit'!G38</f>
        <v>0</v>
      </c>
      <c r="F37" s="250" t="str">
        <f>'Parcijalni_cjeloviti ispit'!H38</f>
        <v>NE</v>
      </c>
      <c r="G37" s="99">
        <f>'Parcijalni_cjeloviti ispit'!I38</f>
        <v>0</v>
      </c>
      <c r="H37" s="250" t="str">
        <f>'Parcijalni_cjeloviti ispit'!J38</f>
        <v>NE</v>
      </c>
      <c r="I37" s="99">
        <f>'Parcijalni_cjeloviti ispit'!K38</f>
        <v>0</v>
      </c>
      <c r="J37" s="250" t="str">
        <f>'Parcijalni_cjeloviti ispit'!L38</f>
        <v>NE</v>
      </c>
      <c r="K37" s="99">
        <f>'Parcijalni_cjeloviti ispit'!M38</f>
        <v>0</v>
      </c>
      <c r="L37" s="250" t="str">
        <f>'Parcijalni_cjeloviti ispit'!N38</f>
        <v>NE</v>
      </c>
      <c r="M37" s="234">
        <f>'Parcijalni_cjeloviti ispit'!O38</f>
        <v>0</v>
      </c>
      <c r="N37" s="234" t="str">
        <f>'Parcijalni_cjeloviti ispit'!P38</f>
        <v>NE</v>
      </c>
    </row>
    <row r="38" spans="1:14" ht="15.75" thickBot="1" x14ac:dyDescent="0.3">
      <c r="A38" s="253">
        <f>'Parcijalni_cjeloviti ispit'!C39</f>
        <v>0</v>
      </c>
      <c r="B38" s="100" t="str">
        <f>'Parcijalni_cjeloviti ispit'!D39</f>
        <v>P</v>
      </c>
      <c r="C38" s="101" t="str">
        <f>'Parcijalni_cjeloviti ispit'!E39</f>
        <v/>
      </c>
      <c r="D38" s="251">
        <f>'Parcijalni_cjeloviti ispit'!F39</f>
        <v>0</v>
      </c>
      <c r="E38" s="102" t="str">
        <f>'Parcijalni_cjeloviti ispit'!G39</f>
        <v/>
      </c>
      <c r="F38" s="251">
        <f>'Parcijalni_cjeloviti ispit'!H39</f>
        <v>0</v>
      </c>
      <c r="G38" s="102" t="str">
        <f>'Parcijalni_cjeloviti ispit'!I39</f>
        <v/>
      </c>
      <c r="H38" s="251">
        <f>'Parcijalni_cjeloviti ispit'!J39</f>
        <v>0</v>
      </c>
      <c r="I38" s="102" t="str">
        <f>'Parcijalni_cjeloviti ispit'!K39</f>
        <v/>
      </c>
      <c r="J38" s="251">
        <f>'Parcijalni_cjeloviti ispit'!L39</f>
        <v>0</v>
      </c>
      <c r="K38" s="102" t="str">
        <f>'Parcijalni_cjeloviti ispit'!M39</f>
        <v/>
      </c>
      <c r="L38" s="251">
        <f>'Parcijalni_cjeloviti ispit'!N39</f>
        <v>0</v>
      </c>
      <c r="M38" s="235">
        <f>'Parcijalni_cjeloviti ispit'!O39</f>
        <v>0</v>
      </c>
      <c r="N38" s="235">
        <f>'Parcijalni_cjeloviti ispit'!P39</f>
        <v>0</v>
      </c>
    </row>
    <row r="39" spans="1:14" x14ac:dyDescent="0.25">
      <c r="A39" s="252">
        <f>'Parcijalni_cjeloviti ispit'!C40</f>
        <v>0</v>
      </c>
      <c r="B39" s="98" t="str">
        <f>'Parcijalni_cjeloviti ispit'!D40</f>
        <v>B</v>
      </c>
      <c r="C39" s="99">
        <f>'Parcijalni_cjeloviti ispit'!E40</f>
        <v>0</v>
      </c>
      <c r="D39" s="250" t="str">
        <f>'Parcijalni_cjeloviti ispit'!F40</f>
        <v>NE</v>
      </c>
      <c r="E39" s="99">
        <f>'Parcijalni_cjeloviti ispit'!G40</f>
        <v>0</v>
      </c>
      <c r="F39" s="250" t="str">
        <f>'Parcijalni_cjeloviti ispit'!H40</f>
        <v>NE</v>
      </c>
      <c r="G39" s="99">
        <f>'Parcijalni_cjeloviti ispit'!I40</f>
        <v>0</v>
      </c>
      <c r="H39" s="250" t="str">
        <f>'Parcijalni_cjeloviti ispit'!J40</f>
        <v>NE</v>
      </c>
      <c r="I39" s="99">
        <f>'Parcijalni_cjeloviti ispit'!K40</f>
        <v>0</v>
      </c>
      <c r="J39" s="250" t="str">
        <f>'Parcijalni_cjeloviti ispit'!L40</f>
        <v>NE</v>
      </c>
      <c r="K39" s="99">
        <f>'Parcijalni_cjeloviti ispit'!M40</f>
        <v>0</v>
      </c>
      <c r="L39" s="250" t="str">
        <f>'Parcijalni_cjeloviti ispit'!N40</f>
        <v>NE</v>
      </c>
      <c r="M39" s="234">
        <f>'Parcijalni_cjeloviti ispit'!O40</f>
        <v>0</v>
      </c>
      <c r="N39" s="234" t="str">
        <f>'Parcijalni_cjeloviti ispit'!P40</f>
        <v>NE</v>
      </c>
    </row>
    <row r="40" spans="1:14" ht="15.75" thickBot="1" x14ac:dyDescent="0.3">
      <c r="A40" s="253">
        <f>'Parcijalni_cjeloviti ispit'!C41</f>
        <v>0</v>
      </c>
      <c r="B40" s="100" t="str">
        <f>'Parcijalni_cjeloviti ispit'!D41</f>
        <v>P</v>
      </c>
      <c r="C40" s="101" t="str">
        <f>'Parcijalni_cjeloviti ispit'!E41</f>
        <v/>
      </c>
      <c r="D40" s="251">
        <f>'Parcijalni_cjeloviti ispit'!F41</f>
        <v>0</v>
      </c>
      <c r="E40" s="102" t="str">
        <f>'Parcijalni_cjeloviti ispit'!G41</f>
        <v/>
      </c>
      <c r="F40" s="251">
        <f>'Parcijalni_cjeloviti ispit'!H41</f>
        <v>0</v>
      </c>
      <c r="G40" s="102" t="str">
        <f>'Parcijalni_cjeloviti ispit'!I41</f>
        <v/>
      </c>
      <c r="H40" s="251">
        <f>'Parcijalni_cjeloviti ispit'!J41</f>
        <v>0</v>
      </c>
      <c r="I40" s="102" t="str">
        <f>'Parcijalni_cjeloviti ispit'!K41</f>
        <v/>
      </c>
      <c r="J40" s="251">
        <f>'Parcijalni_cjeloviti ispit'!L41</f>
        <v>0</v>
      </c>
      <c r="K40" s="102" t="str">
        <f>'Parcijalni_cjeloviti ispit'!M41</f>
        <v/>
      </c>
      <c r="L40" s="251">
        <f>'Parcijalni_cjeloviti ispit'!N41</f>
        <v>0</v>
      </c>
      <c r="M40" s="235">
        <f>'Parcijalni_cjeloviti ispit'!O41</f>
        <v>0</v>
      </c>
      <c r="N40" s="235">
        <f>'Parcijalni_cjeloviti ispit'!P41</f>
        <v>0</v>
      </c>
    </row>
    <row r="41" spans="1:14" x14ac:dyDescent="0.25">
      <c r="A41" s="252">
        <f>'Parcijalni_cjeloviti ispit'!C42</f>
        <v>0</v>
      </c>
      <c r="B41" s="98" t="str">
        <f>'Parcijalni_cjeloviti ispit'!D42</f>
        <v>B</v>
      </c>
      <c r="C41" s="99">
        <f>'Parcijalni_cjeloviti ispit'!E42</f>
        <v>0</v>
      </c>
      <c r="D41" s="250" t="str">
        <f>'Parcijalni_cjeloviti ispit'!F42</f>
        <v>NE</v>
      </c>
      <c r="E41" s="99">
        <f>'Parcijalni_cjeloviti ispit'!G42</f>
        <v>0</v>
      </c>
      <c r="F41" s="250" t="str">
        <f>'Parcijalni_cjeloviti ispit'!H42</f>
        <v>NE</v>
      </c>
      <c r="G41" s="99">
        <f>'Parcijalni_cjeloviti ispit'!I42</f>
        <v>0</v>
      </c>
      <c r="H41" s="250" t="str">
        <f>'Parcijalni_cjeloviti ispit'!J42</f>
        <v>NE</v>
      </c>
      <c r="I41" s="99">
        <f>'Parcijalni_cjeloviti ispit'!K42</f>
        <v>0</v>
      </c>
      <c r="J41" s="250" t="str">
        <f>'Parcijalni_cjeloviti ispit'!L42</f>
        <v>NE</v>
      </c>
      <c r="K41" s="99">
        <f>'Parcijalni_cjeloviti ispit'!M42</f>
        <v>0</v>
      </c>
      <c r="L41" s="250" t="str">
        <f>'Parcijalni_cjeloviti ispit'!N42</f>
        <v>NE</v>
      </c>
      <c r="M41" s="234">
        <f>'Parcijalni_cjeloviti ispit'!O42</f>
        <v>0</v>
      </c>
      <c r="N41" s="234" t="str">
        <f>'Parcijalni_cjeloviti ispit'!P42</f>
        <v>NE</v>
      </c>
    </row>
    <row r="42" spans="1:14" ht="15.75" thickBot="1" x14ac:dyDescent="0.3">
      <c r="A42" s="253">
        <f>'Parcijalni_cjeloviti ispit'!C43</f>
        <v>0</v>
      </c>
      <c r="B42" s="100" t="str">
        <f>'Parcijalni_cjeloviti ispit'!D43</f>
        <v>P</v>
      </c>
      <c r="C42" s="101" t="str">
        <f>'Parcijalni_cjeloviti ispit'!E43</f>
        <v/>
      </c>
      <c r="D42" s="251">
        <f>'Parcijalni_cjeloviti ispit'!F43</f>
        <v>0</v>
      </c>
      <c r="E42" s="102" t="str">
        <f>'Parcijalni_cjeloviti ispit'!G43</f>
        <v/>
      </c>
      <c r="F42" s="251">
        <f>'Parcijalni_cjeloviti ispit'!H43</f>
        <v>0</v>
      </c>
      <c r="G42" s="102" t="str">
        <f>'Parcijalni_cjeloviti ispit'!I43</f>
        <v/>
      </c>
      <c r="H42" s="251">
        <f>'Parcijalni_cjeloviti ispit'!J43</f>
        <v>0</v>
      </c>
      <c r="I42" s="102" t="str">
        <f>'Parcijalni_cjeloviti ispit'!K43</f>
        <v/>
      </c>
      <c r="J42" s="251">
        <f>'Parcijalni_cjeloviti ispit'!L43</f>
        <v>0</v>
      </c>
      <c r="K42" s="102" t="str">
        <f>'Parcijalni_cjeloviti ispit'!M43</f>
        <v/>
      </c>
      <c r="L42" s="251">
        <f>'Parcijalni_cjeloviti ispit'!N43</f>
        <v>0</v>
      </c>
      <c r="M42" s="235">
        <f>'Parcijalni_cjeloviti ispit'!O43</f>
        <v>0</v>
      </c>
      <c r="N42" s="235">
        <f>'Parcijalni_cjeloviti ispit'!P43</f>
        <v>0</v>
      </c>
    </row>
    <row r="43" spans="1:14" x14ac:dyDescent="0.25">
      <c r="A43" s="252">
        <f>'Parcijalni_cjeloviti ispit'!C44</f>
        <v>0</v>
      </c>
      <c r="B43" s="98" t="str">
        <f>'Parcijalni_cjeloviti ispit'!D44</f>
        <v>B</v>
      </c>
      <c r="C43" s="99">
        <f>'Parcijalni_cjeloviti ispit'!E44</f>
        <v>0</v>
      </c>
      <c r="D43" s="250" t="str">
        <f>'Parcijalni_cjeloviti ispit'!F44</f>
        <v>NE</v>
      </c>
      <c r="E43" s="99">
        <f>'Parcijalni_cjeloviti ispit'!G44</f>
        <v>0</v>
      </c>
      <c r="F43" s="250" t="str">
        <f>'Parcijalni_cjeloviti ispit'!H44</f>
        <v>NE</v>
      </c>
      <c r="G43" s="99">
        <f>'Parcijalni_cjeloviti ispit'!I44</f>
        <v>0</v>
      </c>
      <c r="H43" s="250" t="str">
        <f>'Parcijalni_cjeloviti ispit'!J44</f>
        <v>NE</v>
      </c>
      <c r="I43" s="99">
        <f>'Parcijalni_cjeloviti ispit'!K44</f>
        <v>0</v>
      </c>
      <c r="J43" s="250" t="str">
        <f>'Parcijalni_cjeloviti ispit'!L44</f>
        <v>NE</v>
      </c>
      <c r="K43" s="99">
        <f>'Parcijalni_cjeloviti ispit'!M44</f>
        <v>0</v>
      </c>
      <c r="L43" s="250" t="str">
        <f>'Parcijalni_cjeloviti ispit'!N44</f>
        <v>NE</v>
      </c>
      <c r="M43" s="234">
        <f>'Parcijalni_cjeloviti ispit'!O44</f>
        <v>0</v>
      </c>
      <c r="N43" s="234" t="str">
        <f>'Parcijalni_cjeloviti ispit'!P44</f>
        <v>NE</v>
      </c>
    </row>
    <row r="44" spans="1:14" ht="15.75" thickBot="1" x14ac:dyDescent="0.3">
      <c r="A44" s="253">
        <f>'Parcijalni_cjeloviti ispit'!C45</f>
        <v>0</v>
      </c>
      <c r="B44" s="100" t="str">
        <f>'Parcijalni_cjeloviti ispit'!D45</f>
        <v>P</v>
      </c>
      <c r="C44" s="101" t="str">
        <f>'Parcijalni_cjeloviti ispit'!E45</f>
        <v/>
      </c>
      <c r="D44" s="251">
        <f>'Parcijalni_cjeloviti ispit'!F45</f>
        <v>0</v>
      </c>
      <c r="E44" s="102" t="str">
        <f>'Parcijalni_cjeloviti ispit'!G45</f>
        <v/>
      </c>
      <c r="F44" s="251">
        <f>'Parcijalni_cjeloviti ispit'!H45</f>
        <v>0</v>
      </c>
      <c r="G44" s="102" t="str">
        <f>'Parcijalni_cjeloviti ispit'!I45</f>
        <v/>
      </c>
      <c r="H44" s="251">
        <f>'Parcijalni_cjeloviti ispit'!J45</f>
        <v>0</v>
      </c>
      <c r="I44" s="102" t="str">
        <f>'Parcijalni_cjeloviti ispit'!K45</f>
        <v/>
      </c>
      <c r="J44" s="251">
        <f>'Parcijalni_cjeloviti ispit'!L45</f>
        <v>0</v>
      </c>
      <c r="K44" s="102" t="str">
        <f>'Parcijalni_cjeloviti ispit'!M45</f>
        <v/>
      </c>
      <c r="L44" s="251">
        <f>'Parcijalni_cjeloviti ispit'!N45</f>
        <v>0</v>
      </c>
      <c r="M44" s="235">
        <f>'Parcijalni_cjeloviti ispit'!O45</f>
        <v>0</v>
      </c>
      <c r="N44" s="235">
        <f>'Parcijalni_cjeloviti ispit'!P45</f>
        <v>0</v>
      </c>
    </row>
    <row r="45" spans="1:14" x14ac:dyDescent="0.25">
      <c r="A45" s="252">
        <f>'Parcijalni_cjeloviti ispit'!C46</f>
        <v>0</v>
      </c>
      <c r="B45" s="98" t="str">
        <f>'Parcijalni_cjeloviti ispit'!D46</f>
        <v>B</v>
      </c>
      <c r="C45" s="99">
        <f>'Parcijalni_cjeloviti ispit'!E46</f>
        <v>0</v>
      </c>
      <c r="D45" s="250" t="str">
        <f>'Parcijalni_cjeloviti ispit'!F46</f>
        <v>NE</v>
      </c>
      <c r="E45" s="99">
        <f>'Parcijalni_cjeloviti ispit'!G46</f>
        <v>0</v>
      </c>
      <c r="F45" s="250" t="str">
        <f>'Parcijalni_cjeloviti ispit'!H46</f>
        <v>NE</v>
      </c>
      <c r="G45" s="99">
        <f>'Parcijalni_cjeloviti ispit'!I46</f>
        <v>0</v>
      </c>
      <c r="H45" s="250" t="str">
        <f>'Parcijalni_cjeloviti ispit'!J46</f>
        <v>NE</v>
      </c>
      <c r="I45" s="99">
        <f>'Parcijalni_cjeloviti ispit'!K46</f>
        <v>0</v>
      </c>
      <c r="J45" s="250" t="str">
        <f>'Parcijalni_cjeloviti ispit'!L46</f>
        <v>NE</v>
      </c>
      <c r="K45" s="99">
        <f>'Parcijalni_cjeloviti ispit'!M46</f>
        <v>0</v>
      </c>
      <c r="L45" s="250" t="str">
        <f>'Parcijalni_cjeloviti ispit'!N46</f>
        <v>NE</v>
      </c>
      <c r="M45" s="234">
        <f>'Parcijalni_cjeloviti ispit'!O46</f>
        <v>0</v>
      </c>
      <c r="N45" s="234" t="str">
        <f>'Parcijalni_cjeloviti ispit'!P46</f>
        <v>NE</v>
      </c>
    </row>
    <row r="46" spans="1:14" ht="15.75" thickBot="1" x14ac:dyDescent="0.3">
      <c r="A46" s="253">
        <f>'Parcijalni_cjeloviti ispit'!C47</f>
        <v>0</v>
      </c>
      <c r="B46" s="100" t="str">
        <f>'Parcijalni_cjeloviti ispit'!D47</f>
        <v>P</v>
      </c>
      <c r="C46" s="101" t="str">
        <f>'Parcijalni_cjeloviti ispit'!E47</f>
        <v/>
      </c>
      <c r="D46" s="251">
        <f>'Parcijalni_cjeloviti ispit'!F47</f>
        <v>0</v>
      </c>
      <c r="E46" s="102" t="str">
        <f>'Parcijalni_cjeloviti ispit'!G47</f>
        <v/>
      </c>
      <c r="F46" s="251">
        <f>'Parcijalni_cjeloviti ispit'!H47</f>
        <v>0</v>
      </c>
      <c r="G46" s="102" t="str">
        <f>'Parcijalni_cjeloviti ispit'!I47</f>
        <v/>
      </c>
      <c r="H46" s="251">
        <f>'Parcijalni_cjeloviti ispit'!J47</f>
        <v>0</v>
      </c>
      <c r="I46" s="102" t="str">
        <f>'Parcijalni_cjeloviti ispit'!K47</f>
        <v/>
      </c>
      <c r="J46" s="251">
        <f>'Parcijalni_cjeloviti ispit'!L47</f>
        <v>0</v>
      </c>
      <c r="K46" s="102" t="str">
        <f>'Parcijalni_cjeloviti ispit'!M47</f>
        <v/>
      </c>
      <c r="L46" s="251">
        <f>'Parcijalni_cjeloviti ispit'!N47</f>
        <v>0</v>
      </c>
      <c r="M46" s="235">
        <f>'Parcijalni_cjeloviti ispit'!O47</f>
        <v>0</v>
      </c>
      <c r="N46" s="235">
        <f>'Parcijalni_cjeloviti ispit'!P47</f>
        <v>0</v>
      </c>
    </row>
    <row r="47" spans="1:14" x14ac:dyDescent="0.25">
      <c r="A47" s="252">
        <f>'Parcijalni_cjeloviti ispit'!C48</f>
        <v>0</v>
      </c>
      <c r="B47" s="98" t="str">
        <f>'Parcijalni_cjeloviti ispit'!D48</f>
        <v>B</v>
      </c>
      <c r="C47" s="99">
        <f>'Parcijalni_cjeloviti ispit'!E48</f>
        <v>0</v>
      </c>
      <c r="D47" s="250" t="str">
        <f>'Parcijalni_cjeloviti ispit'!F48</f>
        <v>NE</v>
      </c>
      <c r="E47" s="99">
        <f>'Parcijalni_cjeloviti ispit'!G48</f>
        <v>0</v>
      </c>
      <c r="F47" s="250" t="str">
        <f>'Parcijalni_cjeloviti ispit'!H48</f>
        <v>NE</v>
      </c>
      <c r="G47" s="99">
        <f>'Parcijalni_cjeloviti ispit'!I48</f>
        <v>0</v>
      </c>
      <c r="H47" s="250" t="str">
        <f>'Parcijalni_cjeloviti ispit'!J48</f>
        <v>NE</v>
      </c>
      <c r="I47" s="99">
        <f>'Parcijalni_cjeloviti ispit'!K48</f>
        <v>0</v>
      </c>
      <c r="J47" s="250" t="str">
        <f>'Parcijalni_cjeloviti ispit'!L48</f>
        <v>NE</v>
      </c>
      <c r="K47" s="99">
        <f>'Parcijalni_cjeloviti ispit'!M48</f>
        <v>0</v>
      </c>
      <c r="L47" s="250" t="str">
        <f>'Parcijalni_cjeloviti ispit'!N48</f>
        <v>NE</v>
      </c>
      <c r="M47" s="234">
        <f>'Parcijalni_cjeloviti ispit'!O48</f>
        <v>0</v>
      </c>
      <c r="N47" s="234" t="str">
        <f>'Parcijalni_cjeloviti ispit'!P48</f>
        <v>NE</v>
      </c>
    </row>
    <row r="48" spans="1:14" ht="15.75" thickBot="1" x14ac:dyDescent="0.3">
      <c r="A48" s="253">
        <f>'Parcijalni_cjeloviti ispit'!C49</f>
        <v>0</v>
      </c>
      <c r="B48" s="100" t="str">
        <f>'Parcijalni_cjeloviti ispit'!D49</f>
        <v>P</v>
      </c>
      <c r="C48" s="101" t="str">
        <f>'Parcijalni_cjeloviti ispit'!E49</f>
        <v/>
      </c>
      <c r="D48" s="251">
        <f>'Parcijalni_cjeloviti ispit'!F49</f>
        <v>0</v>
      </c>
      <c r="E48" s="102" t="str">
        <f>'Parcijalni_cjeloviti ispit'!G49</f>
        <v/>
      </c>
      <c r="F48" s="251">
        <f>'Parcijalni_cjeloviti ispit'!H49</f>
        <v>0</v>
      </c>
      <c r="G48" s="102" t="str">
        <f>'Parcijalni_cjeloviti ispit'!I49</f>
        <v/>
      </c>
      <c r="H48" s="251">
        <f>'Parcijalni_cjeloviti ispit'!J49</f>
        <v>0</v>
      </c>
      <c r="I48" s="102" t="str">
        <f>'Parcijalni_cjeloviti ispit'!K49</f>
        <v/>
      </c>
      <c r="J48" s="251">
        <f>'Parcijalni_cjeloviti ispit'!L49</f>
        <v>0</v>
      </c>
      <c r="K48" s="102" t="str">
        <f>'Parcijalni_cjeloviti ispit'!M49</f>
        <v/>
      </c>
      <c r="L48" s="251">
        <f>'Parcijalni_cjeloviti ispit'!N49</f>
        <v>0</v>
      </c>
      <c r="M48" s="235">
        <f>'Parcijalni_cjeloviti ispit'!O49</f>
        <v>0</v>
      </c>
      <c r="N48" s="235">
        <f>'Parcijalni_cjeloviti ispit'!P49</f>
        <v>0</v>
      </c>
    </row>
    <row r="49" spans="1:14" x14ac:dyDescent="0.25">
      <c r="A49" s="252">
        <f>'Parcijalni_cjeloviti ispit'!C50</f>
        <v>0</v>
      </c>
      <c r="B49" s="98" t="str">
        <f>'Parcijalni_cjeloviti ispit'!D50</f>
        <v>B</v>
      </c>
      <c r="C49" s="99">
        <f>'Parcijalni_cjeloviti ispit'!E50</f>
        <v>0</v>
      </c>
      <c r="D49" s="250" t="str">
        <f>'Parcijalni_cjeloviti ispit'!F50</f>
        <v>NE</v>
      </c>
      <c r="E49" s="99">
        <f>'Parcijalni_cjeloviti ispit'!G50</f>
        <v>0</v>
      </c>
      <c r="F49" s="250" t="str">
        <f>'Parcijalni_cjeloviti ispit'!H50</f>
        <v>NE</v>
      </c>
      <c r="G49" s="99">
        <f>'Parcijalni_cjeloviti ispit'!I50</f>
        <v>0</v>
      </c>
      <c r="H49" s="250" t="str">
        <f>'Parcijalni_cjeloviti ispit'!J50</f>
        <v>NE</v>
      </c>
      <c r="I49" s="99">
        <f>'Parcijalni_cjeloviti ispit'!K50</f>
        <v>0</v>
      </c>
      <c r="J49" s="250" t="str">
        <f>'Parcijalni_cjeloviti ispit'!L50</f>
        <v>NE</v>
      </c>
      <c r="K49" s="99">
        <f>'Parcijalni_cjeloviti ispit'!M50</f>
        <v>0</v>
      </c>
      <c r="L49" s="250" t="str">
        <f>'Parcijalni_cjeloviti ispit'!N50</f>
        <v>NE</v>
      </c>
      <c r="M49" s="234">
        <f>'Parcijalni_cjeloviti ispit'!O50</f>
        <v>0</v>
      </c>
      <c r="N49" s="234" t="str">
        <f>'Parcijalni_cjeloviti ispit'!P50</f>
        <v>NE</v>
      </c>
    </row>
    <row r="50" spans="1:14" ht="15.75" thickBot="1" x14ac:dyDescent="0.3">
      <c r="A50" s="253">
        <f>'Parcijalni_cjeloviti ispit'!C51</f>
        <v>0</v>
      </c>
      <c r="B50" s="100" t="str">
        <f>'Parcijalni_cjeloviti ispit'!D51</f>
        <v>P</v>
      </c>
      <c r="C50" s="101" t="str">
        <f>'Parcijalni_cjeloviti ispit'!E51</f>
        <v/>
      </c>
      <c r="D50" s="251">
        <f>'Parcijalni_cjeloviti ispit'!F51</f>
        <v>0</v>
      </c>
      <c r="E50" s="102" t="str">
        <f>'Parcijalni_cjeloviti ispit'!G51</f>
        <v/>
      </c>
      <c r="F50" s="251">
        <f>'Parcijalni_cjeloviti ispit'!H51</f>
        <v>0</v>
      </c>
      <c r="G50" s="102" t="str">
        <f>'Parcijalni_cjeloviti ispit'!I51</f>
        <v/>
      </c>
      <c r="H50" s="251">
        <f>'Parcijalni_cjeloviti ispit'!J51</f>
        <v>0</v>
      </c>
      <c r="I50" s="102" t="str">
        <f>'Parcijalni_cjeloviti ispit'!K51</f>
        <v/>
      </c>
      <c r="J50" s="251">
        <f>'Parcijalni_cjeloviti ispit'!L51</f>
        <v>0</v>
      </c>
      <c r="K50" s="102" t="str">
        <f>'Parcijalni_cjeloviti ispit'!M51</f>
        <v/>
      </c>
      <c r="L50" s="251">
        <f>'Parcijalni_cjeloviti ispit'!N51</f>
        <v>0</v>
      </c>
      <c r="M50" s="235">
        <f>'Parcijalni_cjeloviti ispit'!O51</f>
        <v>0</v>
      </c>
      <c r="N50" s="235">
        <f>'Parcijalni_cjeloviti ispit'!P51</f>
        <v>0</v>
      </c>
    </row>
    <row r="51" spans="1:14" x14ac:dyDescent="0.25">
      <c r="A51" s="252">
        <f>'Parcijalni_cjeloviti ispit'!C52</f>
        <v>0</v>
      </c>
      <c r="B51" s="98" t="str">
        <f>'Parcijalni_cjeloviti ispit'!D52</f>
        <v>B</v>
      </c>
      <c r="C51" s="99">
        <f>'Parcijalni_cjeloviti ispit'!E52</f>
        <v>0</v>
      </c>
      <c r="D51" s="250" t="str">
        <f>'Parcijalni_cjeloviti ispit'!F52</f>
        <v>NE</v>
      </c>
      <c r="E51" s="99">
        <f>'Parcijalni_cjeloviti ispit'!G52</f>
        <v>0</v>
      </c>
      <c r="F51" s="250" t="str">
        <f>'Parcijalni_cjeloviti ispit'!H52</f>
        <v>NE</v>
      </c>
      <c r="G51" s="99">
        <f>'Parcijalni_cjeloviti ispit'!I52</f>
        <v>0</v>
      </c>
      <c r="H51" s="250" t="str">
        <f>'Parcijalni_cjeloviti ispit'!J52</f>
        <v>NE</v>
      </c>
      <c r="I51" s="99">
        <f>'Parcijalni_cjeloviti ispit'!K52</f>
        <v>0</v>
      </c>
      <c r="J51" s="250" t="str">
        <f>'Parcijalni_cjeloviti ispit'!L52</f>
        <v>NE</v>
      </c>
      <c r="K51" s="99">
        <f>'Parcijalni_cjeloviti ispit'!M52</f>
        <v>0</v>
      </c>
      <c r="L51" s="250" t="str">
        <f>'Parcijalni_cjeloviti ispit'!N52</f>
        <v>NE</v>
      </c>
      <c r="M51" s="234">
        <f>'Parcijalni_cjeloviti ispit'!O52</f>
        <v>0</v>
      </c>
      <c r="N51" s="234" t="str">
        <f>'Parcijalni_cjeloviti ispit'!P52</f>
        <v>NE</v>
      </c>
    </row>
    <row r="52" spans="1:14" ht="15.75" thickBot="1" x14ac:dyDescent="0.3">
      <c r="A52" s="253">
        <f>'Parcijalni_cjeloviti ispit'!C53</f>
        <v>0</v>
      </c>
      <c r="B52" s="100" t="str">
        <f>'Parcijalni_cjeloviti ispit'!D53</f>
        <v>P</v>
      </c>
      <c r="C52" s="101" t="str">
        <f>'Parcijalni_cjeloviti ispit'!E53</f>
        <v/>
      </c>
      <c r="D52" s="251">
        <f>'Parcijalni_cjeloviti ispit'!F53</f>
        <v>0</v>
      </c>
      <c r="E52" s="102" t="str">
        <f>'Parcijalni_cjeloviti ispit'!G53</f>
        <v/>
      </c>
      <c r="F52" s="251">
        <f>'Parcijalni_cjeloviti ispit'!H53</f>
        <v>0</v>
      </c>
      <c r="G52" s="102" t="str">
        <f>'Parcijalni_cjeloviti ispit'!I53</f>
        <v/>
      </c>
      <c r="H52" s="251">
        <f>'Parcijalni_cjeloviti ispit'!J53</f>
        <v>0</v>
      </c>
      <c r="I52" s="102" t="str">
        <f>'Parcijalni_cjeloviti ispit'!K53</f>
        <v/>
      </c>
      <c r="J52" s="251">
        <f>'Parcijalni_cjeloviti ispit'!L53</f>
        <v>0</v>
      </c>
      <c r="K52" s="102" t="str">
        <f>'Parcijalni_cjeloviti ispit'!M53</f>
        <v/>
      </c>
      <c r="L52" s="251">
        <f>'Parcijalni_cjeloviti ispit'!N53</f>
        <v>0</v>
      </c>
      <c r="M52" s="235">
        <f>'Parcijalni_cjeloviti ispit'!O53</f>
        <v>0</v>
      </c>
      <c r="N52" s="235">
        <f>'Parcijalni_cjeloviti ispit'!P53</f>
        <v>0</v>
      </c>
    </row>
    <row r="53" spans="1:14" x14ac:dyDescent="0.25">
      <c r="A53" s="252">
        <f>'Parcijalni_cjeloviti ispit'!C54</f>
        <v>0</v>
      </c>
      <c r="B53" s="98" t="str">
        <f>'Parcijalni_cjeloviti ispit'!D54</f>
        <v>B</v>
      </c>
      <c r="C53" s="99">
        <f>'Parcijalni_cjeloviti ispit'!E54</f>
        <v>0</v>
      </c>
      <c r="D53" s="250" t="str">
        <f>'Parcijalni_cjeloviti ispit'!F54</f>
        <v>NE</v>
      </c>
      <c r="E53" s="99">
        <f>'Parcijalni_cjeloviti ispit'!G54</f>
        <v>0</v>
      </c>
      <c r="F53" s="250" t="str">
        <f>'Parcijalni_cjeloviti ispit'!H54</f>
        <v>NE</v>
      </c>
      <c r="G53" s="99">
        <f>'Parcijalni_cjeloviti ispit'!I54</f>
        <v>0</v>
      </c>
      <c r="H53" s="250" t="str">
        <f>'Parcijalni_cjeloviti ispit'!J54</f>
        <v>NE</v>
      </c>
      <c r="I53" s="99">
        <f>'Parcijalni_cjeloviti ispit'!K54</f>
        <v>0</v>
      </c>
      <c r="J53" s="250" t="str">
        <f>'Parcijalni_cjeloviti ispit'!L54</f>
        <v>NE</v>
      </c>
      <c r="K53" s="99">
        <f>'Parcijalni_cjeloviti ispit'!M54</f>
        <v>0</v>
      </c>
      <c r="L53" s="250" t="str">
        <f>'Parcijalni_cjeloviti ispit'!N54</f>
        <v>NE</v>
      </c>
      <c r="M53" s="234">
        <f>'Parcijalni_cjeloviti ispit'!O54</f>
        <v>0</v>
      </c>
      <c r="N53" s="234" t="str">
        <f>'Parcijalni_cjeloviti ispit'!P54</f>
        <v>NE</v>
      </c>
    </row>
    <row r="54" spans="1:14" ht="15.75" thickBot="1" x14ac:dyDescent="0.3">
      <c r="A54" s="253">
        <f>'Parcijalni_cjeloviti ispit'!C55</f>
        <v>0</v>
      </c>
      <c r="B54" s="100" t="str">
        <f>'Parcijalni_cjeloviti ispit'!D55</f>
        <v>P</v>
      </c>
      <c r="C54" s="101" t="str">
        <f>'Parcijalni_cjeloviti ispit'!E55</f>
        <v/>
      </c>
      <c r="D54" s="251">
        <f>'Parcijalni_cjeloviti ispit'!F55</f>
        <v>0</v>
      </c>
      <c r="E54" s="102" t="str">
        <f>'Parcijalni_cjeloviti ispit'!G55</f>
        <v/>
      </c>
      <c r="F54" s="251">
        <f>'Parcijalni_cjeloviti ispit'!H55</f>
        <v>0</v>
      </c>
      <c r="G54" s="102" t="str">
        <f>'Parcijalni_cjeloviti ispit'!I55</f>
        <v/>
      </c>
      <c r="H54" s="251">
        <f>'Parcijalni_cjeloviti ispit'!J55</f>
        <v>0</v>
      </c>
      <c r="I54" s="102" t="str">
        <f>'Parcijalni_cjeloviti ispit'!K55</f>
        <v/>
      </c>
      <c r="J54" s="251">
        <f>'Parcijalni_cjeloviti ispit'!L55</f>
        <v>0</v>
      </c>
      <c r="K54" s="102" t="str">
        <f>'Parcijalni_cjeloviti ispit'!M55</f>
        <v/>
      </c>
      <c r="L54" s="251">
        <f>'Parcijalni_cjeloviti ispit'!N55</f>
        <v>0</v>
      </c>
      <c r="M54" s="235">
        <f>'Parcijalni_cjeloviti ispit'!O55</f>
        <v>0</v>
      </c>
      <c r="N54" s="235">
        <f>'Parcijalni_cjeloviti ispit'!P55</f>
        <v>0</v>
      </c>
    </row>
    <row r="55" spans="1:14" x14ac:dyDescent="0.25">
      <c r="A55" s="252">
        <f>'Parcijalni_cjeloviti ispit'!C56</f>
        <v>0</v>
      </c>
      <c r="B55" s="98" t="str">
        <f>'Parcijalni_cjeloviti ispit'!D56</f>
        <v>B</v>
      </c>
      <c r="C55" s="99">
        <f>'Parcijalni_cjeloviti ispit'!E56</f>
        <v>0</v>
      </c>
      <c r="D55" s="250" t="str">
        <f>'Parcijalni_cjeloviti ispit'!F56</f>
        <v>NE</v>
      </c>
      <c r="E55" s="99">
        <f>'Parcijalni_cjeloviti ispit'!G56</f>
        <v>0</v>
      </c>
      <c r="F55" s="250" t="str">
        <f>'Parcijalni_cjeloviti ispit'!H56</f>
        <v>NE</v>
      </c>
      <c r="G55" s="99">
        <f>'Parcijalni_cjeloviti ispit'!I56</f>
        <v>0</v>
      </c>
      <c r="H55" s="250" t="str">
        <f>'Parcijalni_cjeloviti ispit'!J56</f>
        <v>NE</v>
      </c>
      <c r="I55" s="99">
        <f>'Parcijalni_cjeloviti ispit'!K56</f>
        <v>0</v>
      </c>
      <c r="J55" s="250" t="str">
        <f>'Parcijalni_cjeloviti ispit'!L56</f>
        <v>NE</v>
      </c>
      <c r="K55" s="99">
        <f>'Parcijalni_cjeloviti ispit'!M56</f>
        <v>0</v>
      </c>
      <c r="L55" s="250" t="str">
        <f>'Parcijalni_cjeloviti ispit'!N56</f>
        <v>NE</v>
      </c>
      <c r="M55" s="234">
        <f>'Parcijalni_cjeloviti ispit'!O56</f>
        <v>0</v>
      </c>
      <c r="N55" s="234" t="str">
        <f>'Parcijalni_cjeloviti ispit'!P56</f>
        <v>NE</v>
      </c>
    </row>
    <row r="56" spans="1:14" ht="15.75" thickBot="1" x14ac:dyDescent="0.3">
      <c r="A56" s="253">
        <f>'Parcijalni_cjeloviti ispit'!C57</f>
        <v>0</v>
      </c>
      <c r="B56" s="100" t="str">
        <f>'Parcijalni_cjeloviti ispit'!D57</f>
        <v>P</v>
      </c>
      <c r="C56" s="101" t="str">
        <f>'Parcijalni_cjeloviti ispit'!E57</f>
        <v/>
      </c>
      <c r="D56" s="251">
        <f>'Parcijalni_cjeloviti ispit'!F57</f>
        <v>0</v>
      </c>
      <c r="E56" s="102" t="str">
        <f>'Parcijalni_cjeloviti ispit'!G57</f>
        <v/>
      </c>
      <c r="F56" s="251">
        <f>'Parcijalni_cjeloviti ispit'!H57</f>
        <v>0</v>
      </c>
      <c r="G56" s="102" t="str">
        <f>'Parcijalni_cjeloviti ispit'!I57</f>
        <v/>
      </c>
      <c r="H56" s="251">
        <f>'Parcijalni_cjeloviti ispit'!J57</f>
        <v>0</v>
      </c>
      <c r="I56" s="102" t="str">
        <f>'Parcijalni_cjeloviti ispit'!K57</f>
        <v/>
      </c>
      <c r="J56" s="251">
        <f>'Parcijalni_cjeloviti ispit'!L57</f>
        <v>0</v>
      </c>
      <c r="K56" s="102" t="str">
        <f>'Parcijalni_cjeloviti ispit'!M57</f>
        <v/>
      </c>
      <c r="L56" s="251">
        <f>'Parcijalni_cjeloviti ispit'!N57</f>
        <v>0</v>
      </c>
      <c r="M56" s="235">
        <f>'Parcijalni_cjeloviti ispit'!O57</f>
        <v>0</v>
      </c>
      <c r="N56" s="235">
        <f>'Parcijalni_cjeloviti ispit'!P57</f>
        <v>0</v>
      </c>
    </row>
    <row r="57" spans="1:14" x14ac:dyDescent="0.25">
      <c r="A57" s="252">
        <f>'Parcijalni_cjeloviti ispit'!C58</f>
        <v>0</v>
      </c>
      <c r="B57" s="98" t="str">
        <f>'Parcijalni_cjeloviti ispit'!D58</f>
        <v>B</v>
      </c>
      <c r="C57" s="99">
        <f>'Parcijalni_cjeloviti ispit'!E58</f>
        <v>0</v>
      </c>
      <c r="D57" s="250" t="str">
        <f>'Parcijalni_cjeloviti ispit'!F58</f>
        <v>NE</v>
      </c>
      <c r="E57" s="99">
        <f>'Parcijalni_cjeloviti ispit'!G58</f>
        <v>0</v>
      </c>
      <c r="F57" s="250" t="str">
        <f>'Parcijalni_cjeloviti ispit'!H58</f>
        <v>NE</v>
      </c>
      <c r="G57" s="99">
        <f>'Parcijalni_cjeloviti ispit'!I58</f>
        <v>0</v>
      </c>
      <c r="H57" s="250" t="str">
        <f>'Parcijalni_cjeloviti ispit'!J58</f>
        <v>NE</v>
      </c>
      <c r="I57" s="99">
        <f>'Parcijalni_cjeloviti ispit'!K58</f>
        <v>0</v>
      </c>
      <c r="J57" s="250" t="str">
        <f>'Parcijalni_cjeloviti ispit'!L58</f>
        <v>NE</v>
      </c>
      <c r="K57" s="99">
        <f>'Parcijalni_cjeloviti ispit'!M58</f>
        <v>0</v>
      </c>
      <c r="L57" s="250" t="str">
        <f>'Parcijalni_cjeloviti ispit'!N58</f>
        <v>NE</v>
      </c>
      <c r="M57" s="234">
        <f>'Parcijalni_cjeloviti ispit'!O58</f>
        <v>0</v>
      </c>
      <c r="N57" s="234" t="str">
        <f>'Parcijalni_cjeloviti ispit'!P58</f>
        <v>NE</v>
      </c>
    </row>
    <row r="58" spans="1:14" ht="15.75" thickBot="1" x14ac:dyDescent="0.3">
      <c r="A58" s="253">
        <f>'Parcijalni_cjeloviti ispit'!C59</f>
        <v>0</v>
      </c>
      <c r="B58" s="100" t="str">
        <f>'Parcijalni_cjeloviti ispit'!D59</f>
        <v>P</v>
      </c>
      <c r="C58" s="101" t="str">
        <f>'Parcijalni_cjeloviti ispit'!E59</f>
        <v/>
      </c>
      <c r="D58" s="251">
        <f>'Parcijalni_cjeloviti ispit'!F59</f>
        <v>0</v>
      </c>
      <c r="E58" s="102" t="str">
        <f>'Parcijalni_cjeloviti ispit'!G59</f>
        <v/>
      </c>
      <c r="F58" s="251">
        <f>'Parcijalni_cjeloviti ispit'!H59</f>
        <v>0</v>
      </c>
      <c r="G58" s="102" t="str">
        <f>'Parcijalni_cjeloviti ispit'!I59</f>
        <v/>
      </c>
      <c r="H58" s="251">
        <f>'Parcijalni_cjeloviti ispit'!J59</f>
        <v>0</v>
      </c>
      <c r="I58" s="102" t="str">
        <f>'Parcijalni_cjeloviti ispit'!K59</f>
        <v/>
      </c>
      <c r="J58" s="251">
        <f>'Parcijalni_cjeloviti ispit'!L59</f>
        <v>0</v>
      </c>
      <c r="K58" s="102" t="str">
        <f>'Parcijalni_cjeloviti ispit'!M59</f>
        <v/>
      </c>
      <c r="L58" s="251">
        <f>'Parcijalni_cjeloviti ispit'!N59</f>
        <v>0</v>
      </c>
      <c r="M58" s="235">
        <f>'Parcijalni_cjeloviti ispit'!O59</f>
        <v>0</v>
      </c>
      <c r="N58" s="235">
        <f>'Parcijalni_cjeloviti ispit'!P59</f>
        <v>0</v>
      </c>
    </row>
    <row r="59" spans="1:14" x14ac:dyDescent="0.25">
      <c r="A59" s="252">
        <f>'Parcijalni_cjeloviti ispit'!C60</f>
        <v>0</v>
      </c>
      <c r="B59" s="98" t="str">
        <f>'Parcijalni_cjeloviti ispit'!D60</f>
        <v>B</v>
      </c>
      <c r="C59" s="99">
        <f>'Parcijalni_cjeloviti ispit'!E60</f>
        <v>0</v>
      </c>
      <c r="D59" s="250" t="str">
        <f>'Parcijalni_cjeloviti ispit'!F60</f>
        <v>NE</v>
      </c>
      <c r="E59" s="99">
        <f>'Parcijalni_cjeloviti ispit'!G60</f>
        <v>0</v>
      </c>
      <c r="F59" s="250" t="str">
        <f>'Parcijalni_cjeloviti ispit'!H60</f>
        <v>NE</v>
      </c>
      <c r="G59" s="99">
        <f>'Parcijalni_cjeloviti ispit'!I60</f>
        <v>0</v>
      </c>
      <c r="H59" s="250" t="str">
        <f>'Parcijalni_cjeloviti ispit'!J60</f>
        <v>NE</v>
      </c>
      <c r="I59" s="99">
        <f>'Parcijalni_cjeloviti ispit'!K60</f>
        <v>0</v>
      </c>
      <c r="J59" s="250" t="str">
        <f>'Parcijalni_cjeloviti ispit'!L60</f>
        <v>NE</v>
      </c>
      <c r="K59" s="99">
        <f>'Parcijalni_cjeloviti ispit'!M60</f>
        <v>0</v>
      </c>
      <c r="L59" s="250" t="str">
        <f>'Parcijalni_cjeloviti ispit'!N60</f>
        <v>NE</v>
      </c>
      <c r="M59" s="234">
        <f>'Parcijalni_cjeloviti ispit'!O60</f>
        <v>0</v>
      </c>
      <c r="N59" s="234" t="str">
        <f>'Parcijalni_cjeloviti ispit'!P60</f>
        <v>NE</v>
      </c>
    </row>
    <row r="60" spans="1:14" ht="15.75" thickBot="1" x14ac:dyDescent="0.3">
      <c r="A60" s="253">
        <f>'Parcijalni_cjeloviti ispit'!C61</f>
        <v>0</v>
      </c>
      <c r="B60" s="100" t="str">
        <f>'Parcijalni_cjeloviti ispit'!D61</f>
        <v>P</v>
      </c>
      <c r="C60" s="101" t="str">
        <f>'Parcijalni_cjeloviti ispit'!E61</f>
        <v/>
      </c>
      <c r="D60" s="251">
        <f>'Parcijalni_cjeloviti ispit'!F61</f>
        <v>0</v>
      </c>
      <c r="E60" s="102" t="str">
        <f>'Parcijalni_cjeloviti ispit'!G61</f>
        <v/>
      </c>
      <c r="F60" s="251">
        <f>'Parcijalni_cjeloviti ispit'!H61</f>
        <v>0</v>
      </c>
      <c r="G60" s="102" t="str">
        <f>'Parcijalni_cjeloviti ispit'!I61</f>
        <v/>
      </c>
      <c r="H60" s="251">
        <f>'Parcijalni_cjeloviti ispit'!J61</f>
        <v>0</v>
      </c>
      <c r="I60" s="102" t="str">
        <f>'Parcijalni_cjeloviti ispit'!K61</f>
        <v/>
      </c>
      <c r="J60" s="251">
        <f>'Parcijalni_cjeloviti ispit'!L61</f>
        <v>0</v>
      </c>
      <c r="K60" s="102" t="str">
        <f>'Parcijalni_cjeloviti ispit'!M61</f>
        <v/>
      </c>
      <c r="L60" s="251">
        <f>'Parcijalni_cjeloviti ispit'!N61</f>
        <v>0</v>
      </c>
      <c r="M60" s="235">
        <f>'Parcijalni_cjeloviti ispit'!O61</f>
        <v>0</v>
      </c>
      <c r="N60" s="235">
        <f>'Parcijalni_cjeloviti ispit'!P61</f>
        <v>0</v>
      </c>
    </row>
    <row r="61" spans="1:14" x14ac:dyDescent="0.25">
      <c r="A61" s="252">
        <f>'Parcijalni_cjeloviti ispit'!C62</f>
        <v>0</v>
      </c>
      <c r="B61" s="98" t="str">
        <f>'Parcijalni_cjeloviti ispit'!D62</f>
        <v>B</v>
      </c>
      <c r="C61" s="99">
        <f>'Parcijalni_cjeloviti ispit'!E62</f>
        <v>0</v>
      </c>
      <c r="D61" s="250" t="str">
        <f>'Parcijalni_cjeloviti ispit'!F62</f>
        <v>NE</v>
      </c>
      <c r="E61" s="99">
        <f>'Parcijalni_cjeloviti ispit'!G62</f>
        <v>0</v>
      </c>
      <c r="F61" s="250" t="str">
        <f>'Parcijalni_cjeloviti ispit'!H62</f>
        <v>NE</v>
      </c>
      <c r="G61" s="99">
        <f>'Parcijalni_cjeloviti ispit'!I62</f>
        <v>0</v>
      </c>
      <c r="H61" s="250" t="str">
        <f>'Parcijalni_cjeloviti ispit'!J62</f>
        <v>NE</v>
      </c>
      <c r="I61" s="99">
        <f>'Parcijalni_cjeloviti ispit'!K62</f>
        <v>0</v>
      </c>
      <c r="J61" s="250" t="str">
        <f>'Parcijalni_cjeloviti ispit'!L62</f>
        <v>NE</v>
      </c>
      <c r="K61" s="99">
        <f>'Parcijalni_cjeloviti ispit'!M62</f>
        <v>0</v>
      </c>
      <c r="L61" s="250" t="str">
        <f>'Parcijalni_cjeloviti ispit'!N62</f>
        <v>NE</v>
      </c>
      <c r="M61" s="234">
        <f>'Parcijalni_cjeloviti ispit'!O62</f>
        <v>0</v>
      </c>
      <c r="N61" s="234" t="str">
        <f>'Parcijalni_cjeloviti ispit'!P62</f>
        <v>NE</v>
      </c>
    </row>
    <row r="62" spans="1:14" ht="15.75" thickBot="1" x14ac:dyDescent="0.3">
      <c r="A62" s="253">
        <f>'Parcijalni_cjeloviti ispit'!C63</f>
        <v>0</v>
      </c>
      <c r="B62" s="100" t="str">
        <f>'Parcijalni_cjeloviti ispit'!D63</f>
        <v>P</v>
      </c>
      <c r="C62" s="101" t="str">
        <f>'Parcijalni_cjeloviti ispit'!E63</f>
        <v/>
      </c>
      <c r="D62" s="251">
        <f>'Parcijalni_cjeloviti ispit'!F63</f>
        <v>0</v>
      </c>
      <c r="E62" s="102" t="str">
        <f>'Parcijalni_cjeloviti ispit'!G63</f>
        <v/>
      </c>
      <c r="F62" s="251">
        <f>'Parcijalni_cjeloviti ispit'!H63</f>
        <v>0</v>
      </c>
      <c r="G62" s="102" t="str">
        <f>'Parcijalni_cjeloviti ispit'!I63</f>
        <v/>
      </c>
      <c r="H62" s="251">
        <f>'Parcijalni_cjeloviti ispit'!J63</f>
        <v>0</v>
      </c>
      <c r="I62" s="102" t="str">
        <f>'Parcijalni_cjeloviti ispit'!K63</f>
        <v/>
      </c>
      <c r="J62" s="251">
        <f>'Parcijalni_cjeloviti ispit'!L63</f>
        <v>0</v>
      </c>
      <c r="K62" s="102" t="str">
        <f>'Parcijalni_cjeloviti ispit'!M63</f>
        <v/>
      </c>
      <c r="L62" s="251">
        <f>'Parcijalni_cjeloviti ispit'!N63</f>
        <v>0</v>
      </c>
      <c r="M62" s="235">
        <f>'Parcijalni_cjeloviti ispit'!O63</f>
        <v>0</v>
      </c>
      <c r="N62" s="235">
        <f>'Parcijalni_cjeloviti ispit'!P63</f>
        <v>0</v>
      </c>
    </row>
    <row r="63" spans="1:14" x14ac:dyDescent="0.25">
      <c r="A63" s="252">
        <f>'Parcijalni_cjeloviti ispit'!C64</f>
        <v>0</v>
      </c>
      <c r="B63" s="98" t="str">
        <f>'Parcijalni_cjeloviti ispit'!D64</f>
        <v>B</v>
      </c>
      <c r="C63" s="99">
        <f>'Parcijalni_cjeloviti ispit'!E64</f>
        <v>0</v>
      </c>
      <c r="D63" s="250" t="str">
        <f>'Parcijalni_cjeloviti ispit'!F64</f>
        <v>NE</v>
      </c>
      <c r="E63" s="99">
        <f>'Parcijalni_cjeloviti ispit'!G64</f>
        <v>0</v>
      </c>
      <c r="F63" s="250" t="str">
        <f>'Parcijalni_cjeloviti ispit'!H64</f>
        <v>NE</v>
      </c>
      <c r="G63" s="99">
        <f>'Parcijalni_cjeloviti ispit'!I64</f>
        <v>0</v>
      </c>
      <c r="H63" s="250" t="str">
        <f>'Parcijalni_cjeloviti ispit'!J64</f>
        <v>NE</v>
      </c>
      <c r="I63" s="99">
        <f>'Parcijalni_cjeloviti ispit'!K64</f>
        <v>0</v>
      </c>
      <c r="J63" s="250" t="str">
        <f>'Parcijalni_cjeloviti ispit'!L64</f>
        <v>NE</v>
      </c>
      <c r="K63" s="99">
        <f>'Parcijalni_cjeloviti ispit'!M64</f>
        <v>0</v>
      </c>
      <c r="L63" s="250" t="str">
        <f>'Parcijalni_cjeloviti ispit'!N64</f>
        <v>NE</v>
      </c>
      <c r="M63" s="234">
        <f>'Parcijalni_cjeloviti ispit'!O64</f>
        <v>0</v>
      </c>
      <c r="N63" s="234" t="str">
        <f>'Parcijalni_cjeloviti ispit'!P64</f>
        <v>NE</v>
      </c>
    </row>
    <row r="64" spans="1:14" ht="15.75" thickBot="1" x14ac:dyDescent="0.3">
      <c r="A64" s="253">
        <f>'Parcijalni_cjeloviti ispit'!C65</f>
        <v>0</v>
      </c>
      <c r="B64" s="100" t="str">
        <f>'Parcijalni_cjeloviti ispit'!D65</f>
        <v>P</v>
      </c>
      <c r="C64" s="101" t="str">
        <f>'Parcijalni_cjeloviti ispit'!E65</f>
        <v/>
      </c>
      <c r="D64" s="251">
        <f>'Parcijalni_cjeloviti ispit'!F65</f>
        <v>0</v>
      </c>
      <c r="E64" s="102" t="str">
        <f>'Parcijalni_cjeloviti ispit'!G65</f>
        <v/>
      </c>
      <c r="F64" s="251">
        <f>'Parcijalni_cjeloviti ispit'!H65</f>
        <v>0</v>
      </c>
      <c r="G64" s="102" t="str">
        <f>'Parcijalni_cjeloviti ispit'!I65</f>
        <v/>
      </c>
      <c r="H64" s="251">
        <f>'Parcijalni_cjeloviti ispit'!J65</f>
        <v>0</v>
      </c>
      <c r="I64" s="102" t="str">
        <f>'Parcijalni_cjeloviti ispit'!K65</f>
        <v/>
      </c>
      <c r="J64" s="251">
        <f>'Parcijalni_cjeloviti ispit'!L65</f>
        <v>0</v>
      </c>
      <c r="K64" s="102" t="str">
        <f>'Parcijalni_cjeloviti ispit'!M65</f>
        <v/>
      </c>
      <c r="L64" s="251">
        <f>'Parcijalni_cjeloviti ispit'!N65</f>
        <v>0</v>
      </c>
      <c r="M64" s="235">
        <f>'Parcijalni_cjeloviti ispit'!O65</f>
        <v>0</v>
      </c>
      <c r="N64" s="235">
        <f>'Parcijalni_cjeloviti ispit'!P65</f>
        <v>0</v>
      </c>
    </row>
    <row r="65" spans="1:14" x14ac:dyDescent="0.25">
      <c r="A65" s="252">
        <f>'Parcijalni_cjeloviti ispit'!C66</f>
        <v>0</v>
      </c>
      <c r="B65" s="98" t="str">
        <f>'Parcijalni_cjeloviti ispit'!D66</f>
        <v>B</v>
      </c>
      <c r="C65" s="99">
        <f>'Parcijalni_cjeloviti ispit'!E66</f>
        <v>0</v>
      </c>
      <c r="D65" s="250" t="str">
        <f>'Parcijalni_cjeloviti ispit'!F66</f>
        <v>NE</v>
      </c>
      <c r="E65" s="99">
        <f>'Parcijalni_cjeloviti ispit'!G66</f>
        <v>0</v>
      </c>
      <c r="F65" s="250" t="str">
        <f>'Parcijalni_cjeloviti ispit'!H66</f>
        <v>NE</v>
      </c>
      <c r="G65" s="99">
        <f>'Parcijalni_cjeloviti ispit'!I66</f>
        <v>0</v>
      </c>
      <c r="H65" s="250" t="str">
        <f>'Parcijalni_cjeloviti ispit'!J66</f>
        <v>NE</v>
      </c>
      <c r="I65" s="99">
        <f>'Parcijalni_cjeloviti ispit'!K66</f>
        <v>0</v>
      </c>
      <c r="J65" s="250" t="str">
        <f>'Parcijalni_cjeloviti ispit'!L66</f>
        <v>NE</v>
      </c>
      <c r="K65" s="99">
        <f>'Parcijalni_cjeloviti ispit'!M66</f>
        <v>0</v>
      </c>
      <c r="L65" s="250" t="str">
        <f>'Parcijalni_cjeloviti ispit'!N66</f>
        <v>NE</v>
      </c>
      <c r="M65" s="234">
        <f>'Parcijalni_cjeloviti ispit'!O66</f>
        <v>0</v>
      </c>
      <c r="N65" s="234" t="str">
        <f>'Parcijalni_cjeloviti ispit'!P66</f>
        <v>NE</v>
      </c>
    </row>
    <row r="66" spans="1:14" ht="15.75" thickBot="1" x14ac:dyDescent="0.3">
      <c r="A66" s="253">
        <f>'Parcijalni_cjeloviti ispit'!C67</f>
        <v>0</v>
      </c>
      <c r="B66" s="100" t="str">
        <f>'Parcijalni_cjeloviti ispit'!D67</f>
        <v>P</v>
      </c>
      <c r="C66" s="101" t="str">
        <f>'Parcijalni_cjeloviti ispit'!E67</f>
        <v/>
      </c>
      <c r="D66" s="251">
        <f>'Parcijalni_cjeloviti ispit'!F67</f>
        <v>0</v>
      </c>
      <c r="E66" s="102" t="str">
        <f>'Parcijalni_cjeloviti ispit'!G67</f>
        <v/>
      </c>
      <c r="F66" s="251">
        <f>'Parcijalni_cjeloviti ispit'!H67</f>
        <v>0</v>
      </c>
      <c r="G66" s="102" t="str">
        <f>'Parcijalni_cjeloviti ispit'!I67</f>
        <v/>
      </c>
      <c r="H66" s="251">
        <f>'Parcijalni_cjeloviti ispit'!J67</f>
        <v>0</v>
      </c>
      <c r="I66" s="102" t="str">
        <f>'Parcijalni_cjeloviti ispit'!K67</f>
        <v/>
      </c>
      <c r="J66" s="251">
        <f>'Parcijalni_cjeloviti ispit'!L67</f>
        <v>0</v>
      </c>
      <c r="K66" s="102" t="str">
        <f>'Parcijalni_cjeloviti ispit'!M67</f>
        <v/>
      </c>
      <c r="L66" s="251">
        <f>'Parcijalni_cjeloviti ispit'!N67</f>
        <v>0</v>
      </c>
      <c r="M66" s="235">
        <f>'Parcijalni_cjeloviti ispit'!O67</f>
        <v>0</v>
      </c>
      <c r="N66" s="235">
        <f>'Parcijalni_cjeloviti ispit'!P67</f>
        <v>0</v>
      </c>
    </row>
    <row r="67" spans="1:14" x14ac:dyDescent="0.25">
      <c r="A67" s="252">
        <f>'Parcijalni_cjeloviti ispit'!C68</f>
        <v>0</v>
      </c>
      <c r="B67" s="98" t="str">
        <f>'Parcijalni_cjeloviti ispit'!D68</f>
        <v>B</v>
      </c>
      <c r="C67" s="99">
        <f>'Parcijalni_cjeloviti ispit'!E68</f>
        <v>0</v>
      </c>
      <c r="D67" s="250" t="str">
        <f>'Parcijalni_cjeloviti ispit'!F68</f>
        <v>NE</v>
      </c>
      <c r="E67" s="99">
        <f>'Parcijalni_cjeloviti ispit'!G68</f>
        <v>0</v>
      </c>
      <c r="F67" s="250" t="str">
        <f>'Parcijalni_cjeloviti ispit'!H68</f>
        <v>NE</v>
      </c>
      <c r="G67" s="99">
        <f>'Parcijalni_cjeloviti ispit'!I68</f>
        <v>0</v>
      </c>
      <c r="H67" s="250" t="str">
        <f>'Parcijalni_cjeloviti ispit'!J68</f>
        <v>NE</v>
      </c>
      <c r="I67" s="99">
        <f>'Parcijalni_cjeloviti ispit'!K68</f>
        <v>0</v>
      </c>
      <c r="J67" s="250" t="str">
        <f>'Parcijalni_cjeloviti ispit'!L68</f>
        <v>NE</v>
      </c>
      <c r="K67" s="99">
        <f>'Parcijalni_cjeloviti ispit'!M68</f>
        <v>0</v>
      </c>
      <c r="L67" s="250" t="str">
        <f>'Parcijalni_cjeloviti ispit'!N68</f>
        <v>NE</v>
      </c>
      <c r="M67" s="234">
        <f>'Parcijalni_cjeloviti ispit'!O68</f>
        <v>0</v>
      </c>
      <c r="N67" s="234" t="str">
        <f>'Parcijalni_cjeloviti ispit'!P68</f>
        <v>NE</v>
      </c>
    </row>
    <row r="68" spans="1:14" ht="15.75" thickBot="1" x14ac:dyDescent="0.3">
      <c r="A68" s="253">
        <f>'Parcijalni_cjeloviti ispit'!C69</f>
        <v>0</v>
      </c>
      <c r="B68" s="100" t="str">
        <f>'Parcijalni_cjeloviti ispit'!D69</f>
        <v>P</v>
      </c>
      <c r="C68" s="101" t="str">
        <f>'Parcijalni_cjeloviti ispit'!E69</f>
        <v/>
      </c>
      <c r="D68" s="251">
        <f>'Parcijalni_cjeloviti ispit'!F69</f>
        <v>0</v>
      </c>
      <c r="E68" s="102" t="str">
        <f>'Parcijalni_cjeloviti ispit'!G69</f>
        <v/>
      </c>
      <c r="F68" s="251">
        <f>'Parcijalni_cjeloviti ispit'!H69</f>
        <v>0</v>
      </c>
      <c r="G68" s="102" t="str">
        <f>'Parcijalni_cjeloviti ispit'!I69</f>
        <v/>
      </c>
      <c r="H68" s="251">
        <f>'Parcijalni_cjeloviti ispit'!J69</f>
        <v>0</v>
      </c>
      <c r="I68" s="102" t="str">
        <f>'Parcijalni_cjeloviti ispit'!K69</f>
        <v/>
      </c>
      <c r="J68" s="251">
        <f>'Parcijalni_cjeloviti ispit'!L69</f>
        <v>0</v>
      </c>
      <c r="K68" s="102" t="str">
        <f>'Parcijalni_cjeloviti ispit'!M69</f>
        <v/>
      </c>
      <c r="L68" s="251">
        <f>'Parcijalni_cjeloviti ispit'!N69</f>
        <v>0</v>
      </c>
      <c r="M68" s="235">
        <f>'Parcijalni_cjeloviti ispit'!O69</f>
        <v>0</v>
      </c>
      <c r="N68" s="235">
        <f>'Parcijalni_cjeloviti ispit'!P69</f>
        <v>0</v>
      </c>
    </row>
    <row r="69" spans="1:14" x14ac:dyDescent="0.25">
      <c r="A69" s="252">
        <f>'Parcijalni_cjeloviti ispit'!C70</f>
        <v>0</v>
      </c>
      <c r="B69" s="98" t="str">
        <f>'Parcijalni_cjeloviti ispit'!D70</f>
        <v>B</v>
      </c>
      <c r="C69" s="99">
        <f>'Parcijalni_cjeloviti ispit'!E70</f>
        <v>0</v>
      </c>
      <c r="D69" s="250" t="str">
        <f>'Parcijalni_cjeloviti ispit'!F70</f>
        <v>NE</v>
      </c>
      <c r="E69" s="99">
        <f>'Parcijalni_cjeloviti ispit'!G70</f>
        <v>0</v>
      </c>
      <c r="F69" s="250" t="str">
        <f>'Parcijalni_cjeloviti ispit'!H70</f>
        <v>NE</v>
      </c>
      <c r="G69" s="99">
        <f>'Parcijalni_cjeloviti ispit'!I70</f>
        <v>0</v>
      </c>
      <c r="H69" s="250" t="str">
        <f>'Parcijalni_cjeloviti ispit'!J70</f>
        <v>NE</v>
      </c>
      <c r="I69" s="99">
        <f>'Parcijalni_cjeloviti ispit'!K70</f>
        <v>0</v>
      </c>
      <c r="J69" s="250" t="str">
        <f>'Parcijalni_cjeloviti ispit'!L70</f>
        <v>NE</v>
      </c>
      <c r="K69" s="99">
        <f>'Parcijalni_cjeloviti ispit'!M70</f>
        <v>0</v>
      </c>
      <c r="L69" s="250" t="str">
        <f>'Parcijalni_cjeloviti ispit'!N70</f>
        <v>NE</v>
      </c>
      <c r="M69" s="234">
        <f>'Parcijalni_cjeloviti ispit'!O70</f>
        <v>0</v>
      </c>
      <c r="N69" s="234" t="str">
        <f>'Parcijalni_cjeloviti ispit'!P70</f>
        <v>NE</v>
      </c>
    </row>
    <row r="70" spans="1:14" ht="15.75" thickBot="1" x14ac:dyDescent="0.3">
      <c r="A70" s="253">
        <f>'Parcijalni_cjeloviti ispit'!C71</f>
        <v>0</v>
      </c>
      <c r="B70" s="100" t="str">
        <f>'Parcijalni_cjeloviti ispit'!D71</f>
        <v>P</v>
      </c>
      <c r="C70" s="101" t="str">
        <f>'Parcijalni_cjeloviti ispit'!E71</f>
        <v/>
      </c>
      <c r="D70" s="251">
        <f>'Parcijalni_cjeloviti ispit'!F71</f>
        <v>0</v>
      </c>
      <c r="E70" s="102" t="str">
        <f>'Parcijalni_cjeloviti ispit'!G71</f>
        <v/>
      </c>
      <c r="F70" s="251">
        <f>'Parcijalni_cjeloviti ispit'!H71</f>
        <v>0</v>
      </c>
      <c r="G70" s="102" t="str">
        <f>'Parcijalni_cjeloviti ispit'!I71</f>
        <v/>
      </c>
      <c r="H70" s="251">
        <f>'Parcijalni_cjeloviti ispit'!J71</f>
        <v>0</v>
      </c>
      <c r="I70" s="102" t="str">
        <f>'Parcijalni_cjeloviti ispit'!K71</f>
        <v/>
      </c>
      <c r="J70" s="251">
        <f>'Parcijalni_cjeloviti ispit'!L71</f>
        <v>0</v>
      </c>
      <c r="K70" s="102" t="str">
        <f>'Parcijalni_cjeloviti ispit'!M71</f>
        <v/>
      </c>
      <c r="L70" s="251">
        <f>'Parcijalni_cjeloviti ispit'!N71</f>
        <v>0</v>
      </c>
      <c r="M70" s="235">
        <f>'Parcijalni_cjeloviti ispit'!O71</f>
        <v>0</v>
      </c>
      <c r="N70" s="235">
        <f>'Parcijalni_cjeloviti ispit'!P71</f>
        <v>0</v>
      </c>
    </row>
    <row r="71" spans="1:14" x14ac:dyDescent="0.25">
      <c r="A71" s="252">
        <f>'Parcijalni_cjeloviti ispit'!C72</f>
        <v>0</v>
      </c>
      <c r="B71" s="98" t="str">
        <f>'Parcijalni_cjeloviti ispit'!D72</f>
        <v>B</v>
      </c>
      <c r="C71" s="99">
        <f>'Parcijalni_cjeloviti ispit'!E72</f>
        <v>0</v>
      </c>
      <c r="D71" s="250" t="str">
        <f>'Parcijalni_cjeloviti ispit'!F72</f>
        <v>NE</v>
      </c>
      <c r="E71" s="99">
        <f>'Parcijalni_cjeloviti ispit'!G72</f>
        <v>0</v>
      </c>
      <c r="F71" s="250" t="str">
        <f>'Parcijalni_cjeloviti ispit'!H72</f>
        <v>NE</v>
      </c>
      <c r="G71" s="99">
        <f>'Parcijalni_cjeloviti ispit'!I72</f>
        <v>0</v>
      </c>
      <c r="H71" s="250" t="str">
        <f>'Parcijalni_cjeloviti ispit'!J72</f>
        <v>NE</v>
      </c>
      <c r="I71" s="99">
        <f>'Parcijalni_cjeloviti ispit'!K72</f>
        <v>0</v>
      </c>
      <c r="J71" s="250" t="str">
        <f>'Parcijalni_cjeloviti ispit'!L72</f>
        <v>NE</v>
      </c>
      <c r="K71" s="99">
        <f>'Parcijalni_cjeloviti ispit'!M72</f>
        <v>0</v>
      </c>
      <c r="L71" s="250" t="str">
        <f>'Parcijalni_cjeloviti ispit'!N72</f>
        <v>NE</v>
      </c>
      <c r="M71" s="234">
        <f>'Parcijalni_cjeloviti ispit'!O72</f>
        <v>0</v>
      </c>
      <c r="N71" s="234" t="str">
        <f>'Parcijalni_cjeloviti ispit'!P72</f>
        <v>NE</v>
      </c>
    </row>
    <row r="72" spans="1:14" ht="15.75" thickBot="1" x14ac:dyDescent="0.3">
      <c r="A72" s="253">
        <f>'Parcijalni_cjeloviti ispit'!C73</f>
        <v>0</v>
      </c>
      <c r="B72" s="100" t="str">
        <f>'Parcijalni_cjeloviti ispit'!D73</f>
        <v>P</v>
      </c>
      <c r="C72" s="101" t="str">
        <f>'Parcijalni_cjeloviti ispit'!E73</f>
        <v/>
      </c>
      <c r="D72" s="251">
        <f>'Parcijalni_cjeloviti ispit'!F73</f>
        <v>0</v>
      </c>
      <c r="E72" s="102" t="str">
        <f>'Parcijalni_cjeloviti ispit'!G73</f>
        <v/>
      </c>
      <c r="F72" s="251">
        <f>'Parcijalni_cjeloviti ispit'!H73</f>
        <v>0</v>
      </c>
      <c r="G72" s="102" t="str">
        <f>'Parcijalni_cjeloviti ispit'!I73</f>
        <v/>
      </c>
      <c r="H72" s="251">
        <f>'Parcijalni_cjeloviti ispit'!J73</f>
        <v>0</v>
      </c>
      <c r="I72" s="102" t="str">
        <f>'Parcijalni_cjeloviti ispit'!K73</f>
        <v/>
      </c>
      <c r="J72" s="251">
        <f>'Parcijalni_cjeloviti ispit'!L73</f>
        <v>0</v>
      </c>
      <c r="K72" s="102" t="str">
        <f>'Parcijalni_cjeloviti ispit'!M73</f>
        <v/>
      </c>
      <c r="L72" s="251">
        <f>'Parcijalni_cjeloviti ispit'!N73</f>
        <v>0</v>
      </c>
      <c r="M72" s="235">
        <f>'Parcijalni_cjeloviti ispit'!O73</f>
        <v>0</v>
      </c>
      <c r="N72" s="235">
        <f>'Parcijalni_cjeloviti ispit'!P73</f>
        <v>0</v>
      </c>
    </row>
    <row r="73" spans="1:14" x14ac:dyDescent="0.25">
      <c r="A73" s="252">
        <f>'Parcijalni_cjeloviti ispit'!C74</f>
        <v>0</v>
      </c>
      <c r="B73" s="98" t="str">
        <f>'Parcijalni_cjeloviti ispit'!D74</f>
        <v>B</v>
      </c>
      <c r="C73" s="99">
        <f>'Parcijalni_cjeloviti ispit'!E74</f>
        <v>0</v>
      </c>
      <c r="D73" s="250" t="str">
        <f>'Parcijalni_cjeloviti ispit'!F74</f>
        <v>NE</v>
      </c>
      <c r="E73" s="99">
        <f>'Parcijalni_cjeloviti ispit'!G74</f>
        <v>0</v>
      </c>
      <c r="F73" s="250" t="str">
        <f>'Parcijalni_cjeloviti ispit'!H74</f>
        <v>NE</v>
      </c>
      <c r="G73" s="99">
        <f>'Parcijalni_cjeloviti ispit'!I74</f>
        <v>0</v>
      </c>
      <c r="H73" s="250" t="str">
        <f>'Parcijalni_cjeloviti ispit'!J74</f>
        <v>NE</v>
      </c>
      <c r="I73" s="99">
        <f>'Parcijalni_cjeloviti ispit'!K74</f>
        <v>0</v>
      </c>
      <c r="J73" s="250" t="str">
        <f>'Parcijalni_cjeloviti ispit'!L74</f>
        <v>NE</v>
      </c>
      <c r="K73" s="99">
        <f>'Parcijalni_cjeloviti ispit'!M74</f>
        <v>0</v>
      </c>
      <c r="L73" s="250" t="str">
        <f>'Parcijalni_cjeloviti ispit'!N74</f>
        <v>NE</v>
      </c>
      <c r="M73" s="234">
        <f>'Parcijalni_cjeloviti ispit'!O74</f>
        <v>0</v>
      </c>
      <c r="N73" s="234" t="str">
        <f>'Parcijalni_cjeloviti ispit'!P74</f>
        <v>NE</v>
      </c>
    </row>
    <row r="74" spans="1:14" ht="15.75" thickBot="1" x14ac:dyDescent="0.3">
      <c r="A74" s="253">
        <f>'Parcijalni_cjeloviti ispit'!C75</f>
        <v>0</v>
      </c>
      <c r="B74" s="100" t="str">
        <f>'Parcijalni_cjeloviti ispit'!D75</f>
        <v>P</v>
      </c>
      <c r="C74" s="101" t="str">
        <f>'Parcijalni_cjeloviti ispit'!E75</f>
        <v/>
      </c>
      <c r="D74" s="251">
        <f>'Parcijalni_cjeloviti ispit'!F75</f>
        <v>0</v>
      </c>
      <c r="E74" s="102" t="str">
        <f>'Parcijalni_cjeloviti ispit'!G75</f>
        <v/>
      </c>
      <c r="F74" s="251">
        <f>'Parcijalni_cjeloviti ispit'!H75</f>
        <v>0</v>
      </c>
      <c r="G74" s="102" t="str">
        <f>'Parcijalni_cjeloviti ispit'!I75</f>
        <v/>
      </c>
      <c r="H74" s="251">
        <f>'Parcijalni_cjeloviti ispit'!J75</f>
        <v>0</v>
      </c>
      <c r="I74" s="102" t="str">
        <f>'Parcijalni_cjeloviti ispit'!K75</f>
        <v/>
      </c>
      <c r="J74" s="251">
        <f>'Parcijalni_cjeloviti ispit'!L75</f>
        <v>0</v>
      </c>
      <c r="K74" s="102" t="str">
        <f>'Parcijalni_cjeloviti ispit'!M75</f>
        <v/>
      </c>
      <c r="L74" s="251">
        <f>'Parcijalni_cjeloviti ispit'!N75</f>
        <v>0</v>
      </c>
      <c r="M74" s="235">
        <f>'Parcijalni_cjeloviti ispit'!O75</f>
        <v>0</v>
      </c>
      <c r="N74" s="235">
        <f>'Parcijalni_cjeloviti ispit'!P75</f>
        <v>0</v>
      </c>
    </row>
    <row r="75" spans="1:14" x14ac:dyDescent="0.25">
      <c r="A75" s="252">
        <f>'Parcijalni_cjeloviti ispit'!C76</f>
        <v>0</v>
      </c>
      <c r="B75" s="98" t="str">
        <f>'Parcijalni_cjeloviti ispit'!D76</f>
        <v>B</v>
      </c>
      <c r="C75" s="99">
        <f>'Parcijalni_cjeloviti ispit'!E76</f>
        <v>0</v>
      </c>
      <c r="D75" s="250" t="str">
        <f>'Parcijalni_cjeloviti ispit'!F76</f>
        <v>NE</v>
      </c>
      <c r="E75" s="99">
        <f>'Parcijalni_cjeloviti ispit'!G76</f>
        <v>0</v>
      </c>
      <c r="F75" s="250" t="str">
        <f>'Parcijalni_cjeloviti ispit'!H76</f>
        <v>NE</v>
      </c>
      <c r="G75" s="99">
        <f>'Parcijalni_cjeloviti ispit'!I76</f>
        <v>0</v>
      </c>
      <c r="H75" s="250" t="str">
        <f>'Parcijalni_cjeloviti ispit'!J76</f>
        <v>NE</v>
      </c>
      <c r="I75" s="99">
        <f>'Parcijalni_cjeloviti ispit'!K76</f>
        <v>0</v>
      </c>
      <c r="J75" s="250" t="str">
        <f>'Parcijalni_cjeloviti ispit'!L76</f>
        <v>NE</v>
      </c>
      <c r="K75" s="99">
        <f>'Parcijalni_cjeloviti ispit'!M76</f>
        <v>0</v>
      </c>
      <c r="L75" s="250" t="str">
        <f>'Parcijalni_cjeloviti ispit'!N76</f>
        <v>NE</v>
      </c>
      <c r="M75" s="234">
        <f>'Parcijalni_cjeloviti ispit'!O76</f>
        <v>0</v>
      </c>
      <c r="N75" s="234" t="str">
        <f>'Parcijalni_cjeloviti ispit'!P76</f>
        <v>NE</v>
      </c>
    </row>
    <row r="76" spans="1:14" ht="15.75" thickBot="1" x14ac:dyDescent="0.3">
      <c r="A76" s="253">
        <f>'Parcijalni_cjeloviti ispit'!C77</f>
        <v>0</v>
      </c>
      <c r="B76" s="100" t="str">
        <f>'Parcijalni_cjeloviti ispit'!D77</f>
        <v>P</v>
      </c>
      <c r="C76" s="101" t="str">
        <f>'Parcijalni_cjeloviti ispit'!E77</f>
        <v/>
      </c>
      <c r="D76" s="251">
        <f>'Parcijalni_cjeloviti ispit'!F77</f>
        <v>0</v>
      </c>
      <c r="E76" s="102" t="str">
        <f>'Parcijalni_cjeloviti ispit'!G77</f>
        <v/>
      </c>
      <c r="F76" s="251">
        <f>'Parcijalni_cjeloviti ispit'!H77</f>
        <v>0</v>
      </c>
      <c r="G76" s="102" t="str">
        <f>'Parcijalni_cjeloviti ispit'!I77</f>
        <v/>
      </c>
      <c r="H76" s="251">
        <f>'Parcijalni_cjeloviti ispit'!J77</f>
        <v>0</v>
      </c>
      <c r="I76" s="102" t="str">
        <f>'Parcijalni_cjeloviti ispit'!K77</f>
        <v/>
      </c>
      <c r="J76" s="251">
        <f>'Parcijalni_cjeloviti ispit'!L77</f>
        <v>0</v>
      </c>
      <c r="K76" s="102" t="str">
        <f>'Parcijalni_cjeloviti ispit'!M77</f>
        <v/>
      </c>
      <c r="L76" s="251">
        <f>'Parcijalni_cjeloviti ispit'!N77</f>
        <v>0</v>
      </c>
      <c r="M76" s="235">
        <f>'Parcijalni_cjeloviti ispit'!O77</f>
        <v>0</v>
      </c>
      <c r="N76" s="235">
        <f>'Parcijalni_cjeloviti ispit'!P77</f>
        <v>0</v>
      </c>
    </row>
    <row r="77" spans="1:14" x14ac:dyDescent="0.25">
      <c r="A77" s="252">
        <f>'Parcijalni_cjeloviti ispit'!C78</f>
        <v>0</v>
      </c>
      <c r="B77" s="98" t="str">
        <f>'Parcijalni_cjeloviti ispit'!D78</f>
        <v>B</v>
      </c>
      <c r="C77" s="99">
        <f>'Parcijalni_cjeloviti ispit'!E78</f>
        <v>0</v>
      </c>
      <c r="D77" s="250" t="str">
        <f>'Parcijalni_cjeloviti ispit'!F78</f>
        <v>NE</v>
      </c>
      <c r="E77" s="99">
        <f>'Parcijalni_cjeloviti ispit'!G78</f>
        <v>0</v>
      </c>
      <c r="F77" s="250" t="str">
        <f>'Parcijalni_cjeloviti ispit'!H78</f>
        <v>NE</v>
      </c>
      <c r="G77" s="99">
        <f>'Parcijalni_cjeloviti ispit'!I78</f>
        <v>0</v>
      </c>
      <c r="H77" s="250" t="str">
        <f>'Parcijalni_cjeloviti ispit'!J78</f>
        <v>NE</v>
      </c>
      <c r="I77" s="99">
        <f>'Parcijalni_cjeloviti ispit'!K78</f>
        <v>0</v>
      </c>
      <c r="J77" s="250" t="str">
        <f>'Parcijalni_cjeloviti ispit'!L78</f>
        <v>NE</v>
      </c>
      <c r="K77" s="99">
        <f>'Parcijalni_cjeloviti ispit'!M78</f>
        <v>0</v>
      </c>
      <c r="L77" s="250" t="str">
        <f>'Parcijalni_cjeloviti ispit'!N78</f>
        <v>NE</v>
      </c>
      <c r="M77" s="234">
        <f>'Parcijalni_cjeloviti ispit'!O78</f>
        <v>0</v>
      </c>
      <c r="N77" s="234" t="str">
        <f>'Parcijalni_cjeloviti ispit'!P78</f>
        <v>NE</v>
      </c>
    </row>
    <row r="78" spans="1:14" ht="15.75" thickBot="1" x14ac:dyDescent="0.3">
      <c r="A78" s="253">
        <f>'Parcijalni_cjeloviti ispit'!C79</f>
        <v>0</v>
      </c>
      <c r="B78" s="100" t="str">
        <f>'Parcijalni_cjeloviti ispit'!D79</f>
        <v>P</v>
      </c>
      <c r="C78" s="101" t="str">
        <f>'Parcijalni_cjeloviti ispit'!E79</f>
        <v/>
      </c>
      <c r="D78" s="251">
        <f>'Parcijalni_cjeloviti ispit'!F79</f>
        <v>0</v>
      </c>
      <c r="E78" s="102" t="str">
        <f>'Parcijalni_cjeloviti ispit'!G79</f>
        <v/>
      </c>
      <c r="F78" s="251">
        <f>'Parcijalni_cjeloviti ispit'!H79</f>
        <v>0</v>
      </c>
      <c r="G78" s="102" t="str">
        <f>'Parcijalni_cjeloviti ispit'!I79</f>
        <v/>
      </c>
      <c r="H78" s="251">
        <f>'Parcijalni_cjeloviti ispit'!J79</f>
        <v>0</v>
      </c>
      <c r="I78" s="102" t="str">
        <f>'Parcijalni_cjeloviti ispit'!K79</f>
        <v/>
      </c>
      <c r="J78" s="251">
        <f>'Parcijalni_cjeloviti ispit'!L79</f>
        <v>0</v>
      </c>
      <c r="K78" s="102" t="str">
        <f>'Parcijalni_cjeloviti ispit'!M79</f>
        <v/>
      </c>
      <c r="L78" s="251">
        <f>'Parcijalni_cjeloviti ispit'!N79</f>
        <v>0</v>
      </c>
      <c r="M78" s="235">
        <f>'Parcijalni_cjeloviti ispit'!O79</f>
        <v>0</v>
      </c>
      <c r="N78" s="235">
        <f>'Parcijalni_cjeloviti ispit'!P79</f>
        <v>0</v>
      </c>
    </row>
    <row r="79" spans="1:14" x14ac:dyDescent="0.25">
      <c r="A79" s="252">
        <f>'Parcijalni_cjeloviti ispit'!C80</f>
        <v>0</v>
      </c>
      <c r="B79" s="98" t="str">
        <f>'Parcijalni_cjeloviti ispit'!D80</f>
        <v>B</v>
      </c>
      <c r="C79" s="99">
        <f>'Parcijalni_cjeloviti ispit'!E80</f>
        <v>0</v>
      </c>
      <c r="D79" s="250" t="str">
        <f>'Parcijalni_cjeloviti ispit'!F80</f>
        <v>NE</v>
      </c>
      <c r="E79" s="99">
        <f>'Parcijalni_cjeloviti ispit'!G80</f>
        <v>0</v>
      </c>
      <c r="F79" s="250" t="str">
        <f>'Parcijalni_cjeloviti ispit'!H80</f>
        <v>NE</v>
      </c>
      <c r="G79" s="99">
        <f>'Parcijalni_cjeloviti ispit'!I80</f>
        <v>0</v>
      </c>
      <c r="H79" s="250" t="str">
        <f>'Parcijalni_cjeloviti ispit'!J80</f>
        <v>NE</v>
      </c>
      <c r="I79" s="99">
        <f>'Parcijalni_cjeloviti ispit'!K80</f>
        <v>0</v>
      </c>
      <c r="J79" s="250" t="str">
        <f>'Parcijalni_cjeloviti ispit'!L80</f>
        <v>NE</v>
      </c>
      <c r="K79" s="99">
        <f>'Parcijalni_cjeloviti ispit'!M80</f>
        <v>0</v>
      </c>
      <c r="L79" s="250" t="str">
        <f>'Parcijalni_cjeloviti ispit'!N80</f>
        <v>NE</v>
      </c>
      <c r="M79" s="234">
        <f>'Parcijalni_cjeloviti ispit'!O80</f>
        <v>0</v>
      </c>
      <c r="N79" s="234" t="str">
        <f>'Parcijalni_cjeloviti ispit'!P80</f>
        <v>NE</v>
      </c>
    </row>
    <row r="80" spans="1:14" ht="15.75" thickBot="1" x14ac:dyDescent="0.3">
      <c r="A80" s="253">
        <f>'Parcijalni_cjeloviti ispit'!C81</f>
        <v>0</v>
      </c>
      <c r="B80" s="100" t="str">
        <f>'Parcijalni_cjeloviti ispit'!D81</f>
        <v>P</v>
      </c>
      <c r="C80" s="101" t="str">
        <f>'Parcijalni_cjeloviti ispit'!E81</f>
        <v/>
      </c>
      <c r="D80" s="251">
        <f>'Parcijalni_cjeloviti ispit'!F81</f>
        <v>0</v>
      </c>
      <c r="E80" s="102" t="str">
        <f>'Parcijalni_cjeloviti ispit'!G81</f>
        <v/>
      </c>
      <c r="F80" s="251">
        <f>'Parcijalni_cjeloviti ispit'!H81</f>
        <v>0</v>
      </c>
      <c r="G80" s="102" t="str">
        <f>'Parcijalni_cjeloviti ispit'!I81</f>
        <v/>
      </c>
      <c r="H80" s="251">
        <f>'Parcijalni_cjeloviti ispit'!J81</f>
        <v>0</v>
      </c>
      <c r="I80" s="102" t="str">
        <f>'Parcijalni_cjeloviti ispit'!K81</f>
        <v/>
      </c>
      <c r="J80" s="251">
        <f>'Parcijalni_cjeloviti ispit'!L81</f>
        <v>0</v>
      </c>
      <c r="K80" s="102" t="str">
        <f>'Parcijalni_cjeloviti ispit'!M81</f>
        <v/>
      </c>
      <c r="L80" s="251">
        <f>'Parcijalni_cjeloviti ispit'!N81</f>
        <v>0</v>
      </c>
      <c r="M80" s="235">
        <f>'Parcijalni_cjeloviti ispit'!O81</f>
        <v>0</v>
      </c>
      <c r="N80" s="235">
        <f>'Parcijalni_cjeloviti ispit'!P81</f>
        <v>0</v>
      </c>
    </row>
    <row r="81" spans="1:14" x14ac:dyDescent="0.25">
      <c r="A81" s="252">
        <f>'Parcijalni_cjeloviti ispit'!C82</f>
        <v>0</v>
      </c>
      <c r="B81" s="98" t="str">
        <f>'Parcijalni_cjeloviti ispit'!D82</f>
        <v>B</v>
      </c>
      <c r="C81" s="99">
        <f>'Parcijalni_cjeloviti ispit'!E82</f>
        <v>0</v>
      </c>
      <c r="D81" s="250" t="str">
        <f>'Parcijalni_cjeloviti ispit'!F82</f>
        <v>NE</v>
      </c>
      <c r="E81" s="99">
        <f>'Parcijalni_cjeloviti ispit'!G82</f>
        <v>0</v>
      </c>
      <c r="F81" s="250" t="str">
        <f>'Parcijalni_cjeloviti ispit'!H82</f>
        <v>NE</v>
      </c>
      <c r="G81" s="99">
        <f>'Parcijalni_cjeloviti ispit'!I82</f>
        <v>0</v>
      </c>
      <c r="H81" s="250" t="str">
        <f>'Parcijalni_cjeloviti ispit'!J82</f>
        <v>NE</v>
      </c>
      <c r="I81" s="99">
        <f>'Parcijalni_cjeloviti ispit'!K82</f>
        <v>0</v>
      </c>
      <c r="J81" s="250" t="str">
        <f>'Parcijalni_cjeloviti ispit'!L82</f>
        <v>NE</v>
      </c>
      <c r="K81" s="99">
        <f>'Parcijalni_cjeloviti ispit'!M82</f>
        <v>0</v>
      </c>
      <c r="L81" s="250" t="str">
        <f>'Parcijalni_cjeloviti ispit'!N82</f>
        <v>NE</v>
      </c>
      <c r="M81" s="234">
        <f>'Parcijalni_cjeloviti ispit'!O82</f>
        <v>0</v>
      </c>
      <c r="N81" s="234" t="str">
        <f>'Parcijalni_cjeloviti ispit'!P82</f>
        <v>NE</v>
      </c>
    </row>
    <row r="82" spans="1:14" ht="15.75" thickBot="1" x14ac:dyDescent="0.3">
      <c r="A82" s="253">
        <f>'Parcijalni_cjeloviti ispit'!C83</f>
        <v>0</v>
      </c>
      <c r="B82" s="100" t="str">
        <f>'Parcijalni_cjeloviti ispit'!D83</f>
        <v>P</v>
      </c>
      <c r="C82" s="101" t="str">
        <f>'Parcijalni_cjeloviti ispit'!E83</f>
        <v/>
      </c>
      <c r="D82" s="251">
        <f>'Parcijalni_cjeloviti ispit'!F83</f>
        <v>0</v>
      </c>
      <c r="E82" s="102" t="str">
        <f>'Parcijalni_cjeloviti ispit'!G83</f>
        <v/>
      </c>
      <c r="F82" s="251">
        <f>'Parcijalni_cjeloviti ispit'!H83</f>
        <v>0</v>
      </c>
      <c r="G82" s="102" t="str">
        <f>'Parcijalni_cjeloviti ispit'!I83</f>
        <v/>
      </c>
      <c r="H82" s="251">
        <f>'Parcijalni_cjeloviti ispit'!J83</f>
        <v>0</v>
      </c>
      <c r="I82" s="102" t="str">
        <f>'Parcijalni_cjeloviti ispit'!K83</f>
        <v/>
      </c>
      <c r="J82" s="251">
        <f>'Parcijalni_cjeloviti ispit'!L83</f>
        <v>0</v>
      </c>
      <c r="K82" s="102" t="str">
        <f>'Parcijalni_cjeloviti ispit'!M83</f>
        <v/>
      </c>
      <c r="L82" s="251">
        <f>'Parcijalni_cjeloviti ispit'!N83</f>
        <v>0</v>
      </c>
      <c r="M82" s="235">
        <f>'Parcijalni_cjeloviti ispit'!O83</f>
        <v>0</v>
      </c>
      <c r="N82" s="235">
        <f>'Parcijalni_cjeloviti ispit'!P83</f>
        <v>0</v>
      </c>
    </row>
    <row r="83" spans="1:14" x14ac:dyDescent="0.25">
      <c r="A83" s="252">
        <f>'Parcijalni_cjeloviti ispit'!C84</f>
        <v>0</v>
      </c>
      <c r="B83" s="98" t="str">
        <f>'Parcijalni_cjeloviti ispit'!D84</f>
        <v>B</v>
      </c>
      <c r="C83" s="99">
        <f>'Parcijalni_cjeloviti ispit'!E84</f>
        <v>0</v>
      </c>
      <c r="D83" s="250" t="str">
        <f>'Parcijalni_cjeloviti ispit'!F84</f>
        <v>NE</v>
      </c>
      <c r="E83" s="99">
        <f>'Parcijalni_cjeloviti ispit'!G84</f>
        <v>0</v>
      </c>
      <c r="F83" s="250" t="str">
        <f>'Parcijalni_cjeloviti ispit'!H84</f>
        <v>NE</v>
      </c>
      <c r="G83" s="99">
        <f>'Parcijalni_cjeloviti ispit'!I84</f>
        <v>0</v>
      </c>
      <c r="H83" s="250" t="str">
        <f>'Parcijalni_cjeloviti ispit'!J84</f>
        <v>NE</v>
      </c>
      <c r="I83" s="99">
        <f>'Parcijalni_cjeloviti ispit'!K84</f>
        <v>0</v>
      </c>
      <c r="J83" s="250" t="str">
        <f>'Parcijalni_cjeloviti ispit'!L84</f>
        <v>NE</v>
      </c>
      <c r="K83" s="99">
        <f>'Parcijalni_cjeloviti ispit'!M84</f>
        <v>0</v>
      </c>
      <c r="L83" s="250" t="str">
        <f>'Parcijalni_cjeloviti ispit'!N84</f>
        <v>NE</v>
      </c>
      <c r="M83" s="234">
        <f>'Parcijalni_cjeloviti ispit'!O84</f>
        <v>0</v>
      </c>
      <c r="N83" s="234" t="str">
        <f>'Parcijalni_cjeloviti ispit'!P84</f>
        <v>NE</v>
      </c>
    </row>
    <row r="84" spans="1:14" ht="15.75" thickBot="1" x14ac:dyDescent="0.3">
      <c r="A84" s="253">
        <f>'Parcijalni_cjeloviti ispit'!C85</f>
        <v>0</v>
      </c>
      <c r="B84" s="100" t="str">
        <f>'Parcijalni_cjeloviti ispit'!D85</f>
        <v>P</v>
      </c>
      <c r="C84" s="101" t="str">
        <f>'Parcijalni_cjeloviti ispit'!E85</f>
        <v/>
      </c>
      <c r="D84" s="251">
        <f>'Parcijalni_cjeloviti ispit'!F85</f>
        <v>0</v>
      </c>
      <c r="E84" s="102" t="str">
        <f>'Parcijalni_cjeloviti ispit'!G85</f>
        <v/>
      </c>
      <c r="F84" s="251">
        <f>'Parcijalni_cjeloviti ispit'!H85</f>
        <v>0</v>
      </c>
      <c r="G84" s="102" t="str">
        <f>'Parcijalni_cjeloviti ispit'!I85</f>
        <v/>
      </c>
      <c r="H84" s="251">
        <f>'Parcijalni_cjeloviti ispit'!J85</f>
        <v>0</v>
      </c>
      <c r="I84" s="102" t="str">
        <f>'Parcijalni_cjeloviti ispit'!K85</f>
        <v/>
      </c>
      <c r="J84" s="251">
        <f>'Parcijalni_cjeloviti ispit'!L85</f>
        <v>0</v>
      </c>
      <c r="K84" s="102" t="str">
        <f>'Parcijalni_cjeloviti ispit'!M85</f>
        <v/>
      </c>
      <c r="L84" s="251">
        <f>'Parcijalni_cjeloviti ispit'!N85</f>
        <v>0</v>
      </c>
      <c r="M84" s="235">
        <f>'Parcijalni_cjeloviti ispit'!O85</f>
        <v>0</v>
      </c>
      <c r="N84" s="235">
        <f>'Parcijalni_cjeloviti ispit'!P85</f>
        <v>0</v>
      </c>
    </row>
    <row r="85" spans="1:14" x14ac:dyDescent="0.25">
      <c r="A85" s="252">
        <f>'Parcijalni_cjeloviti ispit'!C86</f>
        <v>0</v>
      </c>
      <c r="B85" s="98" t="str">
        <f>'Parcijalni_cjeloviti ispit'!D86</f>
        <v>B</v>
      </c>
      <c r="C85" s="99">
        <f>'Parcijalni_cjeloviti ispit'!E86</f>
        <v>0</v>
      </c>
      <c r="D85" s="250" t="str">
        <f>'Parcijalni_cjeloviti ispit'!F86</f>
        <v>NE</v>
      </c>
      <c r="E85" s="99">
        <f>'Parcijalni_cjeloviti ispit'!G86</f>
        <v>0</v>
      </c>
      <c r="F85" s="250" t="str">
        <f>'Parcijalni_cjeloviti ispit'!H86</f>
        <v>NE</v>
      </c>
      <c r="G85" s="99">
        <f>'Parcijalni_cjeloviti ispit'!I86</f>
        <v>0</v>
      </c>
      <c r="H85" s="250" t="str">
        <f>'Parcijalni_cjeloviti ispit'!J86</f>
        <v>NE</v>
      </c>
      <c r="I85" s="99">
        <f>'Parcijalni_cjeloviti ispit'!K86</f>
        <v>0</v>
      </c>
      <c r="J85" s="250" t="str">
        <f>'Parcijalni_cjeloviti ispit'!L86</f>
        <v>NE</v>
      </c>
      <c r="K85" s="99">
        <f>'Parcijalni_cjeloviti ispit'!M86</f>
        <v>0</v>
      </c>
      <c r="L85" s="250" t="str">
        <f>'Parcijalni_cjeloviti ispit'!N86</f>
        <v>NE</v>
      </c>
      <c r="M85" s="234">
        <f>'Parcijalni_cjeloviti ispit'!O86</f>
        <v>0</v>
      </c>
      <c r="N85" s="234" t="str">
        <f>'Parcijalni_cjeloviti ispit'!P86</f>
        <v>NE</v>
      </c>
    </row>
    <row r="86" spans="1:14" ht="15.75" thickBot="1" x14ac:dyDescent="0.3">
      <c r="A86" s="253">
        <f>'Parcijalni_cjeloviti ispit'!C87</f>
        <v>0</v>
      </c>
      <c r="B86" s="100" t="str">
        <f>'Parcijalni_cjeloviti ispit'!D87</f>
        <v>P</v>
      </c>
      <c r="C86" s="101" t="str">
        <f>'Parcijalni_cjeloviti ispit'!E87</f>
        <v/>
      </c>
      <c r="D86" s="251">
        <f>'Parcijalni_cjeloviti ispit'!F87</f>
        <v>0</v>
      </c>
      <c r="E86" s="102" t="str">
        <f>'Parcijalni_cjeloviti ispit'!G87</f>
        <v/>
      </c>
      <c r="F86" s="251">
        <f>'Parcijalni_cjeloviti ispit'!H87</f>
        <v>0</v>
      </c>
      <c r="G86" s="102" t="str">
        <f>'Parcijalni_cjeloviti ispit'!I87</f>
        <v/>
      </c>
      <c r="H86" s="251">
        <f>'Parcijalni_cjeloviti ispit'!J87</f>
        <v>0</v>
      </c>
      <c r="I86" s="102" t="str">
        <f>'Parcijalni_cjeloviti ispit'!K87</f>
        <v/>
      </c>
      <c r="J86" s="251">
        <f>'Parcijalni_cjeloviti ispit'!L87</f>
        <v>0</v>
      </c>
      <c r="K86" s="102" t="str">
        <f>'Parcijalni_cjeloviti ispit'!M87</f>
        <v/>
      </c>
      <c r="L86" s="251">
        <f>'Parcijalni_cjeloviti ispit'!N87</f>
        <v>0</v>
      </c>
      <c r="M86" s="235">
        <f>'Parcijalni_cjeloviti ispit'!O87</f>
        <v>0</v>
      </c>
      <c r="N86" s="235">
        <f>'Parcijalni_cjeloviti ispit'!P87</f>
        <v>0</v>
      </c>
    </row>
    <row r="87" spans="1:14" x14ac:dyDescent="0.25">
      <c r="A87" s="252">
        <f>'Parcijalni_cjeloviti ispit'!C88</f>
        <v>0</v>
      </c>
      <c r="B87" s="98" t="str">
        <f>'Parcijalni_cjeloviti ispit'!D88</f>
        <v>B</v>
      </c>
      <c r="C87" s="99">
        <f>'Parcijalni_cjeloviti ispit'!E88</f>
        <v>0</v>
      </c>
      <c r="D87" s="250" t="str">
        <f>'Parcijalni_cjeloviti ispit'!F88</f>
        <v>NE</v>
      </c>
      <c r="E87" s="99">
        <f>'Parcijalni_cjeloviti ispit'!G88</f>
        <v>0</v>
      </c>
      <c r="F87" s="250" t="str">
        <f>'Parcijalni_cjeloviti ispit'!H88</f>
        <v>NE</v>
      </c>
      <c r="G87" s="99">
        <f>'Parcijalni_cjeloviti ispit'!I88</f>
        <v>0</v>
      </c>
      <c r="H87" s="250" t="str">
        <f>'Parcijalni_cjeloviti ispit'!J88</f>
        <v>NE</v>
      </c>
      <c r="I87" s="99">
        <f>'Parcijalni_cjeloviti ispit'!K88</f>
        <v>0</v>
      </c>
      <c r="J87" s="250" t="str">
        <f>'Parcijalni_cjeloviti ispit'!L88</f>
        <v>NE</v>
      </c>
      <c r="K87" s="99">
        <f>'Parcijalni_cjeloviti ispit'!M88</f>
        <v>0</v>
      </c>
      <c r="L87" s="250" t="str">
        <f>'Parcijalni_cjeloviti ispit'!N88</f>
        <v>NE</v>
      </c>
      <c r="M87" s="234">
        <f>'Parcijalni_cjeloviti ispit'!O88</f>
        <v>0</v>
      </c>
      <c r="N87" s="234" t="str">
        <f>'Parcijalni_cjeloviti ispit'!P88</f>
        <v>NE</v>
      </c>
    </row>
    <row r="88" spans="1:14" ht="15.75" thickBot="1" x14ac:dyDescent="0.3">
      <c r="A88" s="253">
        <f>'Parcijalni_cjeloviti ispit'!C89</f>
        <v>0</v>
      </c>
      <c r="B88" s="100" t="str">
        <f>'Parcijalni_cjeloviti ispit'!D89</f>
        <v>P</v>
      </c>
      <c r="C88" s="101" t="str">
        <f>'Parcijalni_cjeloviti ispit'!E89</f>
        <v/>
      </c>
      <c r="D88" s="251">
        <f>'Parcijalni_cjeloviti ispit'!F89</f>
        <v>0</v>
      </c>
      <c r="E88" s="102" t="str">
        <f>'Parcijalni_cjeloviti ispit'!G89</f>
        <v/>
      </c>
      <c r="F88" s="251">
        <f>'Parcijalni_cjeloviti ispit'!H89</f>
        <v>0</v>
      </c>
      <c r="G88" s="102" t="str">
        <f>'Parcijalni_cjeloviti ispit'!I89</f>
        <v/>
      </c>
      <c r="H88" s="251">
        <f>'Parcijalni_cjeloviti ispit'!J89</f>
        <v>0</v>
      </c>
      <c r="I88" s="102" t="str">
        <f>'Parcijalni_cjeloviti ispit'!K89</f>
        <v/>
      </c>
      <c r="J88" s="251">
        <f>'Parcijalni_cjeloviti ispit'!L89</f>
        <v>0</v>
      </c>
      <c r="K88" s="102" t="str">
        <f>'Parcijalni_cjeloviti ispit'!M89</f>
        <v/>
      </c>
      <c r="L88" s="251">
        <f>'Parcijalni_cjeloviti ispit'!N89</f>
        <v>0</v>
      </c>
      <c r="M88" s="235">
        <f>'Parcijalni_cjeloviti ispit'!O89</f>
        <v>0</v>
      </c>
      <c r="N88" s="235">
        <f>'Parcijalni_cjeloviti ispit'!P89</f>
        <v>0</v>
      </c>
    </row>
    <row r="89" spans="1:14" x14ac:dyDescent="0.25">
      <c r="A89" s="252">
        <f>'Parcijalni_cjeloviti ispit'!C90</f>
        <v>0</v>
      </c>
      <c r="B89" s="98" t="str">
        <f>'Parcijalni_cjeloviti ispit'!D90</f>
        <v>B</v>
      </c>
      <c r="C89" s="99">
        <f>'Parcijalni_cjeloviti ispit'!E90</f>
        <v>0</v>
      </c>
      <c r="D89" s="250" t="str">
        <f>'Parcijalni_cjeloviti ispit'!F90</f>
        <v>NE</v>
      </c>
      <c r="E89" s="99">
        <f>'Parcijalni_cjeloviti ispit'!G90</f>
        <v>0</v>
      </c>
      <c r="F89" s="250" t="str">
        <f>'Parcijalni_cjeloviti ispit'!H90</f>
        <v>NE</v>
      </c>
      <c r="G89" s="99">
        <f>'Parcijalni_cjeloviti ispit'!I90</f>
        <v>0</v>
      </c>
      <c r="H89" s="250" t="str">
        <f>'Parcijalni_cjeloviti ispit'!J90</f>
        <v>NE</v>
      </c>
      <c r="I89" s="99">
        <f>'Parcijalni_cjeloviti ispit'!K90</f>
        <v>0</v>
      </c>
      <c r="J89" s="250" t="str">
        <f>'Parcijalni_cjeloviti ispit'!L90</f>
        <v>NE</v>
      </c>
      <c r="K89" s="99">
        <f>'Parcijalni_cjeloviti ispit'!M90</f>
        <v>0</v>
      </c>
      <c r="L89" s="250" t="str">
        <f>'Parcijalni_cjeloviti ispit'!N90</f>
        <v>NE</v>
      </c>
      <c r="M89" s="234">
        <f>'Parcijalni_cjeloviti ispit'!O90</f>
        <v>0</v>
      </c>
      <c r="N89" s="234" t="str">
        <f>'Parcijalni_cjeloviti ispit'!P90</f>
        <v>NE</v>
      </c>
    </row>
    <row r="90" spans="1:14" ht="15.75" thickBot="1" x14ac:dyDescent="0.3">
      <c r="A90" s="253">
        <f>'Parcijalni_cjeloviti ispit'!C91</f>
        <v>0</v>
      </c>
      <c r="B90" s="100" t="str">
        <f>'Parcijalni_cjeloviti ispit'!D91</f>
        <v>P</v>
      </c>
      <c r="C90" s="101" t="str">
        <f>'Parcijalni_cjeloviti ispit'!E91</f>
        <v/>
      </c>
      <c r="D90" s="251">
        <f>'Parcijalni_cjeloviti ispit'!F91</f>
        <v>0</v>
      </c>
      <c r="E90" s="102" t="str">
        <f>'Parcijalni_cjeloviti ispit'!G91</f>
        <v/>
      </c>
      <c r="F90" s="251">
        <f>'Parcijalni_cjeloviti ispit'!H91</f>
        <v>0</v>
      </c>
      <c r="G90" s="102" t="str">
        <f>'Parcijalni_cjeloviti ispit'!I91</f>
        <v/>
      </c>
      <c r="H90" s="251">
        <f>'Parcijalni_cjeloviti ispit'!J91</f>
        <v>0</v>
      </c>
      <c r="I90" s="102" t="str">
        <f>'Parcijalni_cjeloviti ispit'!K91</f>
        <v/>
      </c>
      <c r="J90" s="251">
        <f>'Parcijalni_cjeloviti ispit'!L91</f>
        <v>0</v>
      </c>
      <c r="K90" s="102" t="str">
        <f>'Parcijalni_cjeloviti ispit'!M91</f>
        <v/>
      </c>
      <c r="L90" s="251">
        <f>'Parcijalni_cjeloviti ispit'!N91</f>
        <v>0</v>
      </c>
      <c r="M90" s="235">
        <f>'Parcijalni_cjeloviti ispit'!O91</f>
        <v>0</v>
      </c>
      <c r="N90" s="235">
        <f>'Parcijalni_cjeloviti ispit'!P91</f>
        <v>0</v>
      </c>
    </row>
    <row r="91" spans="1:14" x14ac:dyDescent="0.25">
      <c r="A91" s="252">
        <f>'Parcijalni_cjeloviti ispit'!C92</f>
        <v>0</v>
      </c>
      <c r="B91" s="98" t="str">
        <f>'Parcijalni_cjeloviti ispit'!D92</f>
        <v>B</v>
      </c>
      <c r="C91" s="99">
        <f>'Parcijalni_cjeloviti ispit'!E92</f>
        <v>0</v>
      </c>
      <c r="D91" s="250" t="str">
        <f>'Parcijalni_cjeloviti ispit'!F92</f>
        <v>NE</v>
      </c>
      <c r="E91" s="99">
        <f>'Parcijalni_cjeloviti ispit'!G92</f>
        <v>0</v>
      </c>
      <c r="F91" s="250" t="str">
        <f>'Parcijalni_cjeloviti ispit'!H92</f>
        <v>NE</v>
      </c>
      <c r="G91" s="99">
        <f>'Parcijalni_cjeloviti ispit'!I92</f>
        <v>0</v>
      </c>
      <c r="H91" s="250" t="str">
        <f>'Parcijalni_cjeloviti ispit'!J92</f>
        <v>NE</v>
      </c>
      <c r="I91" s="99">
        <f>'Parcijalni_cjeloviti ispit'!K92</f>
        <v>0</v>
      </c>
      <c r="J91" s="250" t="str">
        <f>'Parcijalni_cjeloviti ispit'!L92</f>
        <v>NE</v>
      </c>
      <c r="K91" s="99">
        <f>'Parcijalni_cjeloviti ispit'!M92</f>
        <v>0</v>
      </c>
      <c r="L91" s="250" t="str">
        <f>'Parcijalni_cjeloviti ispit'!N92</f>
        <v>NE</v>
      </c>
      <c r="M91" s="234">
        <f>'Parcijalni_cjeloviti ispit'!O92</f>
        <v>0</v>
      </c>
      <c r="N91" s="234" t="str">
        <f>'Parcijalni_cjeloviti ispit'!P92</f>
        <v>NE</v>
      </c>
    </row>
    <row r="92" spans="1:14" ht="15.75" thickBot="1" x14ac:dyDescent="0.3">
      <c r="A92" s="253">
        <f>'Parcijalni_cjeloviti ispit'!C93</f>
        <v>0</v>
      </c>
      <c r="B92" s="100" t="str">
        <f>'Parcijalni_cjeloviti ispit'!D93</f>
        <v>P</v>
      </c>
      <c r="C92" s="101" t="str">
        <f>'Parcijalni_cjeloviti ispit'!E93</f>
        <v/>
      </c>
      <c r="D92" s="251">
        <f>'Parcijalni_cjeloviti ispit'!F93</f>
        <v>0</v>
      </c>
      <c r="E92" s="102" t="str">
        <f>'Parcijalni_cjeloviti ispit'!G93</f>
        <v/>
      </c>
      <c r="F92" s="251">
        <f>'Parcijalni_cjeloviti ispit'!H93</f>
        <v>0</v>
      </c>
      <c r="G92" s="102" t="str">
        <f>'Parcijalni_cjeloviti ispit'!I93</f>
        <v/>
      </c>
      <c r="H92" s="251">
        <f>'Parcijalni_cjeloviti ispit'!J93</f>
        <v>0</v>
      </c>
      <c r="I92" s="102" t="str">
        <f>'Parcijalni_cjeloviti ispit'!K93</f>
        <v/>
      </c>
      <c r="J92" s="251">
        <f>'Parcijalni_cjeloviti ispit'!L93</f>
        <v>0</v>
      </c>
      <c r="K92" s="102" t="str">
        <f>'Parcijalni_cjeloviti ispit'!M93</f>
        <v/>
      </c>
      <c r="L92" s="251">
        <f>'Parcijalni_cjeloviti ispit'!N93</f>
        <v>0</v>
      </c>
      <c r="M92" s="235">
        <f>'Parcijalni_cjeloviti ispit'!O93</f>
        <v>0</v>
      </c>
      <c r="N92" s="235">
        <f>'Parcijalni_cjeloviti ispit'!P93</f>
        <v>0</v>
      </c>
    </row>
    <row r="93" spans="1:14" x14ac:dyDescent="0.25">
      <c r="A93" s="252">
        <f>'Parcijalni_cjeloviti ispit'!C94</f>
        <v>0</v>
      </c>
      <c r="B93" s="98" t="str">
        <f>'Parcijalni_cjeloviti ispit'!D94</f>
        <v>B</v>
      </c>
      <c r="C93" s="99">
        <f>'Parcijalni_cjeloviti ispit'!E94</f>
        <v>0</v>
      </c>
      <c r="D93" s="250" t="str">
        <f>'Parcijalni_cjeloviti ispit'!F94</f>
        <v>NE</v>
      </c>
      <c r="E93" s="99">
        <f>'Parcijalni_cjeloviti ispit'!G94</f>
        <v>0</v>
      </c>
      <c r="F93" s="250" t="str">
        <f>'Parcijalni_cjeloviti ispit'!H94</f>
        <v>NE</v>
      </c>
      <c r="G93" s="99">
        <f>'Parcijalni_cjeloviti ispit'!I94</f>
        <v>0</v>
      </c>
      <c r="H93" s="250" t="str">
        <f>'Parcijalni_cjeloviti ispit'!J94</f>
        <v>NE</v>
      </c>
      <c r="I93" s="99">
        <f>'Parcijalni_cjeloviti ispit'!K94</f>
        <v>0</v>
      </c>
      <c r="J93" s="250" t="str">
        <f>'Parcijalni_cjeloviti ispit'!L94</f>
        <v>NE</v>
      </c>
      <c r="K93" s="99">
        <f>'Parcijalni_cjeloviti ispit'!M94</f>
        <v>0</v>
      </c>
      <c r="L93" s="250" t="str">
        <f>'Parcijalni_cjeloviti ispit'!N94</f>
        <v>NE</v>
      </c>
      <c r="M93" s="234">
        <f>'Parcijalni_cjeloviti ispit'!O94</f>
        <v>0</v>
      </c>
      <c r="N93" s="234" t="str">
        <f>'Parcijalni_cjeloviti ispit'!P94</f>
        <v>NE</v>
      </c>
    </row>
    <row r="94" spans="1:14" ht="15.75" thickBot="1" x14ac:dyDescent="0.3">
      <c r="A94" s="253">
        <f>'Parcijalni_cjeloviti ispit'!C95</f>
        <v>0</v>
      </c>
      <c r="B94" s="100" t="str">
        <f>'Parcijalni_cjeloviti ispit'!D95</f>
        <v>P</v>
      </c>
      <c r="C94" s="101" t="str">
        <f>'Parcijalni_cjeloviti ispit'!E95</f>
        <v/>
      </c>
      <c r="D94" s="251">
        <f>'Parcijalni_cjeloviti ispit'!F95</f>
        <v>0</v>
      </c>
      <c r="E94" s="102" t="str">
        <f>'Parcijalni_cjeloviti ispit'!G95</f>
        <v/>
      </c>
      <c r="F94" s="251">
        <f>'Parcijalni_cjeloviti ispit'!H95</f>
        <v>0</v>
      </c>
      <c r="G94" s="102" t="str">
        <f>'Parcijalni_cjeloviti ispit'!I95</f>
        <v/>
      </c>
      <c r="H94" s="251">
        <f>'Parcijalni_cjeloviti ispit'!J95</f>
        <v>0</v>
      </c>
      <c r="I94" s="102" t="str">
        <f>'Parcijalni_cjeloviti ispit'!K95</f>
        <v/>
      </c>
      <c r="J94" s="251">
        <f>'Parcijalni_cjeloviti ispit'!L95</f>
        <v>0</v>
      </c>
      <c r="K94" s="102" t="str">
        <f>'Parcijalni_cjeloviti ispit'!M95</f>
        <v/>
      </c>
      <c r="L94" s="251">
        <f>'Parcijalni_cjeloviti ispit'!N95</f>
        <v>0</v>
      </c>
      <c r="M94" s="235">
        <f>'Parcijalni_cjeloviti ispit'!O95</f>
        <v>0</v>
      </c>
      <c r="N94" s="235">
        <f>'Parcijalni_cjeloviti ispit'!P95</f>
        <v>0</v>
      </c>
    </row>
    <row r="95" spans="1:14" x14ac:dyDescent="0.25">
      <c r="A95" s="252">
        <f>'Parcijalni_cjeloviti ispit'!C96</f>
        <v>0</v>
      </c>
      <c r="B95" s="98" t="str">
        <f>'Parcijalni_cjeloviti ispit'!D96</f>
        <v>B</v>
      </c>
      <c r="C95" s="99">
        <f>'Parcijalni_cjeloviti ispit'!E96</f>
        <v>0</v>
      </c>
      <c r="D95" s="250" t="str">
        <f>'Parcijalni_cjeloviti ispit'!F96</f>
        <v>NE</v>
      </c>
      <c r="E95" s="99">
        <f>'Parcijalni_cjeloviti ispit'!G96</f>
        <v>0</v>
      </c>
      <c r="F95" s="250" t="str">
        <f>'Parcijalni_cjeloviti ispit'!H96</f>
        <v>NE</v>
      </c>
      <c r="G95" s="99">
        <f>'Parcijalni_cjeloviti ispit'!I96</f>
        <v>0</v>
      </c>
      <c r="H95" s="250" t="str">
        <f>'Parcijalni_cjeloviti ispit'!J96</f>
        <v>NE</v>
      </c>
      <c r="I95" s="99">
        <f>'Parcijalni_cjeloviti ispit'!K96</f>
        <v>0</v>
      </c>
      <c r="J95" s="250" t="str">
        <f>'Parcijalni_cjeloviti ispit'!L96</f>
        <v>NE</v>
      </c>
      <c r="K95" s="99">
        <f>'Parcijalni_cjeloviti ispit'!M96</f>
        <v>0</v>
      </c>
      <c r="L95" s="250" t="str">
        <f>'Parcijalni_cjeloviti ispit'!N96</f>
        <v>NE</v>
      </c>
      <c r="M95" s="234">
        <f>'Parcijalni_cjeloviti ispit'!O96</f>
        <v>0</v>
      </c>
      <c r="N95" s="234" t="str">
        <f>'Parcijalni_cjeloviti ispit'!P96</f>
        <v>NE</v>
      </c>
    </row>
    <row r="96" spans="1:14" ht="15.75" thickBot="1" x14ac:dyDescent="0.3">
      <c r="A96" s="253">
        <f>'Parcijalni_cjeloviti ispit'!C97</f>
        <v>0</v>
      </c>
      <c r="B96" s="100" t="str">
        <f>'Parcijalni_cjeloviti ispit'!D97</f>
        <v>P</v>
      </c>
      <c r="C96" s="101" t="str">
        <f>'Parcijalni_cjeloviti ispit'!E97</f>
        <v/>
      </c>
      <c r="D96" s="251">
        <f>'Parcijalni_cjeloviti ispit'!F97</f>
        <v>0</v>
      </c>
      <c r="E96" s="102" t="str">
        <f>'Parcijalni_cjeloviti ispit'!G97</f>
        <v/>
      </c>
      <c r="F96" s="251">
        <f>'Parcijalni_cjeloviti ispit'!H97</f>
        <v>0</v>
      </c>
      <c r="G96" s="102" t="str">
        <f>'Parcijalni_cjeloviti ispit'!I97</f>
        <v/>
      </c>
      <c r="H96" s="251">
        <f>'Parcijalni_cjeloviti ispit'!J97</f>
        <v>0</v>
      </c>
      <c r="I96" s="102" t="str">
        <f>'Parcijalni_cjeloviti ispit'!K97</f>
        <v/>
      </c>
      <c r="J96" s="251">
        <f>'Parcijalni_cjeloviti ispit'!L97</f>
        <v>0</v>
      </c>
      <c r="K96" s="102" t="str">
        <f>'Parcijalni_cjeloviti ispit'!M97</f>
        <v/>
      </c>
      <c r="L96" s="251">
        <f>'Parcijalni_cjeloviti ispit'!N97</f>
        <v>0</v>
      </c>
      <c r="M96" s="235">
        <f>'Parcijalni_cjeloviti ispit'!O97</f>
        <v>0</v>
      </c>
      <c r="N96" s="235">
        <f>'Parcijalni_cjeloviti ispit'!P97</f>
        <v>0</v>
      </c>
    </row>
    <row r="97" spans="1:14" x14ac:dyDescent="0.25">
      <c r="A97" s="252">
        <f>'Parcijalni_cjeloviti ispit'!C98</f>
        <v>0</v>
      </c>
      <c r="B97" s="98" t="str">
        <f>'Parcijalni_cjeloviti ispit'!D98</f>
        <v>B</v>
      </c>
      <c r="C97" s="99">
        <f>'Parcijalni_cjeloviti ispit'!E98</f>
        <v>0</v>
      </c>
      <c r="D97" s="250" t="str">
        <f>'Parcijalni_cjeloviti ispit'!F98</f>
        <v>NE</v>
      </c>
      <c r="E97" s="99">
        <f>'Parcijalni_cjeloviti ispit'!G98</f>
        <v>0</v>
      </c>
      <c r="F97" s="250" t="str">
        <f>'Parcijalni_cjeloviti ispit'!H98</f>
        <v>NE</v>
      </c>
      <c r="G97" s="99">
        <f>'Parcijalni_cjeloviti ispit'!I98</f>
        <v>0</v>
      </c>
      <c r="H97" s="250" t="str">
        <f>'Parcijalni_cjeloviti ispit'!J98</f>
        <v>NE</v>
      </c>
      <c r="I97" s="99">
        <f>'Parcijalni_cjeloviti ispit'!K98</f>
        <v>0</v>
      </c>
      <c r="J97" s="250" t="str">
        <f>'Parcijalni_cjeloviti ispit'!L98</f>
        <v>NE</v>
      </c>
      <c r="K97" s="99">
        <f>'Parcijalni_cjeloviti ispit'!M98</f>
        <v>0</v>
      </c>
      <c r="L97" s="250" t="str">
        <f>'Parcijalni_cjeloviti ispit'!N98</f>
        <v>NE</v>
      </c>
      <c r="M97" s="234">
        <f>'Parcijalni_cjeloviti ispit'!O98</f>
        <v>0</v>
      </c>
      <c r="N97" s="234" t="str">
        <f>'Parcijalni_cjeloviti ispit'!P98</f>
        <v>NE</v>
      </c>
    </row>
    <row r="98" spans="1:14" ht="15.75" thickBot="1" x14ac:dyDescent="0.3">
      <c r="A98" s="253">
        <f>'Parcijalni_cjeloviti ispit'!C99</f>
        <v>0</v>
      </c>
      <c r="B98" s="100" t="str">
        <f>'Parcijalni_cjeloviti ispit'!D99</f>
        <v>P</v>
      </c>
      <c r="C98" s="101" t="str">
        <f>'Parcijalni_cjeloviti ispit'!E99</f>
        <v/>
      </c>
      <c r="D98" s="251">
        <f>'Parcijalni_cjeloviti ispit'!F99</f>
        <v>0</v>
      </c>
      <c r="E98" s="102" t="str">
        <f>'Parcijalni_cjeloviti ispit'!G99</f>
        <v/>
      </c>
      <c r="F98" s="251">
        <f>'Parcijalni_cjeloviti ispit'!H99</f>
        <v>0</v>
      </c>
      <c r="G98" s="102" t="str">
        <f>'Parcijalni_cjeloviti ispit'!I99</f>
        <v/>
      </c>
      <c r="H98" s="251">
        <f>'Parcijalni_cjeloviti ispit'!J99</f>
        <v>0</v>
      </c>
      <c r="I98" s="102" t="str">
        <f>'Parcijalni_cjeloviti ispit'!K99</f>
        <v/>
      </c>
      <c r="J98" s="251">
        <f>'Parcijalni_cjeloviti ispit'!L99</f>
        <v>0</v>
      </c>
      <c r="K98" s="102" t="str">
        <f>'Parcijalni_cjeloviti ispit'!M99</f>
        <v/>
      </c>
      <c r="L98" s="251">
        <f>'Parcijalni_cjeloviti ispit'!N99</f>
        <v>0</v>
      </c>
      <c r="M98" s="235">
        <f>'Parcijalni_cjeloviti ispit'!O99</f>
        <v>0</v>
      </c>
      <c r="N98" s="235">
        <f>'Parcijalni_cjeloviti ispit'!P99</f>
        <v>0</v>
      </c>
    </row>
    <row r="99" spans="1:14" x14ac:dyDescent="0.25">
      <c r="A99" s="252">
        <f>'Parcijalni_cjeloviti ispit'!C100</f>
        <v>0</v>
      </c>
      <c r="B99" s="98" t="str">
        <f>'Parcijalni_cjeloviti ispit'!D100</f>
        <v>B</v>
      </c>
      <c r="C99" s="99">
        <f>'Parcijalni_cjeloviti ispit'!E100</f>
        <v>0</v>
      </c>
      <c r="D99" s="250" t="str">
        <f>'Parcijalni_cjeloviti ispit'!F100</f>
        <v>NE</v>
      </c>
      <c r="E99" s="99">
        <f>'Parcijalni_cjeloviti ispit'!G100</f>
        <v>0</v>
      </c>
      <c r="F99" s="250" t="str">
        <f>'Parcijalni_cjeloviti ispit'!H100</f>
        <v>NE</v>
      </c>
      <c r="G99" s="99">
        <f>'Parcijalni_cjeloviti ispit'!I100</f>
        <v>0</v>
      </c>
      <c r="H99" s="250" t="str">
        <f>'Parcijalni_cjeloviti ispit'!J100</f>
        <v>NE</v>
      </c>
      <c r="I99" s="99">
        <f>'Parcijalni_cjeloviti ispit'!K100</f>
        <v>0</v>
      </c>
      <c r="J99" s="250" t="str">
        <f>'Parcijalni_cjeloviti ispit'!L100</f>
        <v>NE</v>
      </c>
      <c r="K99" s="99">
        <f>'Parcijalni_cjeloviti ispit'!M100</f>
        <v>0</v>
      </c>
      <c r="L99" s="250" t="str">
        <f>'Parcijalni_cjeloviti ispit'!N100</f>
        <v>NE</v>
      </c>
      <c r="M99" s="234">
        <f>'Parcijalni_cjeloviti ispit'!O100</f>
        <v>0</v>
      </c>
      <c r="N99" s="234" t="str">
        <f>'Parcijalni_cjeloviti ispit'!P100</f>
        <v>NE</v>
      </c>
    </row>
    <row r="100" spans="1:14" ht="15.75" thickBot="1" x14ac:dyDescent="0.3">
      <c r="A100" s="253">
        <f>'Parcijalni_cjeloviti ispit'!C101</f>
        <v>0</v>
      </c>
      <c r="B100" s="100" t="str">
        <f>'Parcijalni_cjeloviti ispit'!D101</f>
        <v>P</v>
      </c>
      <c r="C100" s="101" t="str">
        <f>'Parcijalni_cjeloviti ispit'!E101</f>
        <v/>
      </c>
      <c r="D100" s="251">
        <f>'Parcijalni_cjeloviti ispit'!F101</f>
        <v>0</v>
      </c>
      <c r="E100" s="102" t="str">
        <f>'Parcijalni_cjeloviti ispit'!G101</f>
        <v/>
      </c>
      <c r="F100" s="251">
        <f>'Parcijalni_cjeloviti ispit'!H101</f>
        <v>0</v>
      </c>
      <c r="G100" s="102" t="str">
        <f>'Parcijalni_cjeloviti ispit'!I101</f>
        <v/>
      </c>
      <c r="H100" s="251">
        <f>'Parcijalni_cjeloviti ispit'!J101</f>
        <v>0</v>
      </c>
      <c r="I100" s="102" t="str">
        <f>'Parcijalni_cjeloviti ispit'!K101</f>
        <v/>
      </c>
      <c r="J100" s="251">
        <f>'Parcijalni_cjeloviti ispit'!L101</f>
        <v>0</v>
      </c>
      <c r="K100" s="102" t="str">
        <f>'Parcijalni_cjeloviti ispit'!M101</f>
        <v/>
      </c>
      <c r="L100" s="251">
        <f>'Parcijalni_cjeloviti ispit'!N101</f>
        <v>0</v>
      </c>
      <c r="M100" s="235">
        <f>'Parcijalni_cjeloviti ispit'!O101</f>
        <v>0</v>
      </c>
      <c r="N100" s="235">
        <f>'Parcijalni_cjeloviti ispit'!P101</f>
        <v>0</v>
      </c>
    </row>
    <row r="101" spans="1:14" x14ac:dyDescent="0.25">
      <c r="A101" s="252">
        <f>'Parcijalni_cjeloviti ispit'!C102</f>
        <v>0</v>
      </c>
      <c r="B101" s="98" t="str">
        <f>'Parcijalni_cjeloviti ispit'!D102</f>
        <v>B</v>
      </c>
      <c r="C101" s="99">
        <f>'Parcijalni_cjeloviti ispit'!E102</f>
        <v>0</v>
      </c>
      <c r="D101" s="250" t="str">
        <f>'Parcijalni_cjeloviti ispit'!F102</f>
        <v>NE</v>
      </c>
      <c r="E101" s="99">
        <f>'Parcijalni_cjeloviti ispit'!G102</f>
        <v>0</v>
      </c>
      <c r="F101" s="250" t="str">
        <f>'Parcijalni_cjeloviti ispit'!H102</f>
        <v>NE</v>
      </c>
      <c r="G101" s="99">
        <f>'Parcijalni_cjeloviti ispit'!I102</f>
        <v>0</v>
      </c>
      <c r="H101" s="250" t="str">
        <f>'Parcijalni_cjeloviti ispit'!J102</f>
        <v>NE</v>
      </c>
      <c r="I101" s="99">
        <f>'Parcijalni_cjeloviti ispit'!K102</f>
        <v>0</v>
      </c>
      <c r="J101" s="250" t="str">
        <f>'Parcijalni_cjeloviti ispit'!L102</f>
        <v>NE</v>
      </c>
      <c r="K101" s="99">
        <f>'Parcijalni_cjeloviti ispit'!M102</f>
        <v>0</v>
      </c>
      <c r="L101" s="250" t="str">
        <f>'Parcijalni_cjeloviti ispit'!N102</f>
        <v>NE</v>
      </c>
      <c r="M101" s="234">
        <f>'Parcijalni_cjeloviti ispit'!O102</f>
        <v>0</v>
      </c>
      <c r="N101" s="234" t="str">
        <f>'Parcijalni_cjeloviti ispit'!P102</f>
        <v>NE</v>
      </c>
    </row>
    <row r="102" spans="1:14" ht="15.75" thickBot="1" x14ac:dyDescent="0.3">
      <c r="A102" s="253">
        <f>'Parcijalni_cjeloviti ispit'!C103</f>
        <v>0</v>
      </c>
      <c r="B102" s="100" t="str">
        <f>'Parcijalni_cjeloviti ispit'!D103</f>
        <v>P</v>
      </c>
      <c r="C102" s="101" t="str">
        <f>'Parcijalni_cjeloviti ispit'!E103</f>
        <v/>
      </c>
      <c r="D102" s="251">
        <f>'Parcijalni_cjeloviti ispit'!F103</f>
        <v>0</v>
      </c>
      <c r="E102" s="102" t="str">
        <f>'Parcijalni_cjeloviti ispit'!G103</f>
        <v/>
      </c>
      <c r="F102" s="251">
        <f>'Parcijalni_cjeloviti ispit'!H103</f>
        <v>0</v>
      </c>
      <c r="G102" s="102" t="str">
        <f>'Parcijalni_cjeloviti ispit'!I103</f>
        <v/>
      </c>
      <c r="H102" s="251">
        <f>'Parcijalni_cjeloviti ispit'!J103</f>
        <v>0</v>
      </c>
      <c r="I102" s="102" t="str">
        <f>'Parcijalni_cjeloviti ispit'!K103</f>
        <v/>
      </c>
      <c r="J102" s="251">
        <f>'Parcijalni_cjeloviti ispit'!L103</f>
        <v>0</v>
      </c>
      <c r="K102" s="102" t="str">
        <f>'Parcijalni_cjeloviti ispit'!M103</f>
        <v/>
      </c>
      <c r="L102" s="251">
        <f>'Parcijalni_cjeloviti ispit'!N103</f>
        <v>0</v>
      </c>
      <c r="M102" s="235">
        <f>'Parcijalni_cjeloviti ispit'!O103</f>
        <v>0</v>
      </c>
      <c r="N102" s="235">
        <f>'Parcijalni_cjeloviti ispit'!P103</f>
        <v>0</v>
      </c>
    </row>
    <row r="103" spans="1:14" x14ac:dyDescent="0.25">
      <c r="A103" s="252">
        <f>'Parcijalni_cjeloviti ispit'!C104</f>
        <v>0</v>
      </c>
      <c r="B103" s="98" t="str">
        <f>'Parcijalni_cjeloviti ispit'!D104</f>
        <v>B</v>
      </c>
      <c r="C103" s="99">
        <f>'Parcijalni_cjeloviti ispit'!E104</f>
        <v>0</v>
      </c>
      <c r="D103" s="250" t="str">
        <f>'Parcijalni_cjeloviti ispit'!F104</f>
        <v>NE</v>
      </c>
      <c r="E103" s="99">
        <f>'Parcijalni_cjeloviti ispit'!G104</f>
        <v>0</v>
      </c>
      <c r="F103" s="250" t="str">
        <f>'Parcijalni_cjeloviti ispit'!H104</f>
        <v>NE</v>
      </c>
      <c r="G103" s="99">
        <f>'Parcijalni_cjeloviti ispit'!I104</f>
        <v>0</v>
      </c>
      <c r="H103" s="250" t="str">
        <f>'Parcijalni_cjeloviti ispit'!J104</f>
        <v>NE</v>
      </c>
      <c r="I103" s="99">
        <f>'Parcijalni_cjeloviti ispit'!K104</f>
        <v>0</v>
      </c>
      <c r="J103" s="250" t="str">
        <f>'Parcijalni_cjeloviti ispit'!L104</f>
        <v>NE</v>
      </c>
      <c r="K103" s="99">
        <f>'Parcijalni_cjeloviti ispit'!M104</f>
        <v>0</v>
      </c>
      <c r="L103" s="250" t="str">
        <f>'Parcijalni_cjeloviti ispit'!N104</f>
        <v>NE</v>
      </c>
      <c r="M103" s="234">
        <f>'Parcijalni_cjeloviti ispit'!O104</f>
        <v>0</v>
      </c>
      <c r="N103" s="234" t="str">
        <f>'Parcijalni_cjeloviti ispit'!P104</f>
        <v>NE</v>
      </c>
    </row>
    <row r="104" spans="1:14" ht="15.75" thickBot="1" x14ac:dyDescent="0.3">
      <c r="A104" s="253">
        <f>'Parcijalni_cjeloviti ispit'!C105</f>
        <v>0</v>
      </c>
      <c r="B104" s="100" t="str">
        <f>'Parcijalni_cjeloviti ispit'!D105</f>
        <v>P</v>
      </c>
      <c r="C104" s="101" t="str">
        <f>'Parcijalni_cjeloviti ispit'!E105</f>
        <v/>
      </c>
      <c r="D104" s="251">
        <f>'Parcijalni_cjeloviti ispit'!F105</f>
        <v>0</v>
      </c>
      <c r="E104" s="102" t="str">
        <f>'Parcijalni_cjeloviti ispit'!G105</f>
        <v/>
      </c>
      <c r="F104" s="251">
        <f>'Parcijalni_cjeloviti ispit'!H105</f>
        <v>0</v>
      </c>
      <c r="G104" s="102" t="str">
        <f>'Parcijalni_cjeloviti ispit'!I105</f>
        <v/>
      </c>
      <c r="H104" s="251">
        <f>'Parcijalni_cjeloviti ispit'!J105</f>
        <v>0</v>
      </c>
      <c r="I104" s="102" t="str">
        <f>'Parcijalni_cjeloviti ispit'!K105</f>
        <v/>
      </c>
      <c r="J104" s="251">
        <f>'Parcijalni_cjeloviti ispit'!L105</f>
        <v>0</v>
      </c>
      <c r="K104" s="102" t="str">
        <f>'Parcijalni_cjeloviti ispit'!M105</f>
        <v/>
      </c>
      <c r="L104" s="251">
        <f>'Parcijalni_cjeloviti ispit'!N105</f>
        <v>0</v>
      </c>
      <c r="M104" s="235">
        <f>'Parcijalni_cjeloviti ispit'!O105</f>
        <v>0</v>
      </c>
      <c r="N104" s="235">
        <f>'Parcijalni_cjeloviti ispit'!P105</f>
        <v>0</v>
      </c>
    </row>
    <row r="105" spans="1:14" x14ac:dyDescent="0.25">
      <c r="A105" s="252">
        <f>'Parcijalni_cjeloviti ispit'!C106</f>
        <v>0</v>
      </c>
      <c r="B105" s="98" t="str">
        <f>'Parcijalni_cjeloviti ispit'!D106</f>
        <v>B</v>
      </c>
      <c r="C105" s="99">
        <f>'Parcijalni_cjeloviti ispit'!E106</f>
        <v>0</v>
      </c>
      <c r="D105" s="250" t="str">
        <f>'Parcijalni_cjeloviti ispit'!F106</f>
        <v>NE</v>
      </c>
      <c r="E105" s="99">
        <f>'Parcijalni_cjeloviti ispit'!G106</f>
        <v>0</v>
      </c>
      <c r="F105" s="250" t="str">
        <f>'Parcijalni_cjeloviti ispit'!H106</f>
        <v>NE</v>
      </c>
      <c r="G105" s="99">
        <f>'Parcijalni_cjeloviti ispit'!I106</f>
        <v>0</v>
      </c>
      <c r="H105" s="250" t="str">
        <f>'Parcijalni_cjeloviti ispit'!J106</f>
        <v>NE</v>
      </c>
      <c r="I105" s="99">
        <f>'Parcijalni_cjeloviti ispit'!K106</f>
        <v>0</v>
      </c>
      <c r="J105" s="250" t="str">
        <f>'Parcijalni_cjeloviti ispit'!L106</f>
        <v>NE</v>
      </c>
      <c r="K105" s="99">
        <f>'Parcijalni_cjeloviti ispit'!M106</f>
        <v>0</v>
      </c>
      <c r="L105" s="250" t="str">
        <f>'Parcijalni_cjeloviti ispit'!N106</f>
        <v>NE</v>
      </c>
      <c r="M105" s="234">
        <f>'Parcijalni_cjeloviti ispit'!O106</f>
        <v>0</v>
      </c>
      <c r="N105" s="234" t="str">
        <f>'Parcijalni_cjeloviti ispit'!P106</f>
        <v>NE</v>
      </c>
    </row>
    <row r="106" spans="1:14" ht="15.75" thickBot="1" x14ac:dyDescent="0.3">
      <c r="A106" s="253">
        <f>'Parcijalni_cjeloviti ispit'!C107</f>
        <v>0</v>
      </c>
      <c r="B106" s="100" t="str">
        <f>'Parcijalni_cjeloviti ispit'!D107</f>
        <v>P</v>
      </c>
      <c r="C106" s="101" t="str">
        <f>'Parcijalni_cjeloviti ispit'!E107</f>
        <v/>
      </c>
      <c r="D106" s="251">
        <f>'Parcijalni_cjeloviti ispit'!F107</f>
        <v>0</v>
      </c>
      <c r="E106" s="102" t="str">
        <f>'Parcijalni_cjeloviti ispit'!G107</f>
        <v/>
      </c>
      <c r="F106" s="251">
        <f>'Parcijalni_cjeloviti ispit'!H107</f>
        <v>0</v>
      </c>
      <c r="G106" s="102" t="str">
        <f>'Parcijalni_cjeloviti ispit'!I107</f>
        <v/>
      </c>
      <c r="H106" s="251">
        <f>'Parcijalni_cjeloviti ispit'!J107</f>
        <v>0</v>
      </c>
      <c r="I106" s="102" t="str">
        <f>'Parcijalni_cjeloviti ispit'!K107</f>
        <v/>
      </c>
      <c r="J106" s="251">
        <f>'Parcijalni_cjeloviti ispit'!L107</f>
        <v>0</v>
      </c>
      <c r="K106" s="102" t="str">
        <f>'Parcijalni_cjeloviti ispit'!M107</f>
        <v/>
      </c>
      <c r="L106" s="251">
        <f>'Parcijalni_cjeloviti ispit'!N107</f>
        <v>0</v>
      </c>
      <c r="M106" s="235">
        <f>'Parcijalni_cjeloviti ispit'!O107</f>
        <v>0</v>
      </c>
      <c r="N106" s="235">
        <f>'Parcijalni_cjeloviti ispit'!P107</f>
        <v>0</v>
      </c>
    </row>
  </sheetData>
  <sheetProtection algorithmName="SHA-512" hashValue="Y+c4yIdfxuc7/T+zhITJTDKNHa+Iic+xwzs7/jIvECAX95GEF/Qf8oXsp0712C5n8D2nlDG/b3hp8/F+/lM7UA==" saltValue="dgbbAmBgcinY2jg+Pu3BEA==" spinCount="100000" sheet="1" objects="1" scenarios="1"/>
  <mergeCells count="416">
    <mergeCell ref="C1:D1"/>
    <mergeCell ref="E1:G1"/>
    <mergeCell ref="I1:J1"/>
    <mergeCell ref="A4:A6"/>
    <mergeCell ref="C4:D4"/>
    <mergeCell ref="E4:F4"/>
    <mergeCell ref="G4:H4"/>
    <mergeCell ref="I4:J4"/>
    <mergeCell ref="D5:D6"/>
    <mergeCell ref="F5:F6"/>
    <mergeCell ref="L9:L10"/>
    <mergeCell ref="M9:M10"/>
    <mergeCell ref="H5:H6"/>
    <mergeCell ref="J5:J6"/>
    <mergeCell ref="L5:L6"/>
    <mergeCell ref="K4:L4"/>
    <mergeCell ref="M4:M6"/>
    <mergeCell ref="N9:N10"/>
    <mergeCell ref="M7:M8"/>
    <mergeCell ref="N7:N8"/>
    <mergeCell ref="L7:L8"/>
    <mergeCell ref="N4:N6"/>
    <mergeCell ref="A9:A10"/>
    <mergeCell ref="D9:D10"/>
    <mergeCell ref="F9:F10"/>
    <mergeCell ref="H9:H10"/>
    <mergeCell ref="J9:J10"/>
    <mergeCell ref="A7:A8"/>
    <mergeCell ref="D7:D8"/>
    <mergeCell ref="F7:F8"/>
    <mergeCell ref="H7:H8"/>
    <mergeCell ref="J7:J8"/>
    <mergeCell ref="L13:L14"/>
    <mergeCell ref="M13:M14"/>
    <mergeCell ref="N13:N14"/>
    <mergeCell ref="M11:M12"/>
    <mergeCell ref="N11:N12"/>
    <mergeCell ref="A13:A14"/>
    <mergeCell ref="D13:D14"/>
    <mergeCell ref="F13:F14"/>
    <mergeCell ref="H13:H14"/>
    <mergeCell ref="J13:J14"/>
    <mergeCell ref="A11:A12"/>
    <mergeCell ref="D11:D12"/>
    <mergeCell ref="F11:F12"/>
    <mergeCell ref="H11:H12"/>
    <mergeCell ref="J11:J12"/>
    <mergeCell ref="L11:L12"/>
    <mergeCell ref="L17:L18"/>
    <mergeCell ref="M17:M18"/>
    <mergeCell ref="N17:N18"/>
    <mergeCell ref="M15:M16"/>
    <mergeCell ref="N15:N16"/>
    <mergeCell ref="A17:A18"/>
    <mergeCell ref="D17:D18"/>
    <mergeCell ref="F17:F18"/>
    <mergeCell ref="H17:H18"/>
    <mergeCell ref="J17:J18"/>
    <mergeCell ref="A15:A16"/>
    <mergeCell ref="D15:D16"/>
    <mergeCell ref="F15:F16"/>
    <mergeCell ref="H15:H16"/>
    <mergeCell ref="J15:J16"/>
    <mergeCell ref="L15:L16"/>
    <mergeCell ref="L21:L22"/>
    <mergeCell ref="M21:M22"/>
    <mergeCell ref="N21:N22"/>
    <mergeCell ref="M19:M20"/>
    <mergeCell ref="N19:N20"/>
    <mergeCell ref="A21:A22"/>
    <mergeCell ref="D21:D22"/>
    <mergeCell ref="F21:F22"/>
    <mergeCell ref="H21:H22"/>
    <mergeCell ref="J21:J22"/>
    <mergeCell ref="A19:A20"/>
    <mergeCell ref="D19:D20"/>
    <mergeCell ref="F19:F20"/>
    <mergeCell ref="H19:H20"/>
    <mergeCell ref="J19:J20"/>
    <mergeCell ref="L19:L20"/>
    <mergeCell ref="L25:L26"/>
    <mergeCell ref="M25:M26"/>
    <mergeCell ref="N25:N26"/>
    <mergeCell ref="M23:M24"/>
    <mergeCell ref="N23:N24"/>
    <mergeCell ref="A25:A26"/>
    <mergeCell ref="D25:D26"/>
    <mergeCell ref="F25:F26"/>
    <mergeCell ref="H25:H26"/>
    <mergeCell ref="J25:J26"/>
    <mergeCell ref="A23:A24"/>
    <mergeCell ref="D23:D24"/>
    <mergeCell ref="F23:F24"/>
    <mergeCell ref="H23:H24"/>
    <mergeCell ref="J23:J24"/>
    <mergeCell ref="L23:L24"/>
    <mergeCell ref="L29:L30"/>
    <mergeCell ref="M29:M30"/>
    <mergeCell ref="N29:N30"/>
    <mergeCell ref="M27:M28"/>
    <mergeCell ref="N27:N28"/>
    <mergeCell ref="A29:A30"/>
    <mergeCell ref="D29:D30"/>
    <mergeCell ref="F29:F30"/>
    <mergeCell ref="H29:H30"/>
    <mergeCell ref="J29:J30"/>
    <mergeCell ref="A27:A28"/>
    <mergeCell ref="D27:D28"/>
    <mergeCell ref="F27:F28"/>
    <mergeCell ref="H27:H28"/>
    <mergeCell ref="J27:J28"/>
    <mergeCell ref="L27:L28"/>
    <mergeCell ref="L33:L34"/>
    <mergeCell ref="M33:M34"/>
    <mergeCell ref="N33:N34"/>
    <mergeCell ref="M31:M32"/>
    <mergeCell ref="N31:N32"/>
    <mergeCell ref="A33:A34"/>
    <mergeCell ref="D33:D34"/>
    <mergeCell ref="F33:F34"/>
    <mergeCell ref="H33:H34"/>
    <mergeCell ref="J33:J34"/>
    <mergeCell ref="A31:A32"/>
    <mergeCell ref="D31:D32"/>
    <mergeCell ref="F31:F32"/>
    <mergeCell ref="H31:H32"/>
    <mergeCell ref="J31:J32"/>
    <mergeCell ref="L31:L32"/>
    <mergeCell ref="L37:L38"/>
    <mergeCell ref="M37:M38"/>
    <mergeCell ref="N37:N38"/>
    <mergeCell ref="M35:M36"/>
    <mergeCell ref="N35:N36"/>
    <mergeCell ref="A37:A38"/>
    <mergeCell ref="D37:D38"/>
    <mergeCell ref="F37:F38"/>
    <mergeCell ref="H37:H38"/>
    <mergeCell ref="J37:J38"/>
    <mergeCell ref="A35:A36"/>
    <mergeCell ref="D35:D36"/>
    <mergeCell ref="F35:F36"/>
    <mergeCell ref="H35:H36"/>
    <mergeCell ref="J35:J36"/>
    <mergeCell ref="L35:L36"/>
    <mergeCell ref="L41:L42"/>
    <mergeCell ref="M41:M42"/>
    <mergeCell ref="N41:N42"/>
    <mergeCell ref="M39:M40"/>
    <mergeCell ref="N39:N40"/>
    <mergeCell ref="A41:A42"/>
    <mergeCell ref="D41:D42"/>
    <mergeCell ref="F41:F42"/>
    <mergeCell ref="H41:H42"/>
    <mergeCell ref="J41:J42"/>
    <mergeCell ref="A39:A40"/>
    <mergeCell ref="D39:D40"/>
    <mergeCell ref="F39:F40"/>
    <mergeCell ref="H39:H40"/>
    <mergeCell ref="J39:J40"/>
    <mergeCell ref="L39:L40"/>
    <mergeCell ref="L45:L46"/>
    <mergeCell ref="M45:M46"/>
    <mergeCell ref="N45:N46"/>
    <mergeCell ref="M43:M44"/>
    <mergeCell ref="N43:N44"/>
    <mergeCell ref="A45:A46"/>
    <mergeCell ref="D45:D46"/>
    <mergeCell ref="F45:F46"/>
    <mergeCell ref="H45:H46"/>
    <mergeCell ref="J45:J46"/>
    <mergeCell ref="A43:A44"/>
    <mergeCell ref="D43:D44"/>
    <mergeCell ref="F43:F44"/>
    <mergeCell ref="H43:H44"/>
    <mergeCell ref="J43:J44"/>
    <mergeCell ref="L43:L44"/>
    <mergeCell ref="L49:L50"/>
    <mergeCell ref="M49:M50"/>
    <mergeCell ref="N49:N50"/>
    <mergeCell ref="M47:M48"/>
    <mergeCell ref="N47:N48"/>
    <mergeCell ref="A49:A50"/>
    <mergeCell ref="D49:D50"/>
    <mergeCell ref="F49:F50"/>
    <mergeCell ref="H49:H50"/>
    <mergeCell ref="J49:J50"/>
    <mergeCell ref="A47:A48"/>
    <mergeCell ref="D47:D48"/>
    <mergeCell ref="F47:F48"/>
    <mergeCell ref="H47:H48"/>
    <mergeCell ref="J47:J48"/>
    <mergeCell ref="L47:L48"/>
    <mergeCell ref="L53:L54"/>
    <mergeCell ref="M53:M54"/>
    <mergeCell ref="N53:N54"/>
    <mergeCell ref="M51:M52"/>
    <mergeCell ref="N51:N52"/>
    <mergeCell ref="A53:A54"/>
    <mergeCell ref="D53:D54"/>
    <mergeCell ref="F53:F54"/>
    <mergeCell ref="H53:H54"/>
    <mergeCell ref="J53:J54"/>
    <mergeCell ref="A51:A52"/>
    <mergeCell ref="D51:D52"/>
    <mergeCell ref="F51:F52"/>
    <mergeCell ref="H51:H52"/>
    <mergeCell ref="J51:J52"/>
    <mergeCell ref="L51:L52"/>
    <mergeCell ref="L57:L58"/>
    <mergeCell ref="M57:M58"/>
    <mergeCell ref="N57:N58"/>
    <mergeCell ref="M55:M56"/>
    <mergeCell ref="N55:N56"/>
    <mergeCell ref="A57:A58"/>
    <mergeCell ref="D57:D58"/>
    <mergeCell ref="F57:F58"/>
    <mergeCell ref="H57:H58"/>
    <mergeCell ref="J57:J58"/>
    <mergeCell ref="A55:A56"/>
    <mergeCell ref="D55:D56"/>
    <mergeCell ref="F55:F56"/>
    <mergeCell ref="H55:H56"/>
    <mergeCell ref="J55:J56"/>
    <mergeCell ref="L55:L56"/>
    <mergeCell ref="L61:L62"/>
    <mergeCell ref="M61:M62"/>
    <mergeCell ref="N61:N62"/>
    <mergeCell ref="M59:M60"/>
    <mergeCell ref="N59:N60"/>
    <mergeCell ref="A61:A62"/>
    <mergeCell ref="D61:D62"/>
    <mergeCell ref="F61:F62"/>
    <mergeCell ref="H61:H62"/>
    <mergeCell ref="J61:J62"/>
    <mergeCell ref="A59:A60"/>
    <mergeCell ref="D59:D60"/>
    <mergeCell ref="F59:F60"/>
    <mergeCell ref="H59:H60"/>
    <mergeCell ref="J59:J60"/>
    <mergeCell ref="L59:L60"/>
    <mergeCell ref="L65:L66"/>
    <mergeCell ref="M65:M66"/>
    <mergeCell ref="N65:N66"/>
    <mergeCell ref="M63:M64"/>
    <mergeCell ref="N63:N64"/>
    <mergeCell ref="A65:A66"/>
    <mergeCell ref="D65:D66"/>
    <mergeCell ref="F65:F66"/>
    <mergeCell ref="H65:H66"/>
    <mergeCell ref="J65:J66"/>
    <mergeCell ref="A63:A64"/>
    <mergeCell ref="D63:D64"/>
    <mergeCell ref="F63:F64"/>
    <mergeCell ref="H63:H64"/>
    <mergeCell ref="J63:J64"/>
    <mergeCell ref="L63:L64"/>
    <mergeCell ref="L69:L70"/>
    <mergeCell ref="M69:M70"/>
    <mergeCell ref="N69:N70"/>
    <mergeCell ref="M67:M68"/>
    <mergeCell ref="N67:N68"/>
    <mergeCell ref="A69:A70"/>
    <mergeCell ref="D69:D70"/>
    <mergeCell ref="F69:F70"/>
    <mergeCell ref="H69:H70"/>
    <mergeCell ref="J69:J70"/>
    <mergeCell ref="A67:A68"/>
    <mergeCell ref="D67:D68"/>
    <mergeCell ref="F67:F68"/>
    <mergeCell ref="H67:H68"/>
    <mergeCell ref="J67:J68"/>
    <mergeCell ref="L67:L68"/>
    <mergeCell ref="L73:L74"/>
    <mergeCell ref="M73:M74"/>
    <mergeCell ref="N73:N74"/>
    <mergeCell ref="M71:M72"/>
    <mergeCell ref="N71:N72"/>
    <mergeCell ref="A73:A74"/>
    <mergeCell ref="D73:D74"/>
    <mergeCell ref="F73:F74"/>
    <mergeCell ref="H73:H74"/>
    <mergeCell ref="J73:J74"/>
    <mergeCell ref="A71:A72"/>
    <mergeCell ref="D71:D72"/>
    <mergeCell ref="F71:F72"/>
    <mergeCell ref="H71:H72"/>
    <mergeCell ref="J71:J72"/>
    <mergeCell ref="L71:L72"/>
    <mergeCell ref="L77:L78"/>
    <mergeCell ref="M77:M78"/>
    <mergeCell ref="N77:N78"/>
    <mergeCell ref="M75:M76"/>
    <mergeCell ref="N75:N76"/>
    <mergeCell ref="A77:A78"/>
    <mergeCell ref="D77:D78"/>
    <mergeCell ref="F77:F78"/>
    <mergeCell ref="H77:H78"/>
    <mergeCell ref="J77:J78"/>
    <mergeCell ref="A75:A76"/>
    <mergeCell ref="D75:D76"/>
    <mergeCell ref="F75:F76"/>
    <mergeCell ref="H75:H76"/>
    <mergeCell ref="J75:J76"/>
    <mergeCell ref="L75:L76"/>
    <mergeCell ref="L81:L82"/>
    <mergeCell ref="M81:M82"/>
    <mergeCell ref="N81:N82"/>
    <mergeCell ref="M79:M80"/>
    <mergeCell ref="N79:N80"/>
    <mergeCell ref="A81:A82"/>
    <mergeCell ref="D81:D82"/>
    <mergeCell ref="F81:F82"/>
    <mergeCell ref="H81:H82"/>
    <mergeCell ref="J81:J82"/>
    <mergeCell ref="A79:A80"/>
    <mergeCell ref="D79:D80"/>
    <mergeCell ref="F79:F80"/>
    <mergeCell ref="H79:H80"/>
    <mergeCell ref="J79:J80"/>
    <mergeCell ref="L79:L80"/>
    <mergeCell ref="L85:L86"/>
    <mergeCell ref="M85:M86"/>
    <mergeCell ref="N85:N86"/>
    <mergeCell ref="M83:M84"/>
    <mergeCell ref="N83:N84"/>
    <mergeCell ref="A85:A86"/>
    <mergeCell ref="D85:D86"/>
    <mergeCell ref="F85:F86"/>
    <mergeCell ref="H85:H86"/>
    <mergeCell ref="J85:J86"/>
    <mergeCell ref="A83:A84"/>
    <mergeCell ref="D83:D84"/>
    <mergeCell ref="F83:F84"/>
    <mergeCell ref="H83:H84"/>
    <mergeCell ref="J83:J84"/>
    <mergeCell ref="L83:L84"/>
    <mergeCell ref="L89:L90"/>
    <mergeCell ref="M89:M90"/>
    <mergeCell ref="N89:N90"/>
    <mergeCell ref="M87:M88"/>
    <mergeCell ref="N87:N88"/>
    <mergeCell ref="A89:A90"/>
    <mergeCell ref="D89:D90"/>
    <mergeCell ref="F89:F90"/>
    <mergeCell ref="H89:H90"/>
    <mergeCell ref="J89:J90"/>
    <mergeCell ref="A87:A88"/>
    <mergeCell ref="D87:D88"/>
    <mergeCell ref="F87:F88"/>
    <mergeCell ref="H87:H88"/>
    <mergeCell ref="J87:J88"/>
    <mergeCell ref="L87:L88"/>
    <mergeCell ref="L93:L94"/>
    <mergeCell ref="M93:M94"/>
    <mergeCell ref="N93:N94"/>
    <mergeCell ref="M91:M92"/>
    <mergeCell ref="N91:N92"/>
    <mergeCell ref="A93:A94"/>
    <mergeCell ref="D93:D94"/>
    <mergeCell ref="F93:F94"/>
    <mergeCell ref="H93:H94"/>
    <mergeCell ref="J93:J94"/>
    <mergeCell ref="A91:A92"/>
    <mergeCell ref="D91:D92"/>
    <mergeCell ref="F91:F92"/>
    <mergeCell ref="H91:H92"/>
    <mergeCell ref="J91:J92"/>
    <mergeCell ref="L91:L92"/>
    <mergeCell ref="L97:L98"/>
    <mergeCell ref="M97:M98"/>
    <mergeCell ref="N97:N98"/>
    <mergeCell ref="M95:M96"/>
    <mergeCell ref="N95:N96"/>
    <mergeCell ref="A97:A98"/>
    <mergeCell ref="D97:D98"/>
    <mergeCell ref="F97:F98"/>
    <mergeCell ref="H97:H98"/>
    <mergeCell ref="J97:J98"/>
    <mergeCell ref="A95:A96"/>
    <mergeCell ref="D95:D96"/>
    <mergeCell ref="F95:F96"/>
    <mergeCell ref="H95:H96"/>
    <mergeCell ref="J95:J96"/>
    <mergeCell ref="L95:L96"/>
    <mergeCell ref="L101:L102"/>
    <mergeCell ref="M101:M102"/>
    <mergeCell ref="N101:N102"/>
    <mergeCell ref="M99:M100"/>
    <mergeCell ref="N99:N100"/>
    <mergeCell ref="A101:A102"/>
    <mergeCell ref="D101:D102"/>
    <mergeCell ref="F101:F102"/>
    <mergeCell ref="H101:H102"/>
    <mergeCell ref="J101:J102"/>
    <mergeCell ref="A99:A100"/>
    <mergeCell ref="D99:D100"/>
    <mergeCell ref="F99:F100"/>
    <mergeCell ref="H99:H100"/>
    <mergeCell ref="J99:J100"/>
    <mergeCell ref="L99:L100"/>
    <mergeCell ref="L105:L106"/>
    <mergeCell ref="M105:M106"/>
    <mergeCell ref="N105:N106"/>
    <mergeCell ref="M103:M104"/>
    <mergeCell ref="N103:N104"/>
    <mergeCell ref="A105:A106"/>
    <mergeCell ref="D105:D106"/>
    <mergeCell ref="F105:F106"/>
    <mergeCell ref="H105:H106"/>
    <mergeCell ref="J105:J106"/>
    <mergeCell ref="A103:A104"/>
    <mergeCell ref="D103:D104"/>
    <mergeCell ref="F103:F104"/>
    <mergeCell ref="H103:H104"/>
    <mergeCell ref="J103:J104"/>
    <mergeCell ref="L103:L104"/>
  </mergeCells>
  <conditionalFormatting sqref="D7:D106 F7:F106 H7:H106 J7:J106">
    <cfRule type="cellIs" dxfId="9" priority="10" operator="equal">
      <formula>"da"</formula>
    </cfRule>
    <cfRule type="cellIs" dxfId="8" priority="11" operator="equal">
      <formula>"ne"</formula>
    </cfRule>
  </conditionalFormatting>
  <conditionalFormatting sqref="M7:M106">
    <cfRule type="cellIs" dxfId="7" priority="9" operator="greaterThan">
      <formula>0</formula>
    </cfRule>
  </conditionalFormatting>
  <conditionalFormatting sqref="L7:L106">
    <cfRule type="cellIs" dxfId="6" priority="7" operator="equal">
      <formula>"da"</formula>
    </cfRule>
    <cfRule type="cellIs" dxfId="5" priority="8" operator="equal">
      <formula>"ne"</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61098-63C5-4A34-A007-706D40604005}">
  <dimension ref="A1:P106"/>
  <sheetViews>
    <sheetView zoomScale="50" zoomScaleNormal="50" workbookViewId="0">
      <selection activeCell="AF23" sqref="AF23"/>
    </sheetView>
  </sheetViews>
  <sheetFormatPr defaultRowHeight="15" x14ac:dyDescent="0.25"/>
  <cols>
    <col min="2" max="2" width="25.7109375" customWidth="1"/>
    <col min="3" max="3" width="17" customWidth="1"/>
    <col min="12" max="12" width="10.7109375" customWidth="1"/>
  </cols>
  <sheetData>
    <row r="1" spans="1:16" ht="21" customHeight="1" thickBot="1" x14ac:dyDescent="0.3">
      <c r="A1" s="260" t="str">
        <f>'Parcijalni_cjeloviti ispit'!A2</f>
        <v>Broj studenta koji su cjeloviti ispit</v>
      </c>
      <c r="B1" s="261">
        <f>'Parcijalni_cjeloviti ispit'!B2</f>
        <v>0</v>
      </c>
      <c r="C1" s="262">
        <f>'Parcijalni_cjeloviti ispit'!C2</f>
        <v>0</v>
      </c>
      <c r="D1" s="263" t="str">
        <f>'Parcijalni_cjeloviti ispit'!D2</f>
        <v>Kolegij/ Studij:</v>
      </c>
      <c r="E1" s="264">
        <f>'Parcijalni_cjeloviti ispit'!E2</f>
        <v>0</v>
      </c>
      <c r="F1" s="264">
        <f>'Parcijalni_cjeloviti ispit'!F2</f>
        <v>0</v>
      </c>
      <c r="G1" s="264">
        <f>'Parcijalni_cjeloviti ispit'!G2</f>
        <v>0</v>
      </c>
      <c r="H1" s="103"/>
      <c r="I1" s="210" t="str">
        <f>'Parcijalni_cjeloviti ispit'!I2</f>
        <v>Status studenta:</v>
      </c>
      <c r="J1" s="265">
        <f>'Parcijalni_cjeloviti ispit'!J2</f>
        <v>0</v>
      </c>
      <c r="K1" s="89"/>
      <c r="L1" s="93">
        <f ca="1">'Parcijalni_cjeloviti ispit'!L2</f>
        <v>45595</v>
      </c>
      <c r="M1" s="89"/>
      <c r="N1" s="89"/>
      <c r="O1" s="89"/>
      <c r="P1" s="89"/>
    </row>
    <row r="2" spans="1:16" ht="24" customHeight="1" thickBot="1" x14ac:dyDescent="0.3">
      <c r="A2" s="104" t="str">
        <f>'Parcijalni_cjeloviti ispit'!A3</f>
        <v>Odabrali</v>
      </c>
      <c r="B2" s="105" t="str">
        <f>'Parcijalni_cjeloviti ispit'!B3</f>
        <v>Pristupilli</v>
      </c>
      <c r="C2" s="106" t="str">
        <f>'Parcijalni_cjeloviti ispit'!C3</f>
        <v>Položili</v>
      </c>
      <c r="D2" s="263">
        <f>'Parcijalni_cjeloviti ispit'!D3</f>
        <v>0</v>
      </c>
      <c r="E2" s="264">
        <f>'Parcijalni_cjeloviti ispit'!E3</f>
        <v>0</v>
      </c>
      <c r="F2" s="264">
        <f>'Parcijalni_cjeloviti ispit'!F3</f>
        <v>0</v>
      </c>
      <c r="G2" s="264">
        <f>'Parcijalni_cjeloviti ispit'!G3</f>
        <v>0</v>
      </c>
      <c r="H2" s="103"/>
      <c r="I2" s="210">
        <f>'Parcijalni_cjeloviti ispit'!I3</f>
        <v>0</v>
      </c>
      <c r="J2" s="265">
        <f>'Parcijalni_cjeloviti ispit'!J3</f>
        <v>0</v>
      </c>
      <c r="K2" s="89"/>
      <c r="L2" s="89"/>
      <c r="M2" s="89"/>
      <c r="N2" s="89"/>
      <c r="O2" s="89"/>
      <c r="P2" s="89"/>
    </row>
    <row r="3" spans="1:16" ht="43.9" customHeight="1" thickBot="1" x14ac:dyDescent="0.3">
      <c r="A3" s="107">
        <f>'Parcijalni_cjeloviti ispit'!A4</f>
        <v>0</v>
      </c>
      <c r="B3" s="107">
        <f>'Parcijalni_cjeloviti ispit'!B4</f>
        <v>0</v>
      </c>
      <c r="C3" s="107">
        <f>'Parcijalni_cjeloviti ispit'!C4</f>
        <v>0</v>
      </c>
      <c r="D3" s="266" t="str">
        <f>'Parcijalni_cjeloviti ispit'!D4</f>
        <v>Ime i prezime nastavnika:</v>
      </c>
      <c r="E3" s="267">
        <f>'Parcijalni_cjeloviti ispit'!E4</f>
        <v>0</v>
      </c>
      <c r="F3" s="268">
        <f>'Parcijalni_cjeloviti ispit'!F4</f>
        <v>0</v>
      </c>
      <c r="G3" s="268">
        <f>'Parcijalni_cjeloviti ispit'!G4</f>
        <v>0</v>
      </c>
      <c r="H3" s="268">
        <f>'Parcijalni_cjeloviti ispit'!H4</f>
        <v>0</v>
      </c>
      <c r="I3" s="268">
        <f>'Parcijalni_cjeloviti ispit'!I4</f>
        <v>0</v>
      </c>
      <c r="J3" s="109" t="str">
        <f>'Parcijalni_cjeloviti ispit'!J4</f>
        <v>Potpis</v>
      </c>
      <c r="K3" s="210" t="str">
        <f>'Parcijalni_cjeloviti ispit'!K4</f>
        <v>________________</v>
      </c>
      <c r="L3" s="210"/>
      <c r="M3" s="89"/>
      <c r="N3" s="89"/>
      <c r="O3" s="89"/>
      <c r="P3" s="89"/>
    </row>
    <row r="4" spans="1:16" ht="45" x14ac:dyDescent="0.25">
      <c r="A4" s="218" t="str">
        <f>'Parcijalni_cjeloviti ispit'!A5</f>
        <v>Rbr.</v>
      </c>
      <c r="B4" s="272" t="str">
        <f>'Parcijalni_cjeloviti ispit'!B5</f>
        <v>Prezime i ime</v>
      </c>
      <c r="C4" s="220" t="str">
        <f>'Parcijalni_cjeloviti ispit'!C5</f>
        <v>JMBAG</v>
      </c>
      <c r="D4" s="81" t="str">
        <f>'Parcijalni_cjeloviti ispit'!D5</f>
        <v>Način vrednovanja</v>
      </c>
      <c r="E4" s="202" t="str">
        <f>'Parcijalni_cjeloviti ispit'!E5</f>
        <v>ISHOD 1</v>
      </c>
      <c r="F4" s="258">
        <f>'Parcijalni_cjeloviti ispit'!F5</f>
        <v>0</v>
      </c>
      <c r="G4" s="202" t="str">
        <f>'Parcijalni_cjeloviti ispit'!G5</f>
        <v>ISHOD 2</v>
      </c>
      <c r="H4" s="258">
        <f>'Parcijalni_cjeloviti ispit'!H5</f>
        <v>0</v>
      </c>
      <c r="I4" s="202" t="str">
        <f>'Parcijalni_cjeloviti ispit'!I5</f>
        <v>ISHOD 3</v>
      </c>
      <c r="J4" s="258">
        <f>'Parcijalni_cjeloviti ispit'!J5</f>
        <v>0</v>
      </c>
      <c r="K4" s="202" t="str">
        <f>'Parcijalni_cjeloviti ispit'!K5</f>
        <v>ISHOD 4</v>
      </c>
      <c r="L4" s="258">
        <f>'Parcijalni_cjeloviti ispit'!L5</f>
        <v>0</v>
      </c>
      <c r="M4" s="202" t="str">
        <f>'Parcijalni_cjeloviti ispit'!M5</f>
        <v>ISHOD 5</v>
      </c>
      <c r="N4" s="258">
        <f>'Parcijalni_cjeloviti ispit'!N5</f>
        <v>0</v>
      </c>
      <c r="O4" s="115" t="str">
        <f>'Parcijalni_cjeloviti ispit'!O5</f>
        <v>ISPIT POLOŽEN</v>
      </c>
      <c r="P4" s="269" t="str">
        <f>'Parcijalni_cjeloviti ispit'!P5</f>
        <v>OCJENA</v>
      </c>
    </row>
    <row r="5" spans="1:16" x14ac:dyDescent="0.25">
      <c r="A5" s="219">
        <f>'Parcijalni_cjeloviti ispit'!A6</f>
        <v>0</v>
      </c>
      <c r="B5" s="273">
        <f>'Parcijalni_cjeloviti ispit'!B6</f>
        <v>0</v>
      </c>
      <c r="C5" s="221">
        <f>'Parcijalni_cjeloviti ispit'!C6</f>
        <v>0</v>
      </c>
      <c r="D5" s="94" t="str">
        <f>'Parcijalni_cjeloviti ispit'!D6</f>
        <v>MAX B</v>
      </c>
      <c r="E5" s="95">
        <f>'Parcijalni_cjeloviti ispit'!E6</f>
        <v>0</v>
      </c>
      <c r="F5" s="256" t="str">
        <f>'Parcijalni_cjeloviti ispit'!F6</f>
        <v>Ishod položen</v>
      </c>
      <c r="G5" s="95">
        <f>'Parcijalni_cjeloviti ispit'!G6</f>
        <v>0</v>
      </c>
      <c r="H5" s="256" t="str">
        <f>'Parcijalni_cjeloviti ispit'!H6</f>
        <v>Ishod položen</v>
      </c>
      <c r="I5" s="95">
        <f>'Parcijalni_cjeloviti ispit'!I6</f>
        <v>0</v>
      </c>
      <c r="J5" s="254" t="str">
        <f>'Parcijalni_cjeloviti ispit'!J6</f>
        <v>Ishod položen</v>
      </c>
      <c r="K5" s="95">
        <f>'Parcijalni_cjeloviti ispit'!K6</f>
        <v>0</v>
      </c>
      <c r="L5" s="256" t="str">
        <f>'Parcijalni_cjeloviti ispit'!L6</f>
        <v>Ishod položen</v>
      </c>
      <c r="M5" s="95">
        <f>'Parcijalni_cjeloviti ispit'!M6</f>
        <v>0</v>
      </c>
      <c r="N5" s="256" t="str">
        <f>'Parcijalni_cjeloviti ispit'!N6</f>
        <v>Ishod položen</v>
      </c>
      <c r="O5" s="236">
        <f>'Parcijalni_cjeloviti ispit'!O6</f>
        <v>0</v>
      </c>
      <c r="P5" s="270">
        <f>'Parcijalni_cjeloviti ispit'!P6</f>
        <v>0</v>
      </c>
    </row>
    <row r="6" spans="1:16" ht="15.75" thickBot="1" x14ac:dyDescent="0.3">
      <c r="A6" s="215">
        <f>'Parcijalni_cjeloviti ispit'!A7</f>
        <v>0</v>
      </c>
      <c r="B6" s="190">
        <f>'Parcijalni_cjeloviti ispit'!B7</f>
        <v>0</v>
      </c>
      <c r="C6" s="222">
        <f>'Parcijalni_cjeloviti ispit'!C7</f>
        <v>0</v>
      </c>
      <c r="D6" s="96" t="str">
        <f>'Parcijalni_cjeloviti ispit'!D7</f>
        <v>MAX P</v>
      </c>
      <c r="E6" s="97">
        <f>'Parcijalni_cjeloviti ispit'!E7</f>
        <v>0</v>
      </c>
      <c r="F6" s="257">
        <f>'Parcijalni_cjeloviti ispit'!F7</f>
        <v>0</v>
      </c>
      <c r="G6" s="97">
        <f>'Parcijalni_cjeloviti ispit'!G7</f>
        <v>0</v>
      </c>
      <c r="H6" s="257">
        <f>'Parcijalni_cjeloviti ispit'!H7</f>
        <v>0</v>
      </c>
      <c r="I6" s="97">
        <f>'Parcijalni_cjeloviti ispit'!I7</f>
        <v>0</v>
      </c>
      <c r="J6" s="255">
        <f>'Parcijalni_cjeloviti ispit'!J7</f>
        <v>0</v>
      </c>
      <c r="K6" s="97">
        <f>'Parcijalni_cjeloviti ispit'!K7</f>
        <v>0</v>
      </c>
      <c r="L6" s="257">
        <f>'Parcijalni_cjeloviti ispit'!L7</f>
        <v>0</v>
      </c>
      <c r="M6" s="97">
        <f>'Parcijalni_cjeloviti ispit'!M7</f>
        <v>0</v>
      </c>
      <c r="N6" s="257">
        <f>'Parcijalni_cjeloviti ispit'!N7</f>
        <v>0</v>
      </c>
      <c r="O6" s="235">
        <f>'Parcijalni_cjeloviti ispit'!O7</f>
        <v>0</v>
      </c>
      <c r="P6" s="271">
        <f>'Parcijalni_cjeloviti ispit'!P7</f>
        <v>0</v>
      </c>
    </row>
    <row r="7" spans="1:16" x14ac:dyDescent="0.25">
      <c r="A7" s="252">
        <f>'Parcijalni_cjeloviti ispit'!A8</f>
        <v>1</v>
      </c>
      <c r="B7" s="274" t="str">
        <f>'Parcijalni_cjeloviti ispit'!B8</f>
        <v xml:space="preserve"> </v>
      </c>
      <c r="C7" s="252">
        <f>'Parcijalni_cjeloviti ispit'!C8</f>
        <v>0</v>
      </c>
      <c r="D7" s="98" t="str">
        <f>'Parcijalni_cjeloviti ispit'!D8</f>
        <v>B</v>
      </c>
      <c r="E7" s="99">
        <f>'Parcijalni_cjeloviti ispit'!E8</f>
        <v>0</v>
      </c>
      <c r="F7" s="250" t="str">
        <f>'Parcijalni_cjeloviti ispit'!F8</f>
        <v>NE</v>
      </c>
      <c r="G7" s="99">
        <f>'Parcijalni_cjeloviti ispit'!G8</f>
        <v>0</v>
      </c>
      <c r="H7" s="250" t="str">
        <f>'Parcijalni_cjeloviti ispit'!H8</f>
        <v>NE</v>
      </c>
      <c r="I7" s="99">
        <f>'Parcijalni_cjeloviti ispit'!I8</f>
        <v>0</v>
      </c>
      <c r="J7" s="250" t="str">
        <f>'Parcijalni_cjeloviti ispit'!J8</f>
        <v>NE</v>
      </c>
      <c r="K7" s="99">
        <f>'Parcijalni_cjeloviti ispit'!K8</f>
        <v>0</v>
      </c>
      <c r="L7" s="250" t="str">
        <f>'Parcijalni_cjeloviti ispit'!L8</f>
        <v>NE</v>
      </c>
      <c r="M7" s="99">
        <f>'Parcijalni_cjeloviti ispit'!M8</f>
        <v>0</v>
      </c>
      <c r="N7" s="250" t="str">
        <f>'Parcijalni_cjeloviti ispit'!N8</f>
        <v>NE</v>
      </c>
      <c r="O7" s="234">
        <f>'Parcijalni_cjeloviti ispit'!O8</f>
        <v>0</v>
      </c>
      <c r="P7" s="234" t="str">
        <f>'Parcijalni_cjeloviti ispit'!P8</f>
        <v>NE</v>
      </c>
    </row>
    <row r="8" spans="1:16" ht="15.75" thickBot="1" x14ac:dyDescent="0.3">
      <c r="A8" s="253">
        <f>'Parcijalni_cjeloviti ispit'!A9</f>
        <v>0</v>
      </c>
      <c r="B8" s="275">
        <f>'Parcijalni_cjeloviti ispit'!B9</f>
        <v>0</v>
      </c>
      <c r="C8" s="253">
        <f>'Parcijalni_cjeloviti ispit'!C9</f>
        <v>0</v>
      </c>
      <c r="D8" s="100" t="str">
        <f>'Parcijalni_cjeloviti ispit'!D9</f>
        <v>P</v>
      </c>
      <c r="E8" s="101" t="str">
        <f>'Parcijalni_cjeloviti ispit'!E9</f>
        <v/>
      </c>
      <c r="F8" s="251">
        <f>'Parcijalni_cjeloviti ispit'!F9</f>
        <v>0</v>
      </c>
      <c r="G8" s="102" t="str">
        <f>'Parcijalni_cjeloviti ispit'!G9</f>
        <v/>
      </c>
      <c r="H8" s="251">
        <f>'Parcijalni_cjeloviti ispit'!H9</f>
        <v>0</v>
      </c>
      <c r="I8" s="102" t="str">
        <f>'Parcijalni_cjeloviti ispit'!I9</f>
        <v/>
      </c>
      <c r="J8" s="251">
        <f>'Parcijalni_cjeloviti ispit'!J9</f>
        <v>0</v>
      </c>
      <c r="K8" s="102" t="str">
        <f>'Parcijalni_cjeloviti ispit'!K9</f>
        <v/>
      </c>
      <c r="L8" s="251">
        <f>'Parcijalni_cjeloviti ispit'!L9</f>
        <v>0</v>
      </c>
      <c r="M8" s="102" t="str">
        <f>'Parcijalni_cjeloviti ispit'!M9</f>
        <v/>
      </c>
      <c r="N8" s="251">
        <f>'Parcijalni_cjeloviti ispit'!N9</f>
        <v>0</v>
      </c>
      <c r="O8" s="235">
        <f>'Parcijalni_cjeloviti ispit'!O9</f>
        <v>0</v>
      </c>
      <c r="P8" s="235">
        <f>'Parcijalni_cjeloviti ispit'!P9</f>
        <v>0</v>
      </c>
    </row>
    <row r="9" spans="1:16" x14ac:dyDescent="0.25">
      <c r="A9" s="252">
        <f>'Parcijalni_cjeloviti ispit'!A10</f>
        <v>2</v>
      </c>
      <c r="B9" s="274" t="str">
        <f>'Parcijalni_cjeloviti ispit'!B10</f>
        <v xml:space="preserve"> </v>
      </c>
      <c r="C9" s="252">
        <f>'Parcijalni_cjeloviti ispit'!C10</f>
        <v>0</v>
      </c>
      <c r="D9" s="98" t="str">
        <f>'Parcijalni_cjeloviti ispit'!D10</f>
        <v>B</v>
      </c>
      <c r="E9" s="99">
        <f>'Parcijalni_cjeloviti ispit'!E10</f>
        <v>0</v>
      </c>
      <c r="F9" s="250" t="str">
        <f>'Parcijalni_cjeloviti ispit'!F10</f>
        <v>NE</v>
      </c>
      <c r="G9" s="99">
        <f>'Parcijalni_cjeloviti ispit'!G10</f>
        <v>0</v>
      </c>
      <c r="H9" s="250" t="str">
        <f>'Parcijalni_cjeloviti ispit'!H10</f>
        <v>NE</v>
      </c>
      <c r="I9" s="99">
        <f>'Parcijalni_cjeloviti ispit'!I10</f>
        <v>0</v>
      </c>
      <c r="J9" s="250" t="str">
        <f>'Parcijalni_cjeloviti ispit'!J10</f>
        <v>NE</v>
      </c>
      <c r="K9" s="99">
        <f>'Parcijalni_cjeloviti ispit'!K10</f>
        <v>0</v>
      </c>
      <c r="L9" s="250" t="str">
        <f>'Parcijalni_cjeloviti ispit'!L10</f>
        <v>NE</v>
      </c>
      <c r="M9" s="99">
        <f>'Parcijalni_cjeloviti ispit'!M10</f>
        <v>0</v>
      </c>
      <c r="N9" s="250" t="str">
        <f>'Parcijalni_cjeloviti ispit'!N10</f>
        <v>NE</v>
      </c>
      <c r="O9" s="234">
        <f>'Parcijalni_cjeloviti ispit'!O10</f>
        <v>0</v>
      </c>
      <c r="P9" s="234" t="str">
        <f>'Parcijalni_cjeloviti ispit'!P10</f>
        <v>NE</v>
      </c>
    </row>
    <row r="10" spans="1:16" ht="15.75" thickBot="1" x14ac:dyDescent="0.3">
      <c r="A10" s="253">
        <f>'Parcijalni_cjeloviti ispit'!A11</f>
        <v>0</v>
      </c>
      <c r="B10" s="275">
        <f>'Parcijalni_cjeloviti ispit'!B11</f>
        <v>0</v>
      </c>
      <c r="C10" s="253">
        <f>'Parcijalni_cjeloviti ispit'!C11</f>
        <v>0</v>
      </c>
      <c r="D10" s="100" t="str">
        <f>'Parcijalni_cjeloviti ispit'!D11</f>
        <v>P</v>
      </c>
      <c r="E10" s="101" t="str">
        <f>'Parcijalni_cjeloviti ispit'!E11</f>
        <v/>
      </c>
      <c r="F10" s="251">
        <f>'Parcijalni_cjeloviti ispit'!F11</f>
        <v>0</v>
      </c>
      <c r="G10" s="102" t="str">
        <f>'Parcijalni_cjeloviti ispit'!G11</f>
        <v/>
      </c>
      <c r="H10" s="251">
        <f>'Parcijalni_cjeloviti ispit'!H11</f>
        <v>0</v>
      </c>
      <c r="I10" s="102" t="str">
        <f>'Parcijalni_cjeloviti ispit'!I11</f>
        <v/>
      </c>
      <c r="J10" s="251">
        <f>'Parcijalni_cjeloviti ispit'!J11</f>
        <v>0</v>
      </c>
      <c r="K10" s="102" t="str">
        <f>'Parcijalni_cjeloviti ispit'!K11</f>
        <v/>
      </c>
      <c r="L10" s="251">
        <f>'Parcijalni_cjeloviti ispit'!L11</f>
        <v>0</v>
      </c>
      <c r="M10" s="102" t="str">
        <f>'Parcijalni_cjeloviti ispit'!M11</f>
        <v/>
      </c>
      <c r="N10" s="251">
        <f>'Parcijalni_cjeloviti ispit'!N11</f>
        <v>0</v>
      </c>
      <c r="O10" s="235">
        <f>'Parcijalni_cjeloviti ispit'!O11</f>
        <v>0</v>
      </c>
      <c r="P10" s="235">
        <f>'Parcijalni_cjeloviti ispit'!P11</f>
        <v>0</v>
      </c>
    </row>
    <row r="11" spans="1:16" x14ac:dyDescent="0.25">
      <c r="A11" s="252">
        <f>'Parcijalni_cjeloviti ispit'!A12</f>
        <v>3</v>
      </c>
      <c r="B11" s="274" t="str">
        <f>'Parcijalni_cjeloviti ispit'!B12</f>
        <v xml:space="preserve"> </v>
      </c>
      <c r="C11" s="252">
        <f>'Parcijalni_cjeloviti ispit'!C12</f>
        <v>0</v>
      </c>
      <c r="D11" s="98" t="str">
        <f>'Parcijalni_cjeloviti ispit'!D12</f>
        <v>B</v>
      </c>
      <c r="E11" s="99">
        <f>'Parcijalni_cjeloviti ispit'!E12</f>
        <v>0</v>
      </c>
      <c r="F11" s="250" t="str">
        <f>'Parcijalni_cjeloviti ispit'!F12</f>
        <v>NE</v>
      </c>
      <c r="G11" s="99">
        <f>'Parcijalni_cjeloviti ispit'!G12</f>
        <v>0</v>
      </c>
      <c r="H11" s="250" t="str">
        <f>'Parcijalni_cjeloviti ispit'!H12</f>
        <v>NE</v>
      </c>
      <c r="I11" s="99">
        <f>'Parcijalni_cjeloviti ispit'!I12</f>
        <v>0</v>
      </c>
      <c r="J11" s="250" t="str">
        <f>'Parcijalni_cjeloviti ispit'!J12</f>
        <v>NE</v>
      </c>
      <c r="K11" s="99">
        <f>'Parcijalni_cjeloviti ispit'!K12</f>
        <v>0</v>
      </c>
      <c r="L11" s="250" t="str">
        <f>'Parcijalni_cjeloviti ispit'!L12</f>
        <v>NE</v>
      </c>
      <c r="M11" s="99">
        <f>'Parcijalni_cjeloviti ispit'!M12</f>
        <v>0</v>
      </c>
      <c r="N11" s="250" t="str">
        <f>'Parcijalni_cjeloviti ispit'!N12</f>
        <v>NE</v>
      </c>
      <c r="O11" s="234">
        <f>'Parcijalni_cjeloviti ispit'!O12</f>
        <v>0</v>
      </c>
      <c r="P11" s="234" t="str">
        <f>'Parcijalni_cjeloviti ispit'!P12</f>
        <v>NE</v>
      </c>
    </row>
    <row r="12" spans="1:16" ht="15.75" thickBot="1" x14ac:dyDescent="0.3">
      <c r="A12" s="253">
        <f>'Parcijalni_cjeloviti ispit'!A13</f>
        <v>0</v>
      </c>
      <c r="B12" s="275">
        <f>'Parcijalni_cjeloviti ispit'!B13</f>
        <v>0</v>
      </c>
      <c r="C12" s="253">
        <f>'Parcijalni_cjeloviti ispit'!C13</f>
        <v>0</v>
      </c>
      <c r="D12" s="100" t="str">
        <f>'Parcijalni_cjeloviti ispit'!D13</f>
        <v>P</v>
      </c>
      <c r="E12" s="101" t="str">
        <f>'Parcijalni_cjeloviti ispit'!E13</f>
        <v/>
      </c>
      <c r="F12" s="251">
        <f>'Parcijalni_cjeloviti ispit'!F13</f>
        <v>0</v>
      </c>
      <c r="G12" s="102" t="str">
        <f>'Parcijalni_cjeloviti ispit'!G13</f>
        <v/>
      </c>
      <c r="H12" s="251">
        <f>'Parcijalni_cjeloviti ispit'!H13</f>
        <v>0</v>
      </c>
      <c r="I12" s="102" t="str">
        <f>'Parcijalni_cjeloviti ispit'!I13</f>
        <v/>
      </c>
      <c r="J12" s="251">
        <f>'Parcijalni_cjeloviti ispit'!J13</f>
        <v>0</v>
      </c>
      <c r="K12" s="102" t="str">
        <f>'Parcijalni_cjeloviti ispit'!K13</f>
        <v/>
      </c>
      <c r="L12" s="251">
        <f>'Parcijalni_cjeloviti ispit'!L13</f>
        <v>0</v>
      </c>
      <c r="M12" s="102" t="str">
        <f>'Parcijalni_cjeloviti ispit'!M13</f>
        <v/>
      </c>
      <c r="N12" s="251">
        <f>'Parcijalni_cjeloviti ispit'!N13</f>
        <v>0</v>
      </c>
      <c r="O12" s="235">
        <f>'Parcijalni_cjeloviti ispit'!O13</f>
        <v>0</v>
      </c>
      <c r="P12" s="235">
        <f>'Parcijalni_cjeloviti ispit'!P13</f>
        <v>0</v>
      </c>
    </row>
    <row r="13" spans="1:16" x14ac:dyDescent="0.25">
      <c r="A13" s="252">
        <f>'Parcijalni_cjeloviti ispit'!A14</f>
        <v>4</v>
      </c>
      <c r="B13" s="274" t="str">
        <f>'Parcijalni_cjeloviti ispit'!B14</f>
        <v xml:space="preserve"> </v>
      </c>
      <c r="C13" s="252">
        <f>'Parcijalni_cjeloviti ispit'!C14</f>
        <v>0</v>
      </c>
      <c r="D13" s="98" t="str">
        <f>'Parcijalni_cjeloviti ispit'!D14</f>
        <v>B</v>
      </c>
      <c r="E13" s="99">
        <f>'Parcijalni_cjeloviti ispit'!E14</f>
        <v>0</v>
      </c>
      <c r="F13" s="250" t="str">
        <f>'Parcijalni_cjeloviti ispit'!F14</f>
        <v>NE</v>
      </c>
      <c r="G13" s="99">
        <f>'Parcijalni_cjeloviti ispit'!G14</f>
        <v>0</v>
      </c>
      <c r="H13" s="250" t="str">
        <f>'Parcijalni_cjeloviti ispit'!H14</f>
        <v>NE</v>
      </c>
      <c r="I13" s="99">
        <f>'Parcijalni_cjeloviti ispit'!I14</f>
        <v>0</v>
      </c>
      <c r="J13" s="250" t="str">
        <f>'Parcijalni_cjeloviti ispit'!J14</f>
        <v>NE</v>
      </c>
      <c r="K13" s="99">
        <f>'Parcijalni_cjeloviti ispit'!K14</f>
        <v>0</v>
      </c>
      <c r="L13" s="250" t="str">
        <f>'Parcijalni_cjeloviti ispit'!L14</f>
        <v>NE</v>
      </c>
      <c r="M13" s="99">
        <f>'Parcijalni_cjeloviti ispit'!M14</f>
        <v>0</v>
      </c>
      <c r="N13" s="250" t="str">
        <f>'Parcijalni_cjeloviti ispit'!N14</f>
        <v>NE</v>
      </c>
      <c r="O13" s="234">
        <f>'Parcijalni_cjeloviti ispit'!O14</f>
        <v>0</v>
      </c>
      <c r="P13" s="234" t="str">
        <f>'Parcijalni_cjeloviti ispit'!P14</f>
        <v>NE</v>
      </c>
    </row>
    <row r="14" spans="1:16" ht="15.75" thickBot="1" x14ac:dyDescent="0.3">
      <c r="A14" s="253">
        <f>'Parcijalni_cjeloviti ispit'!A15</f>
        <v>0</v>
      </c>
      <c r="B14" s="275">
        <f>'Parcijalni_cjeloviti ispit'!B15</f>
        <v>0</v>
      </c>
      <c r="C14" s="253">
        <f>'Parcijalni_cjeloviti ispit'!C15</f>
        <v>0</v>
      </c>
      <c r="D14" s="100" t="str">
        <f>'Parcijalni_cjeloviti ispit'!D15</f>
        <v>P</v>
      </c>
      <c r="E14" s="101" t="str">
        <f>'Parcijalni_cjeloviti ispit'!E15</f>
        <v/>
      </c>
      <c r="F14" s="251">
        <f>'Parcijalni_cjeloviti ispit'!F15</f>
        <v>0</v>
      </c>
      <c r="G14" s="102" t="str">
        <f>'Parcijalni_cjeloviti ispit'!G15</f>
        <v/>
      </c>
      <c r="H14" s="251">
        <f>'Parcijalni_cjeloviti ispit'!H15</f>
        <v>0</v>
      </c>
      <c r="I14" s="102" t="str">
        <f>'Parcijalni_cjeloviti ispit'!I15</f>
        <v/>
      </c>
      <c r="J14" s="251">
        <f>'Parcijalni_cjeloviti ispit'!J15</f>
        <v>0</v>
      </c>
      <c r="K14" s="102" t="str">
        <f>'Parcijalni_cjeloviti ispit'!K15</f>
        <v/>
      </c>
      <c r="L14" s="251">
        <f>'Parcijalni_cjeloviti ispit'!L15</f>
        <v>0</v>
      </c>
      <c r="M14" s="102" t="str">
        <f>'Parcijalni_cjeloviti ispit'!M15</f>
        <v/>
      </c>
      <c r="N14" s="251">
        <f>'Parcijalni_cjeloviti ispit'!N15</f>
        <v>0</v>
      </c>
      <c r="O14" s="235">
        <f>'Parcijalni_cjeloviti ispit'!O15</f>
        <v>0</v>
      </c>
      <c r="P14" s="235">
        <f>'Parcijalni_cjeloviti ispit'!P15</f>
        <v>0</v>
      </c>
    </row>
    <row r="15" spans="1:16" x14ac:dyDescent="0.25">
      <c r="A15" s="252">
        <f>'Parcijalni_cjeloviti ispit'!A16</f>
        <v>5</v>
      </c>
      <c r="B15" s="274" t="str">
        <f>'Parcijalni_cjeloviti ispit'!B16</f>
        <v xml:space="preserve"> </v>
      </c>
      <c r="C15" s="252">
        <f>'Parcijalni_cjeloviti ispit'!C16</f>
        <v>0</v>
      </c>
      <c r="D15" s="98" t="str">
        <f>'Parcijalni_cjeloviti ispit'!D16</f>
        <v>B</v>
      </c>
      <c r="E15" s="99">
        <f>'Parcijalni_cjeloviti ispit'!E16</f>
        <v>0</v>
      </c>
      <c r="F15" s="250" t="str">
        <f>'Parcijalni_cjeloviti ispit'!F16</f>
        <v>NE</v>
      </c>
      <c r="G15" s="99">
        <f>'Parcijalni_cjeloviti ispit'!G16</f>
        <v>0</v>
      </c>
      <c r="H15" s="250" t="str">
        <f>'Parcijalni_cjeloviti ispit'!H16</f>
        <v>NE</v>
      </c>
      <c r="I15" s="99">
        <f>'Parcijalni_cjeloviti ispit'!I16</f>
        <v>0</v>
      </c>
      <c r="J15" s="250" t="str">
        <f>'Parcijalni_cjeloviti ispit'!J16</f>
        <v>NE</v>
      </c>
      <c r="K15" s="99">
        <f>'Parcijalni_cjeloviti ispit'!K16</f>
        <v>0</v>
      </c>
      <c r="L15" s="250" t="str">
        <f>'Parcijalni_cjeloviti ispit'!L16</f>
        <v>NE</v>
      </c>
      <c r="M15" s="99">
        <f>'Parcijalni_cjeloviti ispit'!M16</f>
        <v>0</v>
      </c>
      <c r="N15" s="250" t="str">
        <f>'Parcijalni_cjeloviti ispit'!N16</f>
        <v>NE</v>
      </c>
      <c r="O15" s="234">
        <f>'Parcijalni_cjeloviti ispit'!O16</f>
        <v>0</v>
      </c>
      <c r="P15" s="234" t="str">
        <f>'Parcijalni_cjeloviti ispit'!P16</f>
        <v>NE</v>
      </c>
    </row>
    <row r="16" spans="1:16" ht="15.75" thickBot="1" x14ac:dyDescent="0.3">
      <c r="A16" s="253">
        <f>'Parcijalni_cjeloviti ispit'!A17</f>
        <v>0</v>
      </c>
      <c r="B16" s="275">
        <f>'Parcijalni_cjeloviti ispit'!B17</f>
        <v>0</v>
      </c>
      <c r="C16" s="253">
        <f>'Parcijalni_cjeloviti ispit'!C17</f>
        <v>0</v>
      </c>
      <c r="D16" s="100" t="str">
        <f>'Parcijalni_cjeloviti ispit'!D17</f>
        <v>P</v>
      </c>
      <c r="E16" s="101" t="str">
        <f>'Parcijalni_cjeloviti ispit'!E17</f>
        <v/>
      </c>
      <c r="F16" s="251">
        <f>'Parcijalni_cjeloviti ispit'!F17</f>
        <v>0</v>
      </c>
      <c r="G16" s="102" t="str">
        <f>'Parcijalni_cjeloviti ispit'!G17</f>
        <v/>
      </c>
      <c r="H16" s="251">
        <f>'Parcijalni_cjeloviti ispit'!H17</f>
        <v>0</v>
      </c>
      <c r="I16" s="102" t="str">
        <f>'Parcijalni_cjeloviti ispit'!I17</f>
        <v/>
      </c>
      <c r="J16" s="251">
        <f>'Parcijalni_cjeloviti ispit'!J17</f>
        <v>0</v>
      </c>
      <c r="K16" s="102" t="str">
        <f>'Parcijalni_cjeloviti ispit'!K17</f>
        <v/>
      </c>
      <c r="L16" s="251">
        <f>'Parcijalni_cjeloviti ispit'!L17</f>
        <v>0</v>
      </c>
      <c r="M16" s="102" t="str">
        <f>'Parcijalni_cjeloviti ispit'!M17</f>
        <v/>
      </c>
      <c r="N16" s="251">
        <f>'Parcijalni_cjeloviti ispit'!N17</f>
        <v>0</v>
      </c>
      <c r="O16" s="235">
        <f>'Parcijalni_cjeloviti ispit'!O17</f>
        <v>0</v>
      </c>
      <c r="P16" s="235">
        <f>'Parcijalni_cjeloviti ispit'!P17</f>
        <v>0</v>
      </c>
    </row>
    <row r="17" spans="1:16" x14ac:dyDescent="0.25">
      <c r="A17" s="252">
        <f>'Parcijalni_cjeloviti ispit'!A18</f>
        <v>6</v>
      </c>
      <c r="B17" s="274" t="str">
        <f>'Parcijalni_cjeloviti ispit'!B18</f>
        <v xml:space="preserve"> </v>
      </c>
      <c r="C17" s="252">
        <f>'Parcijalni_cjeloviti ispit'!C18</f>
        <v>0</v>
      </c>
      <c r="D17" s="98" t="str">
        <f>'Parcijalni_cjeloviti ispit'!D18</f>
        <v>B</v>
      </c>
      <c r="E17" s="99">
        <f>'Parcijalni_cjeloviti ispit'!E18</f>
        <v>0</v>
      </c>
      <c r="F17" s="250" t="str">
        <f>'Parcijalni_cjeloviti ispit'!F18</f>
        <v>NE</v>
      </c>
      <c r="G17" s="99">
        <f>'Parcijalni_cjeloviti ispit'!G18</f>
        <v>0</v>
      </c>
      <c r="H17" s="250" t="str">
        <f>'Parcijalni_cjeloviti ispit'!H18</f>
        <v>NE</v>
      </c>
      <c r="I17" s="99">
        <f>'Parcijalni_cjeloviti ispit'!I18</f>
        <v>0</v>
      </c>
      <c r="J17" s="250" t="str">
        <f>'Parcijalni_cjeloviti ispit'!J18</f>
        <v>NE</v>
      </c>
      <c r="K17" s="99">
        <f>'Parcijalni_cjeloviti ispit'!K18</f>
        <v>0</v>
      </c>
      <c r="L17" s="250" t="str">
        <f>'Parcijalni_cjeloviti ispit'!L18</f>
        <v>NE</v>
      </c>
      <c r="M17" s="99">
        <f>'Parcijalni_cjeloviti ispit'!M18</f>
        <v>0</v>
      </c>
      <c r="N17" s="250" t="str">
        <f>'Parcijalni_cjeloviti ispit'!N18</f>
        <v>NE</v>
      </c>
      <c r="O17" s="234">
        <f>'Parcijalni_cjeloviti ispit'!O18</f>
        <v>0</v>
      </c>
      <c r="P17" s="234" t="str">
        <f>'Parcijalni_cjeloviti ispit'!P18</f>
        <v>NE</v>
      </c>
    </row>
    <row r="18" spans="1:16" ht="15.75" thickBot="1" x14ac:dyDescent="0.3">
      <c r="A18" s="253">
        <f>'Parcijalni_cjeloviti ispit'!A19</f>
        <v>0</v>
      </c>
      <c r="B18" s="275">
        <f>'Parcijalni_cjeloviti ispit'!B19</f>
        <v>0</v>
      </c>
      <c r="C18" s="253">
        <f>'Parcijalni_cjeloviti ispit'!C19</f>
        <v>0</v>
      </c>
      <c r="D18" s="100" t="str">
        <f>'Parcijalni_cjeloviti ispit'!D19</f>
        <v>P</v>
      </c>
      <c r="E18" s="101" t="str">
        <f>'Parcijalni_cjeloviti ispit'!E19</f>
        <v/>
      </c>
      <c r="F18" s="251">
        <f>'Parcijalni_cjeloviti ispit'!F19</f>
        <v>0</v>
      </c>
      <c r="G18" s="102" t="str">
        <f>'Parcijalni_cjeloviti ispit'!G19</f>
        <v/>
      </c>
      <c r="H18" s="251">
        <f>'Parcijalni_cjeloviti ispit'!H19</f>
        <v>0</v>
      </c>
      <c r="I18" s="102" t="str">
        <f>'Parcijalni_cjeloviti ispit'!I19</f>
        <v/>
      </c>
      <c r="J18" s="251">
        <f>'Parcijalni_cjeloviti ispit'!J19</f>
        <v>0</v>
      </c>
      <c r="K18" s="102" t="str">
        <f>'Parcijalni_cjeloviti ispit'!K19</f>
        <v/>
      </c>
      <c r="L18" s="251">
        <f>'Parcijalni_cjeloviti ispit'!L19</f>
        <v>0</v>
      </c>
      <c r="M18" s="102" t="str">
        <f>'Parcijalni_cjeloviti ispit'!M19</f>
        <v/>
      </c>
      <c r="N18" s="251">
        <f>'Parcijalni_cjeloviti ispit'!N19</f>
        <v>0</v>
      </c>
      <c r="O18" s="235">
        <f>'Parcijalni_cjeloviti ispit'!O19</f>
        <v>0</v>
      </c>
      <c r="P18" s="235">
        <f>'Parcijalni_cjeloviti ispit'!P19</f>
        <v>0</v>
      </c>
    </row>
    <row r="19" spans="1:16" x14ac:dyDescent="0.25">
      <c r="A19" s="252">
        <f>'Parcijalni_cjeloviti ispit'!A20</f>
        <v>7</v>
      </c>
      <c r="B19" s="274" t="str">
        <f>'Parcijalni_cjeloviti ispit'!B20</f>
        <v xml:space="preserve"> </v>
      </c>
      <c r="C19" s="252">
        <f>'Parcijalni_cjeloviti ispit'!C20</f>
        <v>0</v>
      </c>
      <c r="D19" s="98" t="str">
        <f>'Parcijalni_cjeloviti ispit'!D20</f>
        <v>B</v>
      </c>
      <c r="E19" s="99">
        <f>'Parcijalni_cjeloviti ispit'!E20</f>
        <v>0</v>
      </c>
      <c r="F19" s="250" t="str">
        <f>'Parcijalni_cjeloviti ispit'!F20</f>
        <v>NE</v>
      </c>
      <c r="G19" s="99">
        <f>'Parcijalni_cjeloviti ispit'!G20</f>
        <v>0</v>
      </c>
      <c r="H19" s="250" t="str">
        <f>'Parcijalni_cjeloviti ispit'!H20</f>
        <v>NE</v>
      </c>
      <c r="I19" s="99">
        <f>'Parcijalni_cjeloviti ispit'!I20</f>
        <v>0</v>
      </c>
      <c r="J19" s="250" t="str">
        <f>'Parcijalni_cjeloviti ispit'!J20</f>
        <v>NE</v>
      </c>
      <c r="K19" s="99">
        <f>'Parcijalni_cjeloviti ispit'!K20</f>
        <v>0</v>
      </c>
      <c r="L19" s="250" t="str">
        <f>'Parcijalni_cjeloviti ispit'!L20</f>
        <v>NE</v>
      </c>
      <c r="M19" s="99">
        <f>'Parcijalni_cjeloviti ispit'!M20</f>
        <v>0</v>
      </c>
      <c r="N19" s="250" t="str">
        <f>'Parcijalni_cjeloviti ispit'!N20</f>
        <v>NE</v>
      </c>
      <c r="O19" s="234">
        <f>'Parcijalni_cjeloviti ispit'!O20</f>
        <v>0</v>
      </c>
      <c r="P19" s="234" t="str">
        <f>'Parcijalni_cjeloviti ispit'!P20</f>
        <v>NE</v>
      </c>
    </row>
    <row r="20" spans="1:16" ht="15.75" thickBot="1" x14ac:dyDescent="0.3">
      <c r="A20" s="253">
        <f>'Parcijalni_cjeloviti ispit'!A21</f>
        <v>0</v>
      </c>
      <c r="B20" s="275">
        <f>'Parcijalni_cjeloviti ispit'!B21</f>
        <v>0</v>
      </c>
      <c r="C20" s="253">
        <f>'Parcijalni_cjeloviti ispit'!C21</f>
        <v>0</v>
      </c>
      <c r="D20" s="100" t="str">
        <f>'Parcijalni_cjeloviti ispit'!D21</f>
        <v>P</v>
      </c>
      <c r="E20" s="101" t="str">
        <f>'Parcijalni_cjeloviti ispit'!E21</f>
        <v/>
      </c>
      <c r="F20" s="251">
        <f>'Parcijalni_cjeloviti ispit'!F21</f>
        <v>0</v>
      </c>
      <c r="G20" s="102" t="str">
        <f>'Parcijalni_cjeloviti ispit'!G21</f>
        <v/>
      </c>
      <c r="H20" s="251">
        <f>'Parcijalni_cjeloviti ispit'!H21</f>
        <v>0</v>
      </c>
      <c r="I20" s="102" t="str">
        <f>'Parcijalni_cjeloviti ispit'!I21</f>
        <v/>
      </c>
      <c r="J20" s="251">
        <f>'Parcijalni_cjeloviti ispit'!J21</f>
        <v>0</v>
      </c>
      <c r="K20" s="102" t="str">
        <f>'Parcijalni_cjeloviti ispit'!K21</f>
        <v/>
      </c>
      <c r="L20" s="251">
        <f>'Parcijalni_cjeloviti ispit'!L21</f>
        <v>0</v>
      </c>
      <c r="M20" s="102" t="str">
        <f>'Parcijalni_cjeloviti ispit'!M21</f>
        <v/>
      </c>
      <c r="N20" s="251">
        <f>'Parcijalni_cjeloviti ispit'!N21</f>
        <v>0</v>
      </c>
      <c r="O20" s="235">
        <f>'Parcijalni_cjeloviti ispit'!O21</f>
        <v>0</v>
      </c>
      <c r="P20" s="235">
        <f>'Parcijalni_cjeloviti ispit'!P21</f>
        <v>0</v>
      </c>
    </row>
    <row r="21" spans="1:16" x14ac:dyDescent="0.25">
      <c r="A21" s="252">
        <f>'Parcijalni_cjeloviti ispit'!A22</f>
        <v>8</v>
      </c>
      <c r="B21" s="274" t="str">
        <f>'Parcijalni_cjeloviti ispit'!B22</f>
        <v xml:space="preserve"> </v>
      </c>
      <c r="C21" s="252">
        <f>'Parcijalni_cjeloviti ispit'!C22</f>
        <v>0</v>
      </c>
      <c r="D21" s="98" t="str">
        <f>'Parcijalni_cjeloviti ispit'!D22</f>
        <v>B</v>
      </c>
      <c r="E21" s="99">
        <f>'Parcijalni_cjeloviti ispit'!E22</f>
        <v>0</v>
      </c>
      <c r="F21" s="250" t="str">
        <f>'Parcijalni_cjeloviti ispit'!F22</f>
        <v>NE</v>
      </c>
      <c r="G21" s="99">
        <f>'Parcijalni_cjeloviti ispit'!G22</f>
        <v>0</v>
      </c>
      <c r="H21" s="250" t="str">
        <f>'Parcijalni_cjeloviti ispit'!H22</f>
        <v>NE</v>
      </c>
      <c r="I21" s="99">
        <f>'Parcijalni_cjeloviti ispit'!I22</f>
        <v>0</v>
      </c>
      <c r="J21" s="250" t="str">
        <f>'Parcijalni_cjeloviti ispit'!J22</f>
        <v>NE</v>
      </c>
      <c r="K21" s="99">
        <f>'Parcijalni_cjeloviti ispit'!K22</f>
        <v>0</v>
      </c>
      <c r="L21" s="250" t="str">
        <f>'Parcijalni_cjeloviti ispit'!L22</f>
        <v>NE</v>
      </c>
      <c r="M21" s="99">
        <f>'Parcijalni_cjeloviti ispit'!M22</f>
        <v>0</v>
      </c>
      <c r="N21" s="250" t="str">
        <f>'Parcijalni_cjeloviti ispit'!N22</f>
        <v>NE</v>
      </c>
      <c r="O21" s="234">
        <f>'Parcijalni_cjeloviti ispit'!O22</f>
        <v>0</v>
      </c>
      <c r="P21" s="234" t="str">
        <f>'Parcijalni_cjeloviti ispit'!P22</f>
        <v>NE</v>
      </c>
    </row>
    <row r="22" spans="1:16" ht="15.75" thickBot="1" x14ac:dyDescent="0.3">
      <c r="A22" s="253">
        <f>'Parcijalni_cjeloviti ispit'!A23</f>
        <v>0</v>
      </c>
      <c r="B22" s="275">
        <f>'Parcijalni_cjeloviti ispit'!B23</f>
        <v>0</v>
      </c>
      <c r="C22" s="253">
        <f>'Parcijalni_cjeloviti ispit'!C23</f>
        <v>0</v>
      </c>
      <c r="D22" s="100" t="str">
        <f>'Parcijalni_cjeloviti ispit'!D23</f>
        <v>P</v>
      </c>
      <c r="E22" s="101" t="str">
        <f>'Parcijalni_cjeloviti ispit'!E23</f>
        <v/>
      </c>
      <c r="F22" s="251">
        <f>'Parcijalni_cjeloviti ispit'!F23</f>
        <v>0</v>
      </c>
      <c r="G22" s="102" t="str">
        <f>'Parcijalni_cjeloviti ispit'!G23</f>
        <v/>
      </c>
      <c r="H22" s="251">
        <f>'Parcijalni_cjeloviti ispit'!H23</f>
        <v>0</v>
      </c>
      <c r="I22" s="102" t="str">
        <f>'Parcijalni_cjeloviti ispit'!I23</f>
        <v/>
      </c>
      <c r="J22" s="251">
        <f>'Parcijalni_cjeloviti ispit'!J23</f>
        <v>0</v>
      </c>
      <c r="K22" s="102" t="str">
        <f>'Parcijalni_cjeloviti ispit'!K23</f>
        <v/>
      </c>
      <c r="L22" s="251">
        <f>'Parcijalni_cjeloviti ispit'!L23</f>
        <v>0</v>
      </c>
      <c r="M22" s="102" t="str">
        <f>'Parcijalni_cjeloviti ispit'!M23</f>
        <v/>
      </c>
      <c r="N22" s="251">
        <f>'Parcijalni_cjeloviti ispit'!N23</f>
        <v>0</v>
      </c>
      <c r="O22" s="235">
        <f>'Parcijalni_cjeloviti ispit'!O23</f>
        <v>0</v>
      </c>
      <c r="P22" s="235">
        <f>'Parcijalni_cjeloviti ispit'!P23</f>
        <v>0</v>
      </c>
    </row>
    <row r="23" spans="1:16" x14ac:dyDescent="0.25">
      <c r="A23" s="252">
        <f>'Parcijalni_cjeloviti ispit'!A24</f>
        <v>9</v>
      </c>
      <c r="B23" s="274" t="str">
        <f>'Parcijalni_cjeloviti ispit'!B24</f>
        <v xml:space="preserve"> </v>
      </c>
      <c r="C23" s="252">
        <f>'Parcijalni_cjeloviti ispit'!C24</f>
        <v>0</v>
      </c>
      <c r="D23" s="98" t="str">
        <f>'Parcijalni_cjeloviti ispit'!D24</f>
        <v>B</v>
      </c>
      <c r="E23" s="99">
        <f>'Parcijalni_cjeloviti ispit'!E24</f>
        <v>0</v>
      </c>
      <c r="F23" s="250" t="str">
        <f>'Parcijalni_cjeloviti ispit'!F24</f>
        <v>NE</v>
      </c>
      <c r="G23" s="99">
        <f>'Parcijalni_cjeloviti ispit'!G24</f>
        <v>0</v>
      </c>
      <c r="H23" s="250" t="str">
        <f>'Parcijalni_cjeloviti ispit'!H24</f>
        <v>NE</v>
      </c>
      <c r="I23" s="99">
        <f>'Parcijalni_cjeloviti ispit'!I24</f>
        <v>0</v>
      </c>
      <c r="J23" s="250" t="str">
        <f>'Parcijalni_cjeloviti ispit'!J24</f>
        <v>NE</v>
      </c>
      <c r="K23" s="99">
        <f>'Parcijalni_cjeloviti ispit'!K24</f>
        <v>0</v>
      </c>
      <c r="L23" s="250" t="str">
        <f>'Parcijalni_cjeloviti ispit'!L24</f>
        <v>NE</v>
      </c>
      <c r="M23" s="99">
        <f>'Parcijalni_cjeloviti ispit'!M24</f>
        <v>0</v>
      </c>
      <c r="N23" s="250" t="str">
        <f>'Parcijalni_cjeloviti ispit'!N24</f>
        <v>NE</v>
      </c>
      <c r="O23" s="234">
        <f>'Parcijalni_cjeloviti ispit'!O24</f>
        <v>0</v>
      </c>
      <c r="P23" s="234" t="str">
        <f>'Parcijalni_cjeloviti ispit'!P24</f>
        <v>NE</v>
      </c>
    </row>
    <row r="24" spans="1:16" ht="15.75" thickBot="1" x14ac:dyDescent="0.3">
      <c r="A24" s="253">
        <f>'Parcijalni_cjeloviti ispit'!A25</f>
        <v>0</v>
      </c>
      <c r="B24" s="275">
        <f>'Parcijalni_cjeloviti ispit'!B25</f>
        <v>0</v>
      </c>
      <c r="C24" s="253">
        <f>'Parcijalni_cjeloviti ispit'!C25</f>
        <v>0</v>
      </c>
      <c r="D24" s="100" t="str">
        <f>'Parcijalni_cjeloviti ispit'!D25</f>
        <v>P</v>
      </c>
      <c r="E24" s="101" t="str">
        <f>'Parcijalni_cjeloviti ispit'!E25</f>
        <v/>
      </c>
      <c r="F24" s="251">
        <f>'Parcijalni_cjeloviti ispit'!F25</f>
        <v>0</v>
      </c>
      <c r="G24" s="102" t="str">
        <f>'Parcijalni_cjeloviti ispit'!G25</f>
        <v/>
      </c>
      <c r="H24" s="251">
        <f>'Parcijalni_cjeloviti ispit'!H25</f>
        <v>0</v>
      </c>
      <c r="I24" s="102" t="str">
        <f>'Parcijalni_cjeloviti ispit'!I25</f>
        <v/>
      </c>
      <c r="J24" s="251">
        <f>'Parcijalni_cjeloviti ispit'!J25</f>
        <v>0</v>
      </c>
      <c r="K24" s="102" t="str">
        <f>'Parcijalni_cjeloviti ispit'!K25</f>
        <v/>
      </c>
      <c r="L24" s="251">
        <f>'Parcijalni_cjeloviti ispit'!L25</f>
        <v>0</v>
      </c>
      <c r="M24" s="102" t="str">
        <f>'Parcijalni_cjeloviti ispit'!M25</f>
        <v/>
      </c>
      <c r="N24" s="251">
        <f>'Parcijalni_cjeloviti ispit'!N25</f>
        <v>0</v>
      </c>
      <c r="O24" s="235">
        <f>'Parcijalni_cjeloviti ispit'!O25</f>
        <v>0</v>
      </c>
      <c r="P24" s="235">
        <f>'Parcijalni_cjeloviti ispit'!P25</f>
        <v>0</v>
      </c>
    </row>
    <row r="25" spans="1:16" x14ac:dyDescent="0.25">
      <c r="A25" s="252">
        <f>'Parcijalni_cjeloviti ispit'!A26</f>
        <v>10</v>
      </c>
      <c r="B25" s="274" t="str">
        <f>'Parcijalni_cjeloviti ispit'!B26</f>
        <v xml:space="preserve"> </v>
      </c>
      <c r="C25" s="252">
        <f>'Parcijalni_cjeloviti ispit'!C26</f>
        <v>0</v>
      </c>
      <c r="D25" s="98" t="str">
        <f>'Parcijalni_cjeloviti ispit'!D26</f>
        <v>B</v>
      </c>
      <c r="E25" s="99">
        <f>'Parcijalni_cjeloviti ispit'!E26</f>
        <v>0</v>
      </c>
      <c r="F25" s="250" t="str">
        <f>'Parcijalni_cjeloviti ispit'!F26</f>
        <v>NE</v>
      </c>
      <c r="G25" s="99">
        <f>'Parcijalni_cjeloviti ispit'!G26</f>
        <v>0</v>
      </c>
      <c r="H25" s="250" t="str">
        <f>'Parcijalni_cjeloviti ispit'!H26</f>
        <v>NE</v>
      </c>
      <c r="I25" s="99">
        <f>'Parcijalni_cjeloviti ispit'!I26</f>
        <v>0</v>
      </c>
      <c r="J25" s="250" t="str">
        <f>'Parcijalni_cjeloviti ispit'!J26</f>
        <v>NE</v>
      </c>
      <c r="K25" s="99">
        <f>'Parcijalni_cjeloviti ispit'!K26</f>
        <v>0</v>
      </c>
      <c r="L25" s="250" t="str">
        <f>'Parcijalni_cjeloviti ispit'!L26</f>
        <v>NE</v>
      </c>
      <c r="M25" s="99">
        <f>'Parcijalni_cjeloviti ispit'!M26</f>
        <v>0</v>
      </c>
      <c r="N25" s="250" t="str">
        <f>'Parcijalni_cjeloviti ispit'!N26</f>
        <v>NE</v>
      </c>
      <c r="O25" s="234">
        <f>'Parcijalni_cjeloviti ispit'!O26</f>
        <v>0</v>
      </c>
      <c r="P25" s="234" t="str">
        <f>'Parcijalni_cjeloviti ispit'!P26</f>
        <v>NE</v>
      </c>
    </row>
    <row r="26" spans="1:16" ht="15.75" thickBot="1" x14ac:dyDescent="0.3">
      <c r="A26" s="253">
        <f>'Parcijalni_cjeloviti ispit'!A27</f>
        <v>0</v>
      </c>
      <c r="B26" s="275">
        <f>'Parcijalni_cjeloviti ispit'!B27</f>
        <v>0</v>
      </c>
      <c r="C26" s="253">
        <f>'Parcijalni_cjeloviti ispit'!C27</f>
        <v>0</v>
      </c>
      <c r="D26" s="100" t="str">
        <f>'Parcijalni_cjeloviti ispit'!D27</f>
        <v>P</v>
      </c>
      <c r="E26" s="101" t="str">
        <f>'Parcijalni_cjeloviti ispit'!E27</f>
        <v/>
      </c>
      <c r="F26" s="251">
        <f>'Parcijalni_cjeloviti ispit'!F27</f>
        <v>0</v>
      </c>
      <c r="G26" s="102" t="str">
        <f>'Parcijalni_cjeloviti ispit'!G27</f>
        <v/>
      </c>
      <c r="H26" s="251">
        <f>'Parcijalni_cjeloviti ispit'!H27</f>
        <v>0</v>
      </c>
      <c r="I26" s="102" t="str">
        <f>'Parcijalni_cjeloviti ispit'!I27</f>
        <v/>
      </c>
      <c r="J26" s="251">
        <f>'Parcijalni_cjeloviti ispit'!J27</f>
        <v>0</v>
      </c>
      <c r="K26" s="102" t="str">
        <f>'Parcijalni_cjeloviti ispit'!K27</f>
        <v/>
      </c>
      <c r="L26" s="251">
        <f>'Parcijalni_cjeloviti ispit'!L27</f>
        <v>0</v>
      </c>
      <c r="M26" s="102" t="str">
        <f>'Parcijalni_cjeloviti ispit'!M27</f>
        <v/>
      </c>
      <c r="N26" s="251">
        <f>'Parcijalni_cjeloviti ispit'!N27</f>
        <v>0</v>
      </c>
      <c r="O26" s="235">
        <f>'Parcijalni_cjeloviti ispit'!O27</f>
        <v>0</v>
      </c>
      <c r="P26" s="235">
        <f>'Parcijalni_cjeloviti ispit'!P27</f>
        <v>0</v>
      </c>
    </row>
    <row r="27" spans="1:16" x14ac:dyDescent="0.25">
      <c r="A27" s="252">
        <f>'Parcijalni_cjeloviti ispit'!A28</f>
        <v>11</v>
      </c>
      <c r="B27" s="274" t="str">
        <f>'Parcijalni_cjeloviti ispit'!B28</f>
        <v xml:space="preserve"> </v>
      </c>
      <c r="C27" s="252">
        <f>'Parcijalni_cjeloviti ispit'!C28</f>
        <v>0</v>
      </c>
      <c r="D27" s="98" t="str">
        <f>'Parcijalni_cjeloviti ispit'!D28</f>
        <v>B</v>
      </c>
      <c r="E27" s="99">
        <f>'Parcijalni_cjeloviti ispit'!E28</f>
        <v>0</v>
      </c>
      <c r="F27" s="250" t="str">
        <f>'Parcijalni_cjeloviti ispit'!F28</f>
        <v>NE</v>
      </c>
      <c r="G27" s="99">
        <f>'Parcijalni_cjeloviti ispit'!G28</f>
        <v>0</v>
      </c>
      <c r="H27" s="250" t="str">
        <f>'Parcijalni_cjeloviti ispit'!H28</f>
        <v>NE</v>
      </c>
      <c r="I27" s="99">
        <f>'Parcijalni_cjeloviti ispit'!I28</f>
        <v>0</v>
      </c>
      <c r="J27" s="250" t="str">
        <f>'Parcijalni_cjeloviti ispit'!J28</f>
        <v>NE</v>
      </c>
      <c r="K27" s="99">
        <f>'Parcijalni_cjeloviti ispit'!K28</f>
        <v>0</v>
      </c>
      <c r="L27" s="250" t="str">
        <f>'Parcijalni_cjeloviti ispit'!L28</f>
        <v>NE</v>
      </c>
      <c r="M27" s="99">
        <f>'Parcijalni_cjeloviti ispit'!M28</f>
        <v>0</v>
      </c>
      <c r="N27" s="250" t="str">
        <f>'Parcijalni_cjeloviti ispit'!N28</f>
        <v>NE</v>
      </c>
      <c r="O27" s="234">
        <f>'Parcijalni_cjeloviti ispit'!O28</f>
        <v>0</v>
      </c>
      <c r="P27" s="234" t="str">
        <f>'Parcijalni_cjeloviti ispit'!P28</f>
        <v>NE</v>
      </c>
    </row>
    <row r="28" spans="1:16" ht="15.75" thickBot="1" x14ac:dyDescent="0.3">
      <c r="A28" s="253">
        <f>'Parcijalni_cjeloviti ispit'!A29</f>
        <v>0</v>
      </c>
      <c r="B28" s="275">
        <f>'Parcijalni_cjeloviti ispit'!B29</f>
        <v>0</v>
      </c>
      <c r="C28" s="253">
        <f>'Parcijalni_cjeloviti ispit'!C29</f>
        <v>0</v>
      </c>
      <c r="D28" s="100" t="str">
        <f>'Parcijalni_cjeloviti ispit'!D29</f>
        <v>P</v>
      </c>
      <c r="E28" s="101" t="str">
        <f>'Parcijalni_cjeloviti ispit'!E29</f>
        <v/>
      </c>
      <c r="F28" s="251">
        <f>'Parcijalni_cjeloviti ispit'!F29</f>
        <v>0</v>
      </c>
      <c r="G28" s="102" t="str">
        <f>'Parcijalni_cjeloviti ispit'!G29</f>
        <v/>
      </c>
      <c r="H28" s="251">
        <f>'Parcijalni_cjeloviti ispit'!H29</f>
        <v>0</v>
      </c>
      <c r="I28" s="102" t="str">
        <f>'Parcijalni_cjeloviti ispit'!I29</f>
        <v/>
      </c>
      <c r="J28" s="251">
        <f>'Parcijalni_cjeloviti ispit'!J29</f>
        <v>0</v>
      </c>
      <c r="K28" s="102" t="str">
        <f>'Parcijalni_cjeloviti ispit'!K29</f>
        <v/>
      </c>
      <c r="L28" s="251">
        <f>'Parcijalni_cjeloviti ispit'!L29</f>
        <v>0</v>
      </c>
      <c r="M28" s="102" t="str">
        <f>'Parcijalni_cjeloviti ispit'!M29</f>
        <v/>
      </c>
      <c r="N28" s="251">
        <f>'Parcijalni_cjeloviti ispit'!N29</f>
        <v>0</v>
      </c>
      <c r="O28" s="235">
        <f>'Parcijalni_cjeloviti ispit'!O29</f>
        <v>0</v>
      </c>
      <c r="P28" s="235">
        <f>'Parcijalni_cjeloviti ispit'!P29</f>
        <v>0</v>
      </c>
    </row>
    <row r="29" spans="1:16" x14ac:dyDescent="0.25">
      <c r="A29" s="252">
        <f>'Parcijalni_cjeloviti ispit'!A30</f>
        <v>12</v>
      </c>
      <c r="B29" s="274" t="str">
        <f>'Parcijalni_cjeloviti ispit'!B30</f>
        <v xml:space="preserve"> </v>
      </c>
      <c r="C29" s="252">
        <f>'Parcijalni_cjeloviti ispit'!C30</f>
        <v>0</v>
      </c>
      <c r="D29" s="98" t="str">
        <f>'Parcijalni_cjeloviti ispit'!D30</f>
        <v>B</v>
      </c>
      <c r="E29" s="99">
        <f>'Parcijalni_cjeloviti ispit'!E30</f>
        <v>0</v>
      </c>
      <c r="F29" s="250" t="str">
        <f>'Parcijalni_cjeloviti ispit'!F30</f>
        <v>NE</v>
      </c>
      <c r="G29" s="99">
        <f>'Parcijalni_cjeloviti ispit'!G30</f>
        <v>0</v>
      </c>
      <c r="H29" s="250" t="str">
        <f>'Parcijalni_cjeloviti ispit'!H30</f>
        <v>NE</v>
      </c>
      <c r="I29" s="99">
        <f>'Parcijalni_cjeloviti ispit'!I30</f>
        <v>0</v>
      </c>
      <c r="J29" s="250" t="str">
        <f>'Parcijalni_cjeloviti ispit'!J30</f>
        <v>NE</v>
      </c>
      <c r="K29" s="99">
        <f>'Parcijalni_cjeloviti ispit'!K30</f>
        <v>0</v>
      </c>
      <c r="L29" s="250" t="str">
        <f>'Parcijalni_cjeloviti ispit'!L30</f>
        <v>NE</v>
      </c>
      <c r="M29" s="99">
        <f>'Parcijalni_cjeloviti ispit'!M30</f>
        <v>0</v>
      </c>
      <c r="N29" s="250" t="str">
        <f>'Parcijalni_cjeloviti ispit'!N30</f>
        <v>NE</v>
      </c>
      <c r="O29" s="234">
        <f>'Parcijalni_cjeloviti ispit'!O30</f>
        <v>0</v>
      </c>
      <c r="P29" s="234" t="str">
        <f>'Parcijalni_cjeloviti ispit'!P30</f>
        <v>NE</v>
      </c>
    </row>
    <row r="30" spans="1:16" ht="15.75" thickBot="1" x14ac:dyDescent="0.3">
      <c r="A30" s="253">
        <f>'Parcijalni_cjeloviti ispit'!A31</f>
        <v>0</v>
      </c>
      <c r="B30" s="275">
        <f>'Parcijalni_cjeloviti ispit'!B31</f>
        <v>0</v>
      </c>
      <c r="C30" s="253">
        <f>'Parcijalni_cjeloviti ispit'!C31</f>
        <v>0</v>
      </c>
      <c r="D30" s="100" t="str">
        <f>'Parcijalni_cjeloviti ispit'!D31</f>
        <v>P</v>
      </c>
      <c r="E30" s="101" t="str">
        <f>'Parcijalni_cjeloviti ispit'!E31</f>
        <v/>
      </c>
      <c r="F30" s="251">
        <f>'Parcijalni_cjeloviti ispit'!F31</f>
        <v>0</v>
      </c>
      <c r="G30" s="102" t="str">
        <f>'Parcijalni_cjeloviti ispit'!G31</f>
        <v/>
      </c>
      <c r="H30" s="251">
        <f>'Parcijalni_cjeloviti ispit'!H31</f>
        <v>0</v>
      </c>
      <c r="I30" s="102" t="str">
        <f>'Parcijalni_cjeloviti ispit'!I31</f>
        <v/>
      </c>
      <c r="J30" s="251">
        <f>'Parcijalni_cjeloviti ispit'!J31</f>
        <v>0</v>
      </c>
      <c r="K30" s="102" t="str">
        <f>'Parcijalni_cjeloviti ispit'!K31</f>
        <v/>
      </c>
      <c r="L30" s="251">
        <f>'Parcijalni_cjeloviti ispit'!L31</f>
        <v>0</v>
      </c>
      <c r="M30" s="102" t="str">
        <f>'Parcijalni_cjeloviti ispit'!M31</f>
        <v/>
      </c>
      <c r="N30" s="251">
        <f>'Parcijalni_cjeloviti ispit'!N31</f>
        <v>0</v>
      </c>
      <c r="O30" s="235">
        <f>'Parcijalni_cjeloviti ispit'!O31</f>
        <v>0</v>
      </c>
      <c r="P30" s="235">
        <f>'Parcijalni_cjeloviti ispit'!P31</f>
        <v>0</v>
      </c>
    </row>
    <row r="31" spans="1:16" x14ac:dyDescent="0.25">
      <c r="A31" s="252">
        <f>'Parcijalni_cjeloviti ispit'!A32</f>
        <v>13</v>
      </c>
      <c r="B31" s="274" t="str">
        <f>'Parcijalni_cjeloviti ispit'!B32</f>
        <v xml:space="preserve"> </v>
      </c>
      <c r="C31" s="252">
        <f>'Parcijalni_cjeloviti ispit'!C32</f>
        <v>0</v>
      </c>
      <c r="D31" s="98" t="str">
        <f>'Parcijalni_cjeloviti ispit'!D32</f>
        <v>B</v>
      </c>
      <c r="E31" s="99">
        <f>'Parcijalni_cjeloviti ispit'!E32</f>
        <v>0</v>
      </c>
      <c r="F31" s="250" t="str">
        <f>'Parcijalni_cjeloviti ispit'!F32</f>
        <v>NE</v>
      </c>
      <c r="G31" s="99">
        <f>'Parcijalni_cjeloviti ispit'!G32</f>
        <v>0</v>
      </c>
      <c r="H31" s="250" t="str">
        <f>'Parcijalni_cjeloviti ispit'!H32</f>
        <v>NE</v>
      </c>
      <c r="I31" s="99">
        <f>'Parcijalni_cjeloviti ispit'!I32</f>
        <v>0</v>
      </c>
      <c r="J31" s="250" t="str">
        <f>'Parcijalni_cjeloviti ispit'!J32</f>
        <v>NE</v>
      </c>
      <c r="K31" s="99">
        <f>'Parcijalni_cjeloviti ispit'!K32</f>
        <v>0</v>
      </c>
      <c r="L31" s="250" t="str">
        <f>'Parcijalni_cjeloviti ispit'!L32</f>
        <v>NE</v>
      </c>
      <c r="M31" s="99">
        <f>'Parcijalni_cjeloviti ispit'!M32</f>
        <v>0</v>
      </c>
      <c r="N31" s="250" t="str">
        <f>'Parcijalni_cjeloviti ispit'!N32</f>
        <v>NE</v>
      </c>
      <c r="O31" s="234">
        <f>'Parcijalni_cjeloviti ispit'!O32</f>
        <v>0</v>
      </c>
      <c r="P31" s="234" t="str">
        <f>'Parcijalni_cjeloviti ispit'!P32</f>
        <v>NE</v>
      </c>
    </row>
    <row r="32" spans="1:16" ht="15.75" thickBot="1" x14ac:dyDescent="0.3">
      <c r="A32" s="253">
        <f>'Parcijalni_cjeloviti ispit'!A33</f>
        <v>0</v>
      </c>
      <c r="B32" s="275">
        <f>'Parcijalni_cjeloviti ispit'!B33</f>
        <v>0</v>
      </c>
      <c r="C32" s="253">
        <f>'Parcijalni_cjeloviti ispit'!C33</f>
        <v>0</v>
      </c>
      <c r="D32" s="100" t="str">
        <f>'Parcijalni_cjeloviti ispit'!D33</f>
        <v>P</v>
      </c>
      <c r="E32" s="101" t="str">
        <f>'Parcijalni_cjeloviti ispit'!E33</f>
        <v/>
      </c>
      <c r="F32" s="251">
        <f>'Parcijalni_cjeloviti ispit'!F33</f>
        <v>0</v>
      </c>
      <c r="G32" s="102" t="str">
        <f>'Parcijalni_cjeloviti ispit'!G33</f>
        <v/>
      </c>
      <c r="H32" s="251">
        <f>'Parcijalni_cjeloviti ispit'!H33</f>
        <v>0</v>
      </c>
      <c r="I32" s="102" t="str">
        <f>'Parcijalni_cjeloviti ispit'!I33</f>
        <v/>
      </c>
      <c r="J32" s="251">
        <f>'Parcijalni_cjeloviti ispit'!J33</f>
        <v>0</v>
      </c>
      <c r="K32" s="102" t="str">
        <f>'Parcijalni_cjeloviti ispit'!K33</f>
        <v/>
      </c>
      <c r="L32" s="251">
        <f>'Parcijalni_cjeloviti ispit'!L33</f>
        <v>0</v>
      </c>
      <c r="M32" s="102" t="str">
        <f>'Parcijalni_cjeloviti ispit'!M33</f>
        <v/>
      </c>
      <c r="N32" s="251">
        <f>'Parcijalni_cjeloviti ispit'!N33</f>
        <v>0</v>
      </c>
      <c r="O32" s="235">
        <f>'Parcijalni_cjeloviti ispit'!O33</f>
        <v>0</v>
      </c>
      <c r="P32" s="235">
        <f>'Parcijalni_cjeloviti ispit'!P33</f>
        <v>0</v>
      </c>
    </row>
    <row r="33" spans="1:16" x14ac:dyDescent="0.25">
      <c r="A33" s="252">
        <f>'Parcijalni_cjeloviti ispit'!A34</f>
        <v>14</v>
      </c>
      <c r="B33" s="274" t="str">
        <f>'Parcijalni_cjeloviti ispit'!B34</f>
        <v xml:space="preserve"> </v>
      </c>
      <c r="C33" s="252">
        <f>'Parcijalni_cjeloviti ispit'!C34</f>
        <v>0</v>
      </c>
      <c r="D33" s="98" t="str">
        <f>'Parcijalni_cjeloviti ispit'!D34</f>
        <v>B</v>
      </c>
      <c r="E33" s="99">
        <f>'Parcijalni_cjeloviti ispit'!E34</f>
        <v>0</v>
      </c>
      <c r="F33" s="250" t="str">
        <f>'Parcijalni_cjeloviti ispit'!F34</f>
        <v>NE</v>
      </c>
      <c r="G33" s="99">
        <f>'Parcijalni_cjeloviti ispit'!G34</f>
        <v>0</v>
      </c>
      <c r="H33" s="250" t="str">
        <f>'Parcijalni_cjeloviti ispit'!H34</f>
        <v>NE</v>
      </c>
      <c r="I33" s="99">
        <f>'Parcijalni_cjeloviti ispit'!I34</f>
        <v>0</v>
      </c>
      <c r="J33" s="250" t="str">
        <f>'Parcijalni_cjeloviti ispit'!J34</f>
        <v>NE</v>
      </c>
      <c r="K33" s="99">
        <f>'Parcijalni_cjeloviti ispit'!K34</f>
        <v>0</v>
      </c>
      <c r="L33" s="250" t="str">
        <f>'Parcijalni_cjeloviti ispit'!L34</f>
        <v>NE</v>
      </c>
      <c r="M33" s="99">
        <f>'Parcijalni_cjeloviti ispit'!M34</f>
        <v>0</v>
      </c>
      <c r="N33" s="250" t="str">
        <f>'Parcijalni_cjeloviti ispit'!N34</f>
        <v>NE</v>
      </c>
      <c r="O33" s="234">
        <f>'Parcijalni_cjeloviti ispit'!O34</f>
        <v>0</v>
      </c>
      <c r="P33" s="234" t="str">
        <f>'Parcijalni_cjeloviti ispit'!P34</f>
        <v>NE</v>
      </c>
    </row>
    <row r="34" spans="1:16" ht="15.75" thickBot="1" x14ac:dyDescent="0.3">
      <c r="A34" s="253">
        <f>'Parcijalni_cjeloviti ispit'!A35</f>
        <v>0</v>
      </c>
      <c r="B34" s="275">
        <f>'Parcijalni_cjeloviti ispit'!B35</f>
        <v>0</v>
      </c>
      <c r="C34" s="253">
        <f>'Parcijalni_cjeloviti ispit'!C35</f>
        <v>0</v>
      </c>
      <c r="D34" s="100" t="str">
        <f>'Parcijalni_cjeloviti ispit'!D35</f>
        <v>P</v>
      </c>
      <c r="E34" s="101" t="str">
        <f>'Parcijalni_cjeloviti ispit'!E35</f>
        <v/>
      </c>
      <c r="F34" s="251">
        <f>'Parcijalni_cjeloviti ispit'!F35</f>
        <v>0</v>
      </c>
      <c r="G34" s="102" t="str">
        <f>'Parcijalni_cjeloviti ispit'!G35</f>
        <v/>
      </c>
      <c r="H34" s="251">
        <f>'Parcijalni_cjeloviti ispit'!H35</f>
        <v>0</v>
      </c>
      <c r="I34" s="102" t="str">
        <f>'Parcijalni_cjeloviti ispit'!I35</f>
        <v/>
      </c>
      <c r="J34" s="251">
        <f>'Parcijalni_cjeloviti ispit'!J35</f>
        <v>0</v>
      </c>
      <c r="K34" s="102" t="str">
        <f>'Parcijalni_cjeloviti ispit'!K35</f>
        <v/>
      </c>
      <c r="L34" s="251">
        <f>'Parcijalni_cjeloviti ispit'!L35</f>
        <v>0</v>
      </c>
      <c r="M34" s="102" t="str">
        <f>'Parcijalni_cjeloviti ispit'!M35</f>
        <v/>
      </c>
      <c r="N34" s="251">
        <f>'Parcijalni_cjeloviti ispit'!N35</f>
        <v>0</v>
      </c>
      <c r="O34" s="235">
        <f>'Parcijalni_cjeloviti ispit'!O35</f>
        <v>0</v>
      </c>
      <c r="P34" s="235">
        <f>'Parcijalni_cjeloviti ispit'!P35</f>
        <v>0</v>
      </c>
    </row>
    <row r="35" spans="1:16" x14ac:dyDescent="0.25">
      <c r="A35" s="252">
        <f>'Parcijalni_cjeloviti ispit'!A36</f>
        <v>15</v>
      </c>
      <c r="B35" s="274" t="str">
        <f>'Parcijalni_cjeloviti ispit'!B36</f>
        <v xml:space="preserve"> </v>
      </c>
      <c r="C35" s="252">
        <f>'Parcijalni_cjeloviti ispit'!C36</f>
        <v>0</v>
      </c>
      <c r="D35" s="98" t="str">
        <f>'Parcijalni_cjeloviti ispit'!D36</f>
        <v>B</v>
      </c>
      <c r="E35" s="99">
        <f>'Parcijalni_cjeloviti ispit'!E36</f>
        <v>0</v>
      </c>
      <c r="F35" s="250" t="str">
        <f>'Parcijalni_cjeloviti ispit'!F36</f>
        <v>NE</v>
      </c>
      <c r="G35" s="99">
        <f>'Parcijalni_cjeloviti ispit'!G36</f>
        <v>0</v>
      </c>
      <c r="H35" s="250" t="str">
        <f>'Parcijalni_cjeloviti ispit'!H36</f>
        <v>NE</v>
      </c>
      <c r="I35" s="99">
        <f>'Parcijalni_cjeloviti ispit'!I36</f>
        <v>0</v>
      </c>
      <c r="J35" s="250" t="str">
        <f>'Parcijalni_cjeloviti ispit'!J36</f>
        <v>NE</v>
      </c>
      <c r="K35" s="99">
        <f>'Parcijalni_cjeloviti ispit'!K36</f>
        <v>0</v>
      </c>
      <c r="L35" s="250" t="str">
        <f>'Parcijalni_cjeloviti ispit'!L36</f>
        <v>NE</v>
      </c>
      <c r="M35" s="99">
        <f>'Parcijalni_cjeloviti ispit'!M36</f>
        <v>0</v>
      </c>
      <c r="N35" s="250" t="str">
        <f>'Parcijalni_cjeloviti ispit'!N36</f>
        <v>NE</v>
      </c>
      <c r="O35" s="234">
        <f>'Parcijalni_cjeloviti ispit'!O36</f>
        <v>0</v>
      </c>
      <c r="P35" s="234" t="str">
        <f>'Parcijalni_cjeloviti ispit'!P36</f>
        <v>NE</v>
      </c>
    </row>
    <row r="36" spans="1:16" ht="15.75" thickBot="1" x14ac:dyDescent="0.3">
      <c r="A36" s="253">
        <f>'Parcijalni_cjeloviti ispit'!A37</f>
        <v>0</v>
      </c>
      <c r="B36" s="275">
        <f>'Parcijalni_cjeloviti ispit'!B37</f>
        <v>0</v>
      </c>
      <c r="C36" s="253">
        <f>'Parcijalni_cjeloviti ispit'!C37</f>
        <v>0</v>
      </c>
      <c r="D36" s="100" t="str">
        <f>'Parcijalni_cjeloviti ispit'!D37</f>
        <v>P</v>
      </c>
      <c r="E36" s="101" t="str">
        <f>'Parcijalni_cjeloviti ispit'!E37</f>
        <v/>
      </c>
      <c r="F36" s="251">
        <f>'Parcijalni_cjeloviti ispit'!F37</f>
        <v>0</v>
      </c>
      <c r="G36" s="102" t="str">
        <f>'Parcijalni_cjeloviti ispit'!G37</f>
        <v/>
      </c>
      <c r="H36" s="251">
        <f>'Parcijalni_cjeloviti ispit'!H37</f>
        <v>0</v>
      </c>
      <c r="I36" s="102" t="str">
        <f>'Parcijalni_cjeloviti ispit'!I37</f>
        <v/>
      </c>
      <c r="J36" s="251">
        <f>'Parcijalni_cjeloviti ispit'!J37</f>
        <v>0</v>
      </c>
      <c r="K36" s="102" t="str">
        <f>'Parcijalni_cjeloviti ispit'!K37</f>
        <v/>
      </c>
      <c r="L36" s="251">
        <f>'Parcijalni_cjeloviti ispit'!L37</f>
        <v>0</v>
      </c>
      <c r="M36" s="102" t="str">
        <f>'Parcijalni_cjeloviti ispit'!M37</f>
        <v/>
      </c>
      <c r="N36" s="251">
        <f>'Parcijalni_cjeloviti ispit'!N37</f>
        <v>0</v>
      </c>
      <c r="O36" s="235">
        <f>'Parcijalni_cjeloviti ispit'!O37</f>
        <v>0</v>
      </c>
      <c r="P36" s="235">
        <f>'Parcijalni_cjeloviti ispit'!P37</f>
        <v>0</v>
      </c>
    </row>
    <row r="37" spans="1:16" x14ac:dyDescent="0.25">
      <c r="A37" s="252">
        <f>'Parcijalni_cjeloviti ispit'!A38</f>
        <v>16</v>
      </c>
      <c r="B37" s="274" t="str">
        <f>'Parcijalni_cjeloviti ispit'!B38</f>
        <v xml:space="preserve"> </v>
      </c>
      <c r="C37" s="252">
        <f>'Parcijalni_cjeloviti ispit'!C38</f>
        <v>0</v>
      </c>
      <c r="D37" s="98" t="str">
        <f>'Parcijalni_cjeloviti ispit'!D38</f>
        <v>B</v>
      </c>
      <c r="E37" s="99">
        <f>'Parcijalni_cjeloviti ispit'!E38</f>
        <v>0</v>
      </c>
      <c r="F37" s="250" t="str">
        <f>'Parcijalni_cjeloviti ispit'!F38</f>
        <v>NE</v>
      </c>
      <c r="G37" s="99">
        <f>'Parcijalni_cjeloviti ispit'!G38</f>
        <v>0</v>
      </c>
      <c r="H37" s="250" t="str">
        <f>'Parcijalni_cjeloviti ispit'!H38</f>
        <v>NE</v>
      </c>
      <c r="I37" s="99">
        <f>'Parcijalni_cjeloviti ispit'!I38</f>
        <v>0</v>
      </c>
      <c r="J37" s="250" t="str">
        <f>'Parcijalni_cjeloviti ispit'!J38</f>
        <v>NE</v>
      </c>
      <c r="K37" s="99">
        <f>'Parcijalni_cjeloviti ispit'!K38</f>
        <v>0</v>
      </c>
      <c r="L37" s="250" t="str">
        <f>'Parcijalni_cjeloviti ispit'!L38</f>
        <v>NE</v>
      </c>
      <c r="M37" s="99">
        <f>'Parcijalni_cjeloviti ispit'!M38</f>
        <v>0</v>
      </c>
      <c r="N37" s="250" t="str">
        <f>'Parcijalni_cjeloviti ispit'!N38</f>
        <v>NE</v>
      </c>
      <c r="O37" s="234">
        <f>'Parcijalni_cjeloviti ispit'!O38</f>
        <v>0</v>
      </c>
      <c r="P37" s="234" t="str">
        <f>'Parcijalni_cjeloviti ispit'!P38</f>
        <v>NE</v>
      </c>
    </row>
    <row r="38" spans="1:16" ht="15.75" thickBot="1" x14ac:dyDescent="0.3">
      <c r="A38" s="253">
        <f>'Parcijalni_cjeloviti ispit'!A39</f>
        <v>0</v>
      </c>
      <c r="B38" s="275">
        <f>'Parcijalni_cjeloviti ispit'!B39</f>
        <v>0</v>
      </c>
      <c r="C38" s="253">
        <f>'Parcijalni_cjeloviti ispit'!C39</f>
        <v>0</v>
      </c>
      <c r="D38" s="100" t="str">
        <f>'Parcijalni_cjeloviti ispit'!D39</f>
        <v>P</v>
      </c>
      <c r="E38" s="101" t="str">
        <f>'Parcijalni_cjeloviti ispit'!E39</f>
        <v/>
      </c>
      <c r="F38" s="251">
        <f>'Parcijalni_cjeloviti ispit'!F39</f>
        <v>0</v>
      </c>
      <c r="G38" s="102" t="str">
        <f>'Parcijalni_cjeloviti ispit'!G39</f>
        <v/>
      </c>
      <c r="H38" s="251">
        <f>'Parcijalni_cjeloviti ispit'!H39</f>
        <v>0</v>
      </c>
      <c r="I38" s="102" t="str">
        <f>'Parcijalni_cjeloviti ispit'!I39</f>
        <v/>
      </c>
      <c r="J38" s="251">
        <f>'Parcijalni_cjeloviti ispit'!J39</f>
        <v>0</v>
      </c>
      <c r="K38" s="102" t="str">
        <f>'Parcijalni_cjeloviti ispit'!K39</f>
        <v/>
      </c>
      <c r="L38" s="251">
        <f>'Parcijalni_cjeloviti ispit'!L39</f>
        <v>0</v>
      </c>
      <c r="M38" s="102" t="str">
        <f>'Parcijalni_cjeloviti ispit'!M39</f>
        <v/>
      </c>
      <c r="N38" s="251">
        <f>'Parcijalni_cjeloviti ispit'!N39</f>
        <v>0</v>
      </c>
      <c r="O38" s="235">
        <f>'Parcijalni_cjeloviti ispit'!O39</f>
        <v>0</v>
      </c>
      <c r="P38" s="235">
        <f>'Parcijalni_cjeloviti ispit'!P39</f>
        <v>0</v>
      </c>
    </row>
    <row r="39" spans="1:16" x14ac:dyDescent="0.25">
      <c r="A39" s="252">
        <f>'Parcijalni_cjeloviti ispit'!A40</f>
        <v>17</v>
      </c>
      <c r="B39" s="274" t="str">
        <f>'Parcijalni_cjeloviti ispit'!B40</f>
        <v xml:space="preserve"> </v>
      </c>
      <c r="C39" s="252">
        <f>'Parcijalni_cjeloviti ispit'!C40</f>
        <v>0</v>
      </c>
      <c r="D39" s="98" t="str">
        <f>'Parcijalni_cjeloviti ispit'!D40</f>
        <v>B</v>
      </c>
      <c r="E39" s="99">
        <f>'Parcijalni_cjeloviti ispit'!E40</f>
        <v>0</v>
      </c>
      <c r="F39" s="250" t="str">
        <f>'Parcijalni_cjeloviti ispit'!F40</f>
        <v>NE</v>
      </c>
      <c r="G39" s="99">
        <f>'Parcijalni_cjeloviti ispit'!G40</f>
        <v>0</v>
      </c>
      <c r="H39" s="250" t="str">
        <f>'Parcijalni_cjeloviti ispit'!H40</f>
        <v>NE</v>
      </c>
      <c r="I39" s="99">
        <f>'Parcijalni_cjeloviti ispit'!I40</f>
        <v>0</v>
      </c>
      <c r="J39" s="250" t="str">
        <f>'Parcijalni_cjeloviti ispit'!J40</f>
        <v>NE</v>
      </c>
      <c r="K39" s="99">
        <f>'Parcijalni_cjeloviti ispit'!K40</f>
        <v>0</v>
      </c>
      <c r="L39" s="250" t="str">
        <f>'Parcijalni_cjeloviti ispit'!L40</f>
        <v>NE</v>
      </c>
      <c r="M39" s="99">
        <f>'Parcijalni_cjeloviti ispit'!M40</f>
        <v>0</v>
      </c>
      <c r="N39" s="250" t="str">
        <f>'Parcijalni_cjeloviti ispit'!N40</f>
        <v>NE</v>
      </c>
      <c r="O39" s="234">
        <f>'Parcijalni_cjeloviti ispit'!O40</f>
        <v>0</v>
      </c>
      <c r="P39" s="234" t="str">
        <f>'Parcijalni_cjeloviti ispit'!P40</f>
        <v>NE</v>
      </c>
    </row>
    <row r="40" spans="1:16" ht="15.75" thickBot="1" x14ac:dyDescent="0.3">
      <c r="A40" s="253">
        <f>'Parcijalni_cjeloviti ispit'!A41</f>
        <v>0</v>
      </c>
      <c r="B40" s="275">
        <f>'Parcijalni_cjeloviti ispit'!B41</f>
        <v>0</v>
      </c>
      <c r="C40" s="253">
        <f>'Parcijalni_cjeloviti ispit'!C41</f>
        <v>0</v>
      </c>
      <c r="D40" s="100" t="str">
        <f>'Parcijalni_cjeloviti ispit'!D41</f>
        <v>P</v>
      </c>
      <c r="E40" s="101" t="str">
        <f>'Parcijalni_cjeloviti ispit'!E41</f>
        <v/>
      </c>
      <c r="F40" s="251">
        <f>'Parcijalni_cjeloviti ispit'!F41</f>
        <v>0</v>
      </c>
      <c r="G40" s="102" t="str">
        <f>'Parcijalni_cjeloviti ispit'!G41</f>
        <v/>
      </c>
      <c r="H40" s="251">
        <f>'Parcijalni_cjeloviti ispit'!H41</f>
        <v>0</v>
      </c>
      <c r="I40" s="102" t="str">
        <f>'Parcijalni_cjeloviti ispit'!I41</f>
        <v/>
      </c>
      <c r="J40" s="251">
        <f>'Parcijalni_cjeloviti ispit'!J41</f>
        <v>0</v>
      </c>
      <c r="K40" s="102" t="str">
        <f>'Parcijalni_cjeloviti ispit'!K41</f>
        <v/>
      </c>
      <c r="L40" s="251">
        <f>'Parcijalni_cjeloviti ispit'!L41</f>
        <v>0</v>
      </c>
      <c r="M40" s="102" t="str">
        <f>'Parcijalni_cjeloviti ispit'!M41</f>
        <v/>
      </c>
      <c r="N40" s="251">
        <f>'Parcijalni_cjeloviti ispit'!N41</f>
        <v>0</v>
      </c>
      <c r="O40" s="235">
        <f>'Parcijalni_cjeloviti ispit'!O41</f>
        <v>0</v>
      </c>
      <c r="P40" s="235">
        <f>'Parcijalni_cjeloviti ispit'!P41</f>
        <v>0</v>
      </c>
    </row>
    <row r="41" spans="1:16" x14ac:dyDescent="0.25">
      <c r="A41" s="252">
        <f>'Parcijalni_cjeloviti ispit'!A42</f>
        <v>18</v>
      </c>
      <c r="B41" s="274" t="str">
        <f>'Parcijalni_cjeloviti ispit'!B42</f>
        <v xml:space="preserve"> </v>
      </c>
      <c r="C41" s="252">
        <f>'Parcijalni_cjeloviti ispit'!C42</f>
        <v>0</v>
      </c>
      <c r="D41" s="98" t="str">
        <f>'Parcijalni_cjeloviti ispit'!D42</f>
        <v>B</v>
      </c>
      <c r="E41" s="99">
        <f>'Parcijalni_cjeloviti ispit'!E42</f>
        <v>0</v>
      </c>
      <c r="F41" s="250" t="str">
        <f>'Parcijalni_cjeloviti ispit'!F42</f>
        <v>NE</v>
      </c>
      <c r="G41" s="99">
        <f>'Parcijalni_cjeloviti ispit'!G42</f>
        <v>0</v>
      </c>
      <c r="H41" s="250" t="str">
        <f>'Parcijalni_cjeloviti ispit'!H42</f>
        <v>NE</v>
      </c>
      <c r="I41" s="99">
        <f>'Parcijalni_cjeloviti ispit'!I42</f>
        <v>0</v>
      </c>
      <c r="J41" s="250" t="str">
        <f>'Parcijalni_cjeloviti ispit'!J42</f>
        <v>NE</v>
      </c>
      <c r="K41" s="99">
        <f>'Parcijalni_cjeloviti ispit'!K42</f>
        <v>0</v>
      </c>
      <c r="L41" s="250" t="str">
        <f>'Parcijalni_cjeloviti ispit'!L42</f>
        <v>NE</v>
      </c>
      <c r="M41" s="99">
        <f>'Parcijalni_cjeloviti ispit'!M42</f>
        <v>0</v>
      </c>
      <c r="N41" s="250" t="str">
        <f>'Parcijalni_cjeloviti ispit'!N42</f>
        <v>NE</v>
      </c>
      <c r="O41" s="234">
        <f>'Parcijalni_cjeloviti ispit'!O42</f>
        <v>0</v>
      </c>
      <c r="P41" s="234" t="str">
        <f>'Parcijalni_cjeloviti ispit'!P42</f>
        <v>NE</v>
      </c>
    </row>
    <row r="42" spans="1:16" ht="15.75" thickBot="1" x14ac:dyDescent="0.3">
      <c r="A42" s="253">
        <f>'Parcijalni_cjeloviti ispit'!A43</f>
        <v>0</v>
      </c>
      <c r="B42" s="275">
        <f>'Parcijalni_cjeloviti ispit'!B43</f>
        <v>0</v>
      </c>
      <c r="C42" s="253">
        <f>'Parcijalni_cjeloviti ispit'!C43</f>
        <v>0</v>
      </c>
      <c r="D42" s="100" t="str">
        <f>'Parcijalni_cjeloviti ispit'!D43</f>
        <v>P</v>
      </c>
      <c r="E42" s="101" t="str">
        <f>'Parcijalni_cjeloviti ispit'!E43</f>
        <v/>
      </c>
      <c r="F42" s="251">
        <f>'Parcijalni_cjeloviti ispit'!F43</f>
        <v>0</v>
      </c>
      <c r="G42" s="102" t="str">
        <f>'Parcijalni_cjeloviti ispit'!G43</f>
        <v/>
      </c>
      <c r="H42" s="251">
        <f>'Parcijalni_cjeloviti ispit'!H43</f>
        <v>0</v>
      </c>
      <c r="I42" s="102" t="str">
        <f>'Parcijalni_cjeloviti ispit'!I43</f>
        <v/>
      </c>
      <c r="J42" s="251">
        <f>'Parcijalni_cjeloviti ispit'!J43</f>
        <v>0</v>
      </c>
      <c r="K42" s="102" t="str">
        <f>'Parcijalni_cjeloviti ispit'!K43</f>
        <v/>
      </c>
      <c r="L42" s="251">
        <f>'Parcijalni_cjeloviti ispit'!L43</f>
        <v>0</v>
      </c>
      <c r="M42" s="102" t="str">
        <f>'Parcijalni_cjeloviti ispit'!M43</f>
        <v/>
      </c>
      <c r="N42" s="251">
        <f>'Parcijalni_cjeloviti ispit'!N43</f>
        <v>0</v>
      </c>
      <c r="O42" s="235">
        <f>'Parcijalni_cjeloviti ispit'!O43</f>
        <v>0</v>
      </c>
      <c r="P42" s="235">
        <f>'Parcijalni_cjeloviti ispit'!P43</f>
        <v>0</v>
      </c>
    </row>
    <row r="43" spans="1:16" x14ac:dyDescent="0.25">
      <c r="A43" s="252">
        <f>'Parcijalni_cjeloviti ispit'!A44</f>
        <v>19</v>
      </c>
      <c r="B43" s="274" t="str">
        <f>'Parcijalni_cjeloviti ispit'!B44</f>
        <v xml:space="preserve"> </v>
      </c>
      <c r="C43" s="252">
        <f>'Parcijalni_cjeloviti ispit'!C44</f>
        <v>0</v>
      </c>
      <c r="D43" s="98" t="str">
        <f>'Parcijalni_cjeloviti ispit'!D44</f>
        <v>B</v>
      </c>
      <c r="E43" s="99">
        <f>'Parcijalni_cjeloviti ispit'!E44</f>
        <v>0</v>
      </c>
      <c r="F43" s="250" t="str">
        <f>'Parcijalni_cjeloviti ispit'!F44</f>
        <v>NE</v>
      </c>
      <c r="G43" s="99">
        <f>'Parcijalni_cjeloviti ispit'!G44</f>
        <v>0</v>
      </c>
      <c r="H43" s="250" t="str">
        <f>'Parcijalni_cjeloviti ispit'!H44</f>
        <v>NE</v>
      </c>
      <c r="I43" s="99">
        <f>'Parcijalni_cjeloviti ispit'!I44</f>
        <v>0</v>
      </c>
      <c r="J43" s="250" t="str">
        <f>'Parcijalni_cjeloviti ispit'!J44</f>
        <v>NE</v>
      </c>
      <c r="K43" s="99">
        <f>'Parcijalni_cjeloviti ispit'!K44</f>
        <v>0</v>
      </c>
      <c r="L43" s="250" t="str">
        <f>'Parcijalni_cjeloviti ispit'!L44</f>
        <v>NE</v>
      </c>
      <c r="M43" s="99">
        <f>'Parcijalni_cjeloviti ispit'!M44</f>
        <v>0</v>
      </c>
      <c r="N43" s="250" t="str">
        <f>'Parcijalni_cjeloviti ispit'!N44</f>
        <v>NE</v>
      </c>
      <c r="O43" s="234">
        <f>'Parcijalni_cjeloviti ispit'!O44</f>
        <v>0</v>
      </c>
      <c r="P43" s="234" t="str">
        <f>'Parcijalni_cjeloviti ispit'!P44</f>
        <v>NE</v>
      </c>
    </row>
    <row r="44" spans="1:16" ht="15.75" thickBot="1" x14ac:dyDescent="0.3">
      <c r="A44" s="253">
        <f>'Parcijalni_cjeloviti ispit'!A45</f>
        <v>0</v>
      </c>
      <c r="B44" s="275">
        <f>'Parcijalni_cjeloviti ispit'!B45</f>
        <v>0</v>
      </c>
      <c r="C44" s="253">
        <f>'Parcijalni_cjeloviti ispit'!C45</f>
        <v>0</v>
      </c>
      <c r="D44" s="100" t="str">
        <f>'Parcijalni_cjeloviti ispit'!D45</f>
        <v>P</v>
      </c>
      <c r="E44" s="101" t="str">
        <f>'Parcijalni_cjeloviti ispit'!E45</f>
        <v/>
      </c>
      <c r="F44" s="251">
        <f>'Parcijalni_cjeloviti ispit'!F45</f>
        <v>0</v>
      </c>
      <c r="G44" s="102" t="str">
        <f>'Parcijalni_cjeloviti ispit'!G45</f>
        <v/>
      </c>
      <c r="H44" s="251">
        <f>'Parcijalni_cjeloviti ispit'!H45</f>
        <v>0</v>
      </c>
      <c r="I44" s="102" t="str">
        <f>'Parcijalni_cjeloviti ispit'!I45</f>
        <v/>
      </c>
      <c r="J44" s="251">
        <f>'Parcijalni_cjeloviti ispit'!J45</f>
        <v>0</v>
      </c>
      <c r="K44" s="102" t="str">
        <f>'Parcijalni_cjeloviti ispit'!K45</f>
        <v/>
      </c>
      <c r="L44" s="251">
        <f>'Parcijalni_cjeloviti ispit'!L45</f>
        <v>0</v>
      </c>
      <c r="M44" s="102" t="str">
        <f>'Parcijalni_cjeloviti ispit'!M45</f>
        <v/>
      </c>
      <c r="N44" s="251">
        <f>'Parcijalni_cjeloviti ispit'!N45</f>
        <v>0</v>
      </c>
      <c r="O44" s="235">
        <f>'Parcijalni_cjeloviti ispit'!O45</f>
        <v>0</v>
      </c>
      <c r="P44" s="235">
        <f>'Parcijalni_cjeloviti ispit'!P45</f>
        <v>0</v>
      </c>
    </row>
    <row r="45" spans="1:16" x14ac:dyDescent="0.25">
      <c r="A45" s="252">
        <f>'Parcijalni_cjeloviti ispit'!A46</f>
        <v>20</v>
      </c>
      <c r="B45" s="274" t="str">
        <f>'Parcijalni_cjeloviti ispit'!B46</f>
        <v xml:space="preserve"> </v>
      </c>
      <c r="C45" s="252">
        <f>'Parcijalni_cjeloviti ispit'!C46</f>
        <v>0</v>
      </c>
      <c r="D45" s="98" t="str">
        <f>'Parcijalni_cjeloviti ispit'!D46</f>
        <v>B</v>
      </c>
      <c r="E45" s="99">
        <f>'Parcijalni_cjeloviti ispit'!E46</f>
        <v>0</v>
      </c>
      <c r="F45" s="250" t="str">
        <f>'Parcijalni_cjeloviti ispit'!F46</f>
        <v>NE</v>
      </c>
      <c r="G45" s="99">
        <f>'Parcijalni_cjeloviti ispit'!G46</f>
        <v>0</v>
      </c>
      <c r="H45" s="250" t="str">
        <f>'Parcijalni_cjeloviti ispit'!H46</f>
        <v>NE</v>
      </c>
      <c r="I45" s="99">
        <f>'Parcijalni_cjeloviti ispit'!I46</f>
        <v>0</v>
      </c>
      <c r="J45" s="250" t="str">
        <f>'Parcijalni_cjeloviti ispit'!J46</f>
        <v>NE</v>
      </c>
      <c r="K45" s="99">
        <f>'Parcijalni_cjeloviti ispit'!K46</f>
        <v>0</v>
      </c>
      <c r="L45" s="250" t="str">
        <f>'Parcijalni_cjeloviti ispit'!L46</f>
        <v>NE</v>
      </c>
      <c r="M45" s="99">
        <f>'Parcijalni_cjeloviti ispit'!M46</f>
        <v>0</v>
      </c>
      <c r="N45" s="250" t="str">
        <f>'Parcijalni_cjeloviti ispit'!N46</f>
        <v>NE</v>
      </c>
      <c r="O45" s="234">
        <f>'Parcijalni_cjeloviti ispit'!O46</f>
        <v>0</v>
      </c>
      <c r="P45" s="234" t="str">
        <f>'Parcijalni_cjeloviti ispit'!P46</f>
        <v>NE</v>
      </c>
    </row>
    <row r="46" spans="1:16" ht="15.75" thickBot="1" x14ac:dyDescent="0.3">
      <c r="A46" s="253">
        <f>'Parcijalni_cjeloviti ispit'!A47</f>
        <v>0</v>
      </c>
      <c r="B46" s="275">
        <f>'Parcijalni_cjeloviti ispit'!B47</f>
        <v>0</v>
      </c>
      <c r="C46" s="253">
        <f>'Parcijalni_cjeloviti ispit'!C47</f>
        <v>0</v>
      </c>
      <c r="D46" s="100" t="str">
        <f>'Parcijalni_cjeloviti ispit'!D47</f>
        <v>P</v>
      </c>
      <c r="E46" s="101" t="str">
        <f>'Parcijalni_cjeloviti ispit'!E47</f>
        <v/>
      </c>
      <c r="F46" s="251">
        <f>'Parcijalni_cjeloviti ispit'!F47</f>
        <v>0</v>
      </c>
      <c r="G46" s="102" t="str">
        <f>'Parcijalni_cjeloviti ispit'!G47</f>
        <v/>
      </c>
      <c r="H46" s="251">
        <f>'Parcijalni_cjeloviti ispit'!H47</f>
        <v>0</v>
      </c>
      <c r="I46" s="102" t="str">
        <f>'Parcijalni_cjeloviti ispit'!I47</f>
        <v/>
      </c>
      <c r="J46" s="251">
        <f>'Parcijalni_cjeloviti ispit'!J47</f>
        <v>0</v>
      </c>
      <c r="K46" s="102" t="str">
        <f>'Parcijalni_cjeloviti ispit'!K47</f>
        <v/>
      </c>
      <c r="L46" s="251">
        <f>'Parcijalni_cjeloviti ispit'!L47</f>
        <v>0</v>
      </c>
      <c r="M46" s="102" t="str">
        <f>'Parcijalni_cjeloviti ispit'!M47</f>
        <v/>
      </c>
      <c r="N46" s="251">
        <f>'Parcijalni_cjeloviti ispit'!N47</f>
        <v>0</v>
      </c>
      <c r="O46" s="235">
        <f>'Parcijalni_cjeloviti ispit'!O47</f>
        <v>0</v>
      </c>
      <c r="P46" s="235">
        <f>'Parcijalni_cjeloviti ispit'!P47</f>
        <v>0</v>
      </c>
    </row>
    <row r="47" spans="1:16" x14ac:dyDescent="0.25">
      <c r="A47" s="252">
        <f>'Parcijalni_cjeloviti ispit'!A48</f>
        <v>21</v>
      </c>
      <c r="B47" s="274" t="str">
        <f>'Parcijalni_cjeloviti ispit'!B48</f>
        <v xml:space="preserve"> </v>
      </c>
      <c r="C47" s="252">
        <f>'Parcijalni_cjeloviti ispit'!C48</f>
        <v>0</v>
      </c>
      <c r="D47" s="98" t="str">
        <f>'Parcijalni_cjeloviti ispit'!D48</f>
        <v>B</v>
      </c>
      <c r="E47" s="99">
        <f>'Parcijalni_cjeloviti ispit'!E48</f>
        <v>0</v>
      </c>
      <c r="F47" s="250" t="str">
        <f>'Parcijalni_cjeloviti ispit'!F48</f>
        <v>NE</v>
      </c>
      <c r="G47" s="99">
        <f>'Parcijalni_cjeloviti ispit'!G48</f>
        <v>0</v>
      </c>
      <c r="H47" s="250" t="str">
        <f>'Parcijalni_cjeloviti ispit'!H48</f>
        <v>NE</v>
      </c>
      <c r="I47" s="99">
        <f>'Parcijalni_cjeloviti ispit'!I48</f>
        <v>0</v>
      </c>
      <c r="J47" s="250" t="str">
        <f>'Parcijalni_cjeloviti ispit'!J48</f>
        <v>NE</v>
      </c>
      <c r="K47" s="99">
        <f>'Parcijalni_cjeloviti ispit'!K48</f>
        <v>0</v>
      </c>
      <c r="L47" s="250" t="str">
        <f>'Parcijalni_cjeloviti ispit'!L48</f>
        <v>NE</v>
      </c>
      <c r="M47" s="99">
        <f>'Parcijalni_cjeloviti ispit'!M48</f>
        <v>0</v>
      </c>
      <c r="N47" s="250" t="str">
        <f>'Parcijalni_cjeloviti ispit'!N48</f>
        <v>NE</v>
      </c>
      <c r="O47" s="234">
        <f>'Parcijalni_cjeloviti ispit'!O48</f>
        <v>0</v>
      </c>
      <c r="P47" s="234" t="str">
        <f>'Parcijalni_cjeloviti ispit'!P48</f>
        <v>NE</v>
      </c>
    </row>
    <row r="48" spans="1:16" ht="15.75" thickBot="1" x14ac:dyDescent="0.3">
      <c r="A48" s="253">
        <f>'Parcijalni_cjeloviti ispit'!A49</f>
        <v>0</v>
      </c>
      <c r="B48" s="275">
        <f>'Parcijalni_cjeloviti ispit'!B49</f>
        <v>0</v>
      </c>
      <c r="C48" s="253">
        <f>'Parcijalni_cjeloviti ispit'!C49</f>
        <v>0</v>
      </c>
      <c r="D48" s="100" t="str">
        <f>'Parcijalni_cjeloviti ispit'!D49</f>
        <v>P</v>
      </c>
      <c r="E48" s="101" t="str">
        <f>'Parcijalni_cjeloviti ispit'!E49</f>
        <v/>
      </c>
      <c r="F48" s="251">
        <f>'Parcijalni_cjeloviti ispit'!F49</f>
        <v>0</v>
      </c>
      <c r="G48" s="102" t="str">
        <f>'Parcijalni_cjeloviti ispit'!G49</f>
        <v/>
      </c>
      <c r="H48" s="251">
        <f>'Parcijalni_cjeloviti ispit'!H49</f>
        <v>0</v>
      </c>
      <c r="I48" s="102" t="str">
        <f>'Parcijalni_cjeloviti ispit'!I49</f>
        <v/>
      </c>
      <c r="J48" s="251">
        <f>'Parcijalni_cjeloviti ispit'!J49</f>
        <v>0</v>
      </c>
      <c r="K48" s="102" t="str">
        <f>'Parcijalni_cjeloviti ispit'!K49</f>
        <v/>
      </c>
      <c r="L48" s="251">
        <f>'Parcijalni_cjeloviti ispit'!L49</f>
        <v>0</v>
      </c>
      <c r="M48" s="102" t="str">
        <f>'Parcijalni_cjeloviti ispit'!M49</f>
        <v/>
      </c>
      <c r="N48" s="251">
        <f>'Parcijalni_cjeloviti ispit'!N49</f>
        <v>0</v>
      </c>
      <c r="O48" s="235">
        <f>'Parcijalni_cjeloviti ispit'!O49</f>
        <v>0</v>
      </c>
      <c r="P48" s="235">
        <f>'Parcijalni_cjeloviti ispit'!P49</f>
        <v>0</v>
      </c>
    </row>
    <row r="49" spans="1:16" x14ac:dyDescent="0.25">
      <c r="A49" s="252">
        <f>'Parcijalni_cjeloviti ispit'!A50</f>
        <v>22</v>
      </c>
      <c r="B49" s="274" t="str">
        <f>'Parcijalni_cjeloviti ispit'!B50</f>
        <v xml:space="preserve"> </v>
      </c>
      <c r="C49" s="252">
        <f>'Parcijalni_cjeloviti ispit'!C50</f>
        <v>0</v>
      </c>
      <c r="D49" s="98" t="str">
        <f>'Parcijalni_cjeloviti ispit'!D50</f>
        <v>B</v>
      </c>
      <c r="E49" s="99">
        <f>'Parcijalni_cjeloviti ispit'!E50</f>
        <v>0</v>
      </c>
      <c r="F49" s="250" t="str">
        <f>'Parcijalni_cjeloviti ispit'!F50</f>
        <v>NE</v>
      </c>
      <c r="G49" s="99">
        <f>'Parcijalni_cjeloviti ispit'!G50</f>
        <v>0</v>
      </c>
      <c r="H49" s="250" t="str">
        <f>'Parcijalni_cjeloviti ispit'!H50</f>
        <v>NE</v>
      </c>
      <c r="I49" s="99">
        <f>'Parcijalni_cjeloviti ispit'!I50</f>
        <v>0</v>
      </c>
      <c r="J49" s="250" t="str">
        <f>'Parcijalni_cjeloviti ispit'!J50</f>
        <v>NE</v>
      </c>
      <c r="K49" s="99">
        <f>'Parcijalni_cjeloviti ispit'!K50</f>
        <v>0</v>
      </c>
      <c r="L49" s="250" t="str">
        <f>'Parcijalni_cjeloviti ispit'!L50</f>
        <v>NE</v>
      </c>
      <c r="M49" s="99">
        <f>'Parcijalni_cjeloviti ispit'!M50</f>
        <v>0</v>
      </c>
      <c r="N49" s="250" t="str">
        <f>'Parcijalni_cjeloviti ispit'!N50</f>
        <v>NE</v>
      </c>
      <c r="O49" s="234">
        <f>'Parcijalni_cjeloviti ispit'!O50</f>
        <v>0</v>
      </c>
      <c r="P49" s="234" t="str">
        <f>'Parcijalni_cjeloviti ispit'!P50</f>
        <v>NE</v>
      </c>
    </row>
    <row r="50" spans="1:16" ht="15.75" thickBot="1" x14ac:dyDescent="0.3">
      <c r="A50" s="253">
        <f>'Parcijalni_cjeloviti ispit'!A51</f>
        <v>0</v>
      </c>
      <c r="B50" s="275">
        <f>'Parcijalni_cjeloviti ispit'!B51</f>
        <v>0</v>
      </c>
      <c r="C50" s="253">
        <f>'Parcijalni_cjeloviti ispit'!C51</f>
        <v>0</v>
      </c>
      <c r="D50" s="100" t="str">
        <f>'Parcijalni_cjeloviti ispit'!D51</f>
        <v>P</v>
      </c>
      <c r="E50" s="101" t="str">
        <f>'Parcijalni_cjeloviti ispit'!E51</f>
        <v/>
      </c>
      <c r="F50" s="251">
        <f>'Parcijalni_cjeloviti ispit'!F51</f>
        <v>0</v>
      </c>
      <c r="G50" s="102" t="str">
        <f>'Parcijalni_cjeloviti ispit'!G51</f>
        <v/>
      </c>
      <c r="H50" s="251">
        <f>'Parcijalni_cjeloviti ispit'!H51</f>
        <v>0</v>
      </c>
      <c r="I50" s="102" t="str">
        <f>'Parcijalni_cjeloviti ispit'!I51</f>
        <v/>
      </c>
      <c r="J50" s="251">
        <f>'Parcijalni_cjeloviti ispit'!J51</f>
        <v>0</v>
      </c>
      <c r="K50" s="102" t="str">
        <f>'Parcijalni_cjeloviti ispit'!K51</f>
        <v/>
      </c>
      <c r="L50" s="251">
        <f>'Parcijalni_cjeloviti ispit'!L51</f>
        <v>0</v>
      </c>
      <c r="M50" s="102" t="str">
        <f>'Parcijalni_cjeloviti ispit'!M51</f>
        <v/>
      </c>
      <c r="N50" s="251">
        <f>'Parcijalni_cjeloviti ispit'!N51</f>
        <v>0</v>
      </c>
      <c r="O50" s="235">
        <f>'Parcijalni_cjeloviti ispit'!O51</f>
        <v>0</v>
      </c>
      <c r="P50" s="235">
        <f>'Parcijalni_cjeloviti ispit'!P51</f>
        <v>0</v>
      </c>
    </row>
    <row r="51" spans="1:16" x14ac:dyDescent="0.25">
      <c r="A51" s="252">
        <f>'Parcijalni_cjeloviti ispit'!A52</f>
        <v>23</v>
      </c>
      <c r="B51" s="274" t="str">
        <f>'Parcijalni_cjeloviti ispit'!B52</f>
        <v xml:space="preserve"> </v>
      </c>
      <c r="C51" s="252">
        <f>'Parcijalni_cjeloviti ispit'!C52</f>
        <v>0</v>
      </c>
      <c r="D51" s="98" t="str">
        <f>'Parcijalni_cjeloviti ispit'!D52</f>
        <v>B</v>
      </c>
      <c r="E51" s="99">
        <f>'Parcijalni_cjeloviti ispit'!E52</f>
        <v>0</v>
      </c>
      <c r="F51" s="250" t="str">
        <f>'Parcijalni_cjeloviti ispit'!F52</f>
        <v>NE</v>
      </c>
      <c r="G51" s="99">
        <f>'Parcijalni_cjeloviti ispit'!G52</f>
        <v>0</v>
      </c>
      <c r="H51" s="250" t="str">
        <f>'Parcijalni_cjeloviti ispit'!H52</f>
        <v>NE</v>
      </c>
      <c r="I51" s="99">
        <f>'Parcijalni_cjeloviti ispit'!I52</f>
        <v>0</v>
      </c>
      <c r="J51" s="250" t="str">
        <f>'Parcijalni_cjeloviti ispit'!J52</f>
        <v>NE</v>
      </c>
      <c r="K51" s="99">
        <f>'Parcijalni_cjeloviti ispit'!K52</f>
        <v>0</v>
      </c>
      <c r="L51" s="250" t="str">
        <f>'Parcijalni_cjeloviti ispit'!L52</f>
        <v>NE</v>
      </c>
      <c r="M51" s="99">
        <f>'Parcijalni_cjeloviti ispit'!M52</f>
        <v>0</v>
      </c>
      <c r="N51" s="250" t="str">
        <f>'Parcijalni_cjeloviti ispit'!N52</f>
        <v>NE</v>
      </c>
      <c r="O51" s="234">
        <f>'Parcijalni_cjeloviti ispit'!O52</f>
        <v>0</v>
      </c>
      <c r="P51" s="234" t="str">
        <f>'Parcijalni_cjeloviti ispit'!P52</f>
        <v>NE</v>
      </c>
    </row>
    <row r="52" spans="1:16" ht="15.75" thickBot="1" x14ac:dyDescent="0.3">
      <c r="A52" s="253">
        <f>'Parcijalni_cjeloviti ispit'!A53</f>
        <v>0</v>
      </c>
      <c r="B52" s="275">
        <f>'Parcijalni_cjeloviti ispit'!B53</f>
        <v>0</v>
      </c>
      <c r="C52" s="253">
        <f>'Parcijalni_cjeloviti ispit'!C53</f>
        <v>0</v>
      </c>
      <c r="D52" s="100" t="str">
        <f>'Parcijalni_cjeloviti ispit'!D53</f>
        <v>P</v>
      </c>
      <c r="E52" s="101" t="str">
        <f>'Parcijalni_cjeloviti ispit'!E53</f>
        <v/>
      </c>
      <c r="F52" s="251">
        <f>'Parcijalni_cjeloviti ispit'!F53</f>
        <v>0</v>
      </c>
      <c r="G52" s="102" t="str">
        <f>'Parcijalni_cjeloviti ispit'!G53</f>
        <v/>
      </c>
      <c r="H52" s="251">
        <f>'Parcijalni_cjeloviti ispit'!H53</f>
        <v>0</v>
      </c>
      <c r="I52" s="102" t="str">
        <f>'Parcijalni_cjeloviti ispit'!I53</f>
        <v/>
      </c>
      <c r="J52" s="251">
        <f>'Parcijalni_cjeloviti ispit'!J53</f>
        <v>0</v>
      </c>
      <c r="K52" s="102" t="str">
        <f>'Parcijalni_cjeloviti ispit'!K53</f>
        <v/>
      </c>
      <c r="L52" s="251">
        <f>'Parcijalni_cjeloviti ispit'!L53</f>
        <v>0</v>
      </c>
      <c r="M52" s="102" t="str">
        <f>'Parcijalni_cjeloviti ispit'!M53</f>
        <v/>
      </c>
      <c r="N52" s="251">
        <f>'Parcijalni_cjeloviti ispit'!N53</f>
        <v>0</v>
      </c>
      <c r="O52" s="235">
        <f>'Parcijalni_cjeloviti ispit'!O53</f>
        <v>0</v>
      </c>
      <c r="P52" s="235">
        <f>'Parcijalni_cjeloviti ispit'!P53</f>
        <v>0</v>
      </c>
    </row>
    <row r="53" spans="1:16" x14ac:dyDescent="0.25">
      <c r="A53" s="252">
        <f>'Parcijalni_cjeloviti ispit'!A54</f>
        <v>24</v>
      </c>
      <c r="B53" s="274" t="str">
        <f>'Parcijalni_cjeloviti ispit'!B54</f>
        <v xml:space="preserve"> </v>
      </c>
      <c r="C53" s="252">
        <f>'Parcijalni_cjeloviti ispit'!C54</f>
        <v>0</v>
      </c>
      <c r="D53" s="98" t="str">
        <f>'Parcijalni_cjeloviti ispit'!D54</f>
        <v>B</v>
      </c>
      <c r="E53" s="99">
        <f>'Parcijalni_cjeloviti ispit'!E54</f>
        <v>0</v>
      </c>
      <c r="F53" s="250" t="str">
        <f>'Parcijalni_cjeloviti ispit'!F54</f>
        <v>NE</v>
      </c>
      <c r="G53" s="99">
        <f>'Parcijalni_cjeloviti ispit'!G54</f>
        <v>0</v>
      </c>
      <c r="H53" s="250" t="str">
        <f>'Parcijalni_cjeloviti ispit'!H54</f>
        <v>NE</v>
      </c>
      <c r="I53" s="99">
        <f>'Parcijalni_cjeloviti ispit'!I54</f>
        <v>0</v>
      </c>
      <c r="J53" s="250" t="str">
        <f>'Parcijalni_cjeloviti ispit'!J54</f>
        <v>NE</v>
      </c>
      <c r="K53" s="99">
        <f>'Parcijalni_cjeloviti ispit'!K54</f>
        <v>0</v>
      </c>
      <c r="L53" s="250" t="str">
        <f>'Parcijalni_cjeloviti ispit'!L54</f>
        <v>NE</v>
      </c>
      <c r="M53" s="99">
        <f>'Parcijalni_cjeloviti ispit'!M54</f>
        <v>0</v>
      </c>
      <c r="N53" s="250" t="str">
        <f>'Parcijalni_cjeloviti ispit'!N54</f>
        <v>NE</v>
      </c>
      <c r="O53" s="234">
        <f>'Parcijalni_cjeloviti ispit'!O54</f>
        <v>0</v>
      </c>
      <c r="P53" s="234" t="str">
        <f>'Parcijalni_cjeloviti ispit'!P54</f>
        <v>NE</v>
      </c>
    </row>
    <row r="54" spans="1:16" ht="15.75" thickBot="1" x14ac:dyDescent="0.3">
      <c r="A54" s="253">
        <f>'Parcijalni_cjeloviti ispit'!A55</f>
        <v>0</v>
      </c>
      <c r="B54" s="275">
        <f>'Parcijalni_cjeloviti ispit'!B55</f>
        <v>0</v>
      </c>
      <c r="C54" s="253">
        <f>'Parcijalni_cjeloviti ispit'!C55</f>
        <v>0</v>
      </c>
      <c r="D54" s="100" t="str">
        <f>'Parcijalni_cjeloviti ispit'!D55</f>
        <v>P</v>
      </c>
      <c r="E54" s="101" t="str">
        <f>'Parcijalni_cjeloviti ispit'!E55</f>
        <v/>
      </c>
      <c r="F54" s="251">
        <f>'Parcijalni_cjeloviti ispit'!F55</f>
        <v>0</v>
      </c>
      <c r="G54" s="102" t="str">
        <f>'Parcijalni_cjeloviti ispit'!G55</f>
        <v/>
      </c>
      <c r="H54" s="251">
        <f>'Parcijalni_cjeloviti ispit'!H55</f>
        <v>0</v>
      </c>
      <c r="I54" s="102" t="str">
        <f>'Parcijalni_cjeloviti ispit'!I55</f>
        <v/>
      </c>
      <c r="J54" s="251">
        <f>'Parcijalni_cjeloviti ispit'!J55</f>
        <v>0</v>
      </c>
      <c r="K54" s="102" t="str">
        <f>'Parcijalni_cjeloviti ispit'!K55</f>
        <v/>
      </c>
      <c r="L54" s="251">
        <f>'Parcijalni_cjeloviti ispit'!L55</f>
        <v>0</v>
      </c>
      <c r="M54" s="102" t="str">
        <f>'Parcijalni_cjeloviti ispit'!M55</f>
        <v/>
      </c>
      <c r="N54" s="251">
        <f>'Parcijalni_cjeloviti ispit'!N55</f>
        <v>0</v>
      </c>
      <c r="O54" s="235">
        <f>'Parcijalni_cjeloviti ispit'!O55</f>
        <v>0</v>
      </c>
      <c r="P54" s="235">
        <f>'Parcijalni_cjeloviti ispit'!P55</f>
        <v>0</v>
      </c>
    </row>
    <row r="55" spans="1:16" x14ac:dyDescent="0.25">
      <c r="A55" s="252">
        <f>'Parcijalni_cjeloviti ispit'!A56</f>
        <v>25</v>
      </c>
      <c r="B55" s="274" t="str">
        <f>'Parcijalni_cjeloviti ispit'!B56</f>
        <v xml:space="preserve"> </v>
      </c>
      <c r="C55" s="252">
        <f>'Parcijalni_cjeloviti ispit'!C56</f>
        <v>0</v>
      </c>
      <c r="D55" s="98" t="str">
        <f>'Parcijalni_cjeloviti ispit'!D56</f>
        <v>B</v>
      </c>
      <c r="E55" s="99">
        <f>'Parcijalni_cjeloviti ispit'!E56</f>
        <v>0</v>
      </c>
      <c r="F55" s="250" t="str">
        <f>'Parcijalni_cjeloviti ispit'!F56</f>
        <v>NE</v>
      </c>
      <c r="G55" s="99">
        <f>'Parcijalni_cjeloviti ispit'!G56</f>
        <v>0</v>
      </c>
      <c r="H55" s="250" t="str">
        <f>'Parcijalni_cjeloviti ispit'!H56</f>
        <v>NE</v>
      </c>
      <c r="I55" s="99">
        <f>'Parcijalni_cjeloviti ispit'!I56</f>
        <v>0</v>
      </c>
      <c r="J55" s="250" t="str">
        <f>'Parcijalni_cjeloviti ispit'!J56</f>
        <v>NE</v>
      </c>
      <c r="K55" s="99">
        <f>'Parcijalni_cjeloviti ispit'!K56</f>
        <v>0</v>
      </c>
      <c r="L55" s="250" t="str">
        <f>'Parcijalni_cjeloviti ispit'!L56</f>
        <v>NE</v>
      </c>
      <c r="M55" s="99">
        <f>'Parcijalni_cjeloviti ispit'!M56</f>
        <v>0</v>
      </c>
      <c r="N55" s="250" t="str">
        <f>'Parcijalni_cjeloviti ispit'!N56</f>
        <v>NE</v>
      </c>
      <c r="O55" s="234">
        <f>'Parcijalni_cjeloviti ispit'!O56</f>
        <v>0</v>
      </c>
      <c r="P55" s="234" t="str">
        <f>'Parcijalni_cjeloviti ispit'!P56</f>
        <v>NE</v>
      </c>
    </row>
    <row r="56" spans="1:16" ht="15.75" thickBot="1" x14ac:dyDescent="0.3">
      <c r="A56" s="253">
        <f>'Parcijalni_cjeloviti ispit'!A57</f>
        <v>0</v>
      </c>
      <c r="B56" s="275">
        <f>'Parcijalni_cjeloviti ispit'!B57</f>
        <v>0</v>
      </c>
      <c r="C56" s="253">
        <f>'Parcijalni_cjeloviti ispit'!C57</f>
        <v>0</v>
      </c>
      <c r="D56" s="100" t="str">
        <f>'Parcijalni_cjeloviti ispit'!D57</f>
        <v>P</v>
      </c>
      <c r="E56" s="101" t="str">
        <f>'Parcijalni_cjeloviti ispit'!E57</f>
        <v/>
      </c>
      <c r="F56" s="251">
        <f>'Parcijalni_cjeloviti ispit'!F57</f>
        <v>0</v>
      </c>
      <c r="G56" s="102" t="str">
        <f>'Parcijalni_cjeloviti ispit'!G57</f>
        <v/>
      </c>
      <c r="H56" s="251">
        <f>'Parcijalni_cjeloviti ispit'!H57</f>
        <v>0</v>
      </c>
      <c r="I56" s="102" t="str">
        <f>'Parcijalni_cjeloviti ispit'!I57</f>
        <v/>
      </c>
      <c r="J56" s="251">
        <f>'Parcijalni_cjeloviti ispit'!J57</f>
        <v>0</v>
      </c>
      <c r="K56" s="102" t="str">
        <f>'Parcijalni_cjeloviti ispit'!K57</f>
        <v/>
      </c>
      <c r="L56" s="251">
        <f>'Parcijalni_cjeloviti ispit'!L57</f>
        <v>0</v>
      </c>
      <c r="M56" s="102" t="str">
        <f>'Parcijalni_cjeloviti ispit'!M57</f>
        <v/>
      </c>
      <c r="N56" s="251">
        <f>'Parcijalni_cjeloviti ispit'!N57</f>
        <v>0</v>
      </c>
      <c r="O56" s="235">
        <f>'Parcijalni_cjeloviti ispit'!O57</f>
        <v>0</v>
      </c>
      <c r="P56" s="235">
        <f>'Parcijalni_cjeloviti ispit'!P57</f>
        <v>0</v>
      </c>
    </row>
    <row r="57" spans="1:16" x14ac:dyDescent="0.25">
      <c r="A57" s="252">
        <f>'Parcijalni_cjeloviti ispit'!A58</f>
        <v>26</v>
      </c>
      <c r="B57" s="274" t="str">
        <f>'Parcijalni_cjeloviti ispit'!B58</f>
        <v xml:space="preserve"> </v>
      </c>
      <c r="C57" s="252">
        <f>'Parcijalni_cjeloviti ispit'!C58</f>
        <v>0</v>
      </c>
      <c r="D57" s="98" t="str">
        <f>'Parcijalni_cjeloviti ispit'!D58</f>
        <v>B</v>
      </c>
      <c r="E57" s="99">
        <f>'Parcijalni_cjeloviti ispit'!E58</f>
        <v>0</v>
      </c>
      <c r="F57" s="250" t="str">
        <f>'Parcijalni_cjeloviti ispit'!F58</f>
        <v>NE</v>
      </c>
      <c r="G57" s="99">
        <f>'Parcijalni_cjeloviti ispit'!G58</f>
        <v>0</v>
      </c>
      <c r="H57" s="250" t="str">
        <f>'Parcijalni_cjeloviti ispit'!H58</f>
        <v>NE</v>
      </c>
      <c r="I57" s="99">
        <f>'Parcijalni_cjeloviti ispit'!I58</f>
        <v>0</v>
      </c>
      <c r="J57" s="250" t="str">
        <f>'Parcijalni_cjeloviti ispit'!J58</f>
        <v>NE</v>
      </c>
      <c r="K57" s="99">
        <f>'Parcijalni_cjeloviti ispit'!K58</f>
        <v>0</v>
      </c>
      <c r="L57" s="250" t="str">
        <f>'Parcijalni_cjeloviti ispit'!L58</f>
        <v>NE</v>
      </c>
      <c r="M57" s="99">
        <f>'Parcijalni_cjeloviti ispit'!M58</f>
        <v>0</v>
      </c>
      <c r="N57" s="250" t="str">
        <f>'Parcijalni_cjeloviti ispit'!N58</f>
        <v>NE</v>
      </c>
      <c r="O57" s="234">
        <f>'Parcijalni_cjeloviti ispit'!O58</f>
        <v>0</v>
      </c>
      <c r="P57" s="234" t="str">
        <f>'Parcijalni_cjeloviti ispit'!P58</f>
        <v>NE</v>
      </c>
    </row>
    <row r="58" spans="1:16" ht="15.75" thickBot="1" x14ac:dyDescent="0.3">
      <c r="A58" s="253">
        <f>'Parcijalni_cjeloviti ispit'!A59</f>
        <v>0</v>
      </c>
      <c r="B58" s="275">
        <f>'Parcijalni_cjeloviti ispit'!B59</f>
        <v>0</v>
      </c>
      <c r="C58" s="253">
        <f>'Parcijalni_cjeloviti ispit'!C59</f>
        <v>0</v>
      </c>
      <c r="D58" s="100" t="str">
        <f>'Parcijalni_cjeloviti ispit'!D59</f>
        <v>P</v>
      </c>
      <c r="E58" s="101" t="str">
        <f>'Parcijalni_cjeloviti ispit'!E59</f>
        <v/>
      </c>
      <c r="F58" s="251">
        <f>'Parcijalni_cjeloviti ispit'!F59</f>
        <v>0</v>
      </c>
      <c r="G58" s="102" t="str">
        <f>'Parcijalni_cjeloviti ispit'!G59</f>
        <v/>
      </c>
      <c r="H58" s="251">
        <f>'Parcijalni_cjeloviti ispit'!H59</f>
        <v>0</v>
      </c>
      <c r="I58" s="102" t="str">
        <f>'Parcijalni_cjeloviti ispit'!I59</f>
        <v/>
      </c>
      <c r="J58" s="251">
        <f>'Parcijalni_cjeloviti ispit'!J59</f>
        <v>0</v>
      </c>
      <c r="K58" s="102" t="str">
        <f>'Parcijalni_cjeloviti ispit'!K59</f>
        <v/>
      </c>
      <c r="L58" s="251">
        <f>'Parcijalni_cjeloviti ispit'!L59</f>
        <v>0</v>
      </c>
      <c r="M58" s="102" t="str">
        <f>'Parcijalni_cjeloviti ispit'!M59</f>
        <v/>
      </c>
      <c r="N58" s="251">
        <f>'Parcijalni_cjeloviti ispit'!N59</f>
        <v>0</v>
      </c>
      <c r="O58" s="235">
        <f>'Parcijalni_cjeloviti ispit'!O59</f>
        <v>0</v>
      </c>
      <c r="P58" s="235">
        <f>'Parcijalni_cjeloviti ispit'!P59</f>
        <v>0</v>
      </c>
    </row>
    <row r="59" spans="1:16" x14ac:dyDescent="0.25">
      <c r="A59" s="252">
        <f>'Parcijalni_cjeloviti ispit'!A60</f>
        <v>27</v>
      </c>
      <c r="B59" s="274" t="str">
        <f>'Parcijalni_cjeloviti ispit'!B60</f>
        <v xml:space="preserve"> </v>
      </c>
      <c r="C59" s="252">
        <f>'Parcijalni_cjeloviti ispit'!C60</f>
        <v>0</v>
      </c>
      <c r="D59" s="98" t="str">
        <f>'Parcijalni_cjeloviti ispit'!D60</f>
        <v>B</v>
      </c>
      <c r="E59" s="99">
        <f>'Parcijalni_cjeloviti ispit'!E60</f>
        <v>0</v>
      </c>
      <c r="F59" s="250" t="str">
        <f>'Parcijalni_cjeloviti ispit'!F60</f>
        <v>NE</v>
      </c>
      <c r="G59" s="99">
        <f>'Parcijalni_cjeloviti ispit'!G60</f>
        <v>0</v>
      </c>
      <c r="H59" s="250" t="str">
        <f>'Parcijalni_cjeloviti ispit'!H60</f>
        <v>NE</v>
      </c>
      <c r="I59" s="99">
        <f>'Parcijalni_cjeloviti ispit'!I60</f>
        <v>0</v>
      </c>
      <c r="J59" s="250" t="str">
        <f>'Parcijalni_cjeloviti ispit'!J60</f>
        <v>NE</v>
      </c>
      <c r="K59" s="99">
        <f>'Parcijalni_cjeloviti ispit'!K60</f>
        <v>0</v>
      </c>
      <c r="L59" s="250" t="str">
        <f>'Parcijalni_cjeloviti ispit'!L60</f>
        <v>NE</v>
      </c>
      <c r="M59" s="99">
        <f>'Parcijalni_cjeloviti ispit'!M60</f>
        <v>0</v>
      </c>
      <c r="N59" s="250" t="str">
        <f>'Parcijalni_cjeloviti ispit'!N60</f>
        <v>NE</v>
      </c>
      <c r="O59" s="234">
        <f>'Parcijalni_cjeloviti ispit'!O60</f>
        <v>0</v>
      </c>
      <c r="P59" s="234" t="str">
        <f>'Parcijalni_cjeloviti ispit'!P60</f>
        <v>NE</v>
      </c>
    </row>
    <row r="60" spans="1:16" ht="15.75" thickBot="1" x14ac:dyDescent="0.3">
      <c r="A60" s="253">
        <f>'Parcijalni_cjeloviti ispit'!A61</f>
        <v>0</v>
      </c>
      <c r="B60" s="275">
        <f>'Parcijalni_cjeloviti ispit'!B61</f>
        <v>0</v>
      </c>
      <c r="C60" s="253">
        <f>'Parcijalni_cjeloviti ispit'!C61</f>
        <v>0</v>
      </c>
      <c r="D60" s="100" t="str">
        <f>'Parcijalni_cjeloviti ispit'!D61</f>
        <v>P</v>
      </c>
      <c r="E60" s="101" t="str">
        <f>'Parcijalni_cjeloviti ispit'!E61</f>
        <v/>
      </c>
      <c r="F60" s="251">
        <f>'Parcijalni_cjeloviti ispit'!F61</f>
        <v>0</v>
      </c>
      <c r="G60" s="102" t="str">
        <f>'Parcijalni_cjeloviti ispit'!G61</f>
        <v/>
      </c>
      <c r="H60" s="251">
        <f>'Parcijalni_cjeloviti ispit'!H61</f>
        <v>0</v>
      </c>
      <c r="I60" s="102" t="str">
        <f>'Parcijalni_cjeloviti ispit'!I61</f>
        <v/>
      </c>
      <c r="J60" s="251">
        <f>'Parcijalni_cjeloviti ispit'!J61</f>
        <v>0</v>
      </c>
      <c r="K60" s="102" t="str">
        <f>'Parcijalni_cjeloviti ispit'!K61</f>
        <v/>
      </c>
      <c r="L60" s="251">
        <f>'Parcijalni_cjeloviti ispit'!L61</f>
        <v>0</v>
      </c>
      <c r="M60" s="102" t="str">
        <f>'Parcijalni_cjeloviti ispit'!M61</f>
        <v/>
      </c>
      <c r="N60" s="251">
        <f>'Parcijalni_cjeloviti ispit'!N61</f>
        <v>0</v>
      </c>
      <c r="O60" s="235">
        <f>'Parcijalni_cjeloviti ispit'!O61</f>
        <v>0</v>
      </c>
      <c r="P60" s="235">
        <f>'Parcijalni_cjeloviti ispit'!P61</f>
        <v>0</v>
      </c>
    </row>
    <row r="61" spans="1:16" x14ac:dyDescent="0.25">
      <c r="A61" s="252">
        <f>'Parcijalni_cjeloviti ispit'!A62</f>
        <v>28</v>
      </c>
      <c r="B61" s="274" t="str">
        <f>'Parcijalni_cjeloviti ispit'!B62</f>
        <v xml:space="preserve"> </v>
      </c>
      <c r="C61" s="252">
        <f>'Parcijalni_cjeloviti ispit'!C62</f>
        <v>0</v>
      </c>
      <c r="D61" s="98" t="str">
        <f>'Parcijalni_cjeloviti ispit'!D62</f>
        <v>B</v>
      </c>
      <c r="E61" s="99">
        <f>'Parcijalni_cjeloviti ispit'!E62</f>
        <v>0</v>
      </c>
      <c r="F61" s="250" t="str">
        <f>'Parcijalni_cjeloviti ispit'!F62</f>
        <v>NE</v>
      </c>
      <c r="G61" s="99">
        <f>'Parcijalni_cjeloviti ispit'!G62</f>
        <v>0</v>
      </c>
      <c r="H61" s="250" t="str">
        <f>'Parcijalni_cjeloviti ispit'!H62</f>
        <v>NE</v>
      </c>
      <c r="I61" s="99">
        <f>'Parcijalni_cjeloviti ispit'!I62</f>
        <v>0</v>
      </c>
      <c r="J61" s="250" t="str">
        <f>'Parcijalni_cjeloviti ispit'!J62</f>
        <v>NE</v>
      </c>
      <c r="K61" s="99">
        <f>'Parcijalni_cjeloviti ispit'!K62</f>
        <v>0</v>
      </c>
      <c r="L61" s="250" t="str">
        <f>'Parcijalni_cjeloviti ispit'!L62</f>
        <v>NE</v>
      </c>
      <c r="M61" s="99">
        <f>'Parcijalni_cjeloviti ispit'!M62</f>
        <v>0</v>
      </c>
      <c r="N61" s="250" t="str">
        <f>'Parcijalni_cjeloviti ispit'!N62</f>
        <v>NE</v>
      </c>
      <c r="O61" s="234">
        <f>'Parcijalni_cjeloviti ispit'!O62</f>
        <v>0</v>
      </c>
      <c r="P61" s="234" t="str">
        <f>'Parcijalni_cjeloviti ispit'!P62</f>
        <v>NE</v>
      </c>
    </row>
    <row r="62" spans="1:16" ht="15.75" thickBot="1" x14ac:dyDescent="0.3">
      <c r="A62" s="253">
        <f>'Parcijalni_cjeloviti ispit'!A63</f>
        <v>0</v>
      </c>
      <c r="B62" s="275">
        <f>'Parcijalni_cjeloviti ispit'!B63</f>
        <v>0</v>
      </c>
      <c r="C62" s="253">
        <f>'Parcijalni_cjeloviti ispit'!C63</f>
        <v>0</v>
      </c>
      <c r="D62" s="100" t="str">
        <f>'Parcijalni_cjeloviti ispit'!D63</f>
        <v>P</v>
      </c>
      <c r="E62" s="101" t="str">
        <f>'Parcijalni_cjeloviti ispit'!E63</f>
        <v/>
      </c>
      <c r="F62" s="251">
        <f>'Parcijalni_cjeloviti ispit'!F63</f>
        <v>0</v>
      </c>
      <c r="G62" s="102" t="str">
        <f>'Parcijalni_cjeloviti ispit'!G63</f>
        <v/>
      </c>
      <c r="H62" s="251">
        <f>'Parcijalni_cjeloviti ispit'!H63</f>
        <v>0</v>
      </c>
      <c r="I62" s="102" t="str">
        <f>'Parcijalni_cjeloviti ispit'!I63</f>
        <v/>
      </c>
      <c r="J62" s="251">
        <f>'Parcijalni_cjeloviti ispit'!J63</f>
        <v>0</v>
      </c>
      <c r="K62" s="102" t="str">
        <f>'Parcijalni_cjeloviti ispit'!K63</f>
        <v/>
      </c>
      <c r="L62" s="251">
        <f>'Parcijalni_cjeloviti ispit'!L63</f>
        <v>0</v>
      </c>
      <c r="M62" s="102" t="str">
        <f>'Parcijalni_cjeloviti ispit'!M63</f>
        <v/>
      </c>
      <c r="N62" s="251">
        <f>'Parcijalni_cjeloviti ispit'!N63</f>
        <v>0</v>
      </c>
      <c r="O62" s="235">
        <f>'Parcijalni_cjeloviti ispit'!O63</f>
        <v>0</v>
      </c>
      <c r="P62" s="235">
        <f>'Parcijalni_cjeloviti ispit'!P63</f>
        <v>0</v>
      </c>
    </row>
    <row r="63" spans="1:16" x14ac:dyDescent="0.25">
      <c r="A63" s="252">
        <f>'Parcijalni_cjeloviti ispit'!A64</f>
        <v>29</v>
      </c>
      <c r="B63" s="274" t="str">
        <f>'Parcijalni_cjeloviti ispit'!B64</f>
        <v xml:space="preserve"> </v>
      </c>
      <c r="C63" s="252">
        <f>'Parcijalni_cjeloviti ispit'!C64</f>
        <v>0</v>
      </c>
      <c r="D63" s="98" t="str">
        <f>'Parcijalni_cjeloviti ispit'!D64</f>
        <v>B</v>
      </c>
      <c r="E63" s="99">
        <f>'Parcijalni_cjeloviti ispit'!E64</f>
        <v>0</v>
      </c>
      <c r="F63" s="250" t="str">
        <f>'Parcijalni_cjeloviti ispit'!F64</f>
        <v>NE</v>
      </c>
      <c r="G63" s="99">
        <f>'Parcijalni_cjeloviti ispit'!G64</f>
        <v>0</v>
      </c>
      <c r="H63" s="250" t="str">
        <f>'Parcijalni_cjeloviti ispit'!H64</f>
        <v>NE</v>
      </c>
      <c r="I63" s="99">
        <f>'Parcijalni_cjeloviti ispit'!I64</f>
        <v>0</v>
      </c>
      <c r="J63" s="250" t="str">
        <f>'Parcijalni_cjeloviti ispit'!J64</f>
        <v>NE</v>
      </c>
      <c r="K63" s="99">
        <f>'Parcijalni_cjeloviti ispit'!K64</f>
        <v>0</v>
      </c>
      <c r="L63" s="250" t="str">
        <f>'Parcijalni_cjeloviti ispit'!L64</f>
        <v>NE</v>
      </c>
      <c r="M63" s="99">
        <f>'Parcijalni_cjeloviti ispit'!M64</f>
        <v>0</v>
      </c>
      <c r="N63" s="250" t="str">
        <f>'Parcijalni_cjeloviti ispit'!N64</f>
        <v>NE</v>
      </c>
      <c r="O63" s="234">
        <f>'Parcijalni_cjeloviti ispit'!O64</f>
        <v>0</v>
      </c>
      <c r="P63" s="234" t="str">
        <f>'Parcijalni_cjeloviti ispit'!P64</f>
        <v>NE</v>
      </c>
    </row>
    <row r="64" spans="1:16" ht="15.75" thickBot="1" x14ac:dyDescent="0.3">
      <c r="A64" s="253">
        <f>'Parcijalni_cjeloviti ispit'!A65</f>
        <v>0</v>
      </c>
      <c r="B64" s="275">
        <f>'Parcijalni_cjeloviti ispit'!B65</f>
        <v>0</v>
      </c>
      <c r="C64" s="253">
        <f>'Parcijalni_cjeloviti ispit'!C65</f>
        <v>0</v>
      </c>
      <c r="D64" s="100" t="str">
        <f>'Parcijalni_cjeloviti ispit'!D65</f>
        <v>P</v>
      </c>
      <c r="E64" s="101" t="str">
        <f>'Parcijalni_cjeloviti ispit'!E65</f>
        <v/>
      </c>
      <c r="F64" s="251">
        <f>'Parcijalni_cjeloviti ispit'!F65</f>
        <v>0</v>
      </c>
      <c r="G64" s="102" t="str">
        <f>'Parcijalni_cjeloviti ispit'!G65</f>
        <v/>
      </c>
      <c r="H64" s="251">
        <f>'Parcijalni_cjeloviti ispit'!H65</f>
        <v>0</v>
      </c>
      <c r="I64" s="102" t="str">
        <f>'Parcijalni_cjeloviti ispit'!I65</f>
        <v/>
      </c>
      <c r="J64" s="251">
        <f>'Parcijalni_cjeloviti ispit'!J65</f>
        <v>0</v>
      </c>
      <c r="K64" s="102" t="str">
        <f>'Parcijalni_cjeloviti ispit'!K65</f>
        <v/>
      </c>
      <c r="L64" s="251">
        <f>'Parcijalni_cjeloviti ispit'!L65</f>
        <v>0</v>
      </c>
      <c r="M64" s="102" t="str">
        <f>'Parcijalni_cjeloviti ispit'!M65</f>
        <v/>
      </c>
      <c r="N64" s="251">
        <f>'Parcijalni_cjeloviti ispit'!N65</f>
        <v>0</v>
      </c>
      <c r="O64" s="235">
        <f>'Parcijalni_cjeloviti ispit'!O65</f>
        <v>0</v>
      </c>
      <c r="P64" s="235">
        <f>'Parcijalni_cjeloviti ispit'!P65</f>
        <v>0</v>
      </c>
    </row>
    <row r="65" spans="1:16" x14ac:dyDescent="0.25">
      <c r="A65" s="252">
        <f>'Parcijalni_cjeloviti ispit'!A66</f>
        <v>30</v>
      </c>
      <c r="B65" s="274" t="str">
        <f>'Parcijalni_cjeloviti ispit'!B66</f>
        <v xml:space="preserve"> </v>
      </c>
      <c r="C65" s="252">
        <f>'Parcijalni_cjeloviti ispit'!C66</f>
        <v>0</v>
      </c>
      <c r="D65" s="98" t="str">
        <f>'Parcijalni_cjeloviti ispit'!D66</f>
        <v>B</v>
      </c>
      <c r="E65" s="99">
        <f>'Parcijalni_cjeloviti ispit'!E66</f>
        <v>0</v>
      </c>
      <c r="F65" s="250" t="str">
        <f>'Parcijalni_cjeloviti ispit'!F66</f>
        <v>NE</v>
      </c>
      <c r="G65" s="99">
        <f>'Parcijalni_cjeloviti ispit'!G66</f>
        <v>0</v>
      </c>
      <c r="H65" s="250" t="str">
        <f>'Parcijalni_cjeloviti ispit'!H66</f>
        <v>NE</v>
      </c>
      <c r="I65" s="99">
        <f>'Parcijalni_cjeloviti ispit'!I66</f>
        <v>0</v>
      </c>
      <c r="J65" s="250" t="str">
        <f>'Parcijalni_cjeloviti ispit'!J66</f>
        <v>NE</v>
      </c>
      <c r="K65" s="99">
        <f>'Parcijalni_cjeloviti ispit'!K66</f>
        <v>0</v>
      </c>
      <c r="L65" s="250" t="str">
        <f>'Parcijalni_cjeloviti ispit'!L66</f>
        <v>NE</v>
      </c>
      <c r="M65" s="99">
        <f>'Parcijalni_cjeloviti ispit'!M66</f>
        <v>0</v>
      </c>
      <c r="N65" s="250" t="str">
        <f>'Parcijalni_cjeloviti ispit'!N66</f>
        <v>NE</v>
      </c>
      <c r="O65" s="234">
        <f>'Parcijalni_cjeloviti ispit'!O66</f>
        <v>0</v>
      </c>
      <c r="P65" s="234" t="str">
        <f>'Parcijalni_cjeloviti ispit'!P66</f>
        <v>NE</v>
      </c>
    </row>
    <row r="66" spans="1:16" ht="15.75" thickBot="1" x14ac:dyDescent="0.3">
      <c r="A66" s="253">
        <f>'Parcijalni_cjeloviti ispit'!A67</f>
        <v>0</v>
      </c>
      <c r="B66" s="275">
        <f>'Parcijalni_cjeloviti ispit'!B67</f>
        <v>0</v>
      </c>
      <c r="C66" s="253">
        <f>'Parcijalni_cjeloviti ispit'!C67</f>
        <v>0</v>
      </c>
      <c r="D66" s="100" t="str">
        <f>'Parcijalni_cjeloviti ispit'!D67</f>
        <v>P</v>
      </c>
      <c r="E66" s="101" t="str">
        <f>'Parcijalni_cjeloviti ispit'!E67</f>
        <v/>
      </c>
      <c r="F66" s="251">
        <f>'Parcijalni_cjeloviti ispit'!F67</f>
        <v>0</v>
      </c>
      <c r="G66" s="102" t="str">
        <f>'Parcijalni_cjeloviti ispit'!G67</f>
        <v/>
      </c>
      <c r="H66" s="251">
        <f>'Parcijalni_cjeloviti ispit'!H67</f>
        <v>0</v>
      </c>
      <c r="I66" s="102" t="str">
        <f>'Parcijalni_cjeloviti ispit'!I67</f>
        <v/>
      </c>
      <c r="J66" s="251">
        <f>'Parcijalni_cjeloviti ispit'!J67</f>
        <v>0</v>
      </c>
      <c r="K66" s="102" t="str">
        <f>'Parcijalni_cjeloviti ispit'!K67</f>
        <v/>
      </c>
      <c r="L66" s="251">
        <f>'Parcijalni_cjeloviti ispit'!L67</f>
        <v>0</v>
      </c>
      <c r="M66" s="102" t="str">
        <f>'Parcijalni_cjeloviti ispit'!M67</f>
        <v/>
      </c>
      <c r="N66" s="251">
        <f>'Parcijalni_cjeloviti ispit'!N67</f>
        <v>0</v>
      </c>
      <c r="O66" s="235">
        <f>'Parcijalni_cjeloviti ispit'!O67</f>
        <v>0</v>
      </c>
      <c r="P66" s="235">
        <f>'Parcijalni_cjeloviti ispit'!P67</f>
        <v>0</v>
      </c>
    </row>
    <row r="67" spans="1:16" x14ac:dyDescent="0.25">
      <c r="A67" s="252">
        <f>'Parcijalni_cjeloviti ispit'!A68</f>
        <v>31</v>
      </c>
      <c r="B67" s="274" t="str">
        <f>'Parcijalni_cjeloviti ispit'!B68</f>
        <v xml:space="preserve"> </v>
      </c>
      <c r="C67" s="252">
        <f>'Parcijalni_cjeloviti ispit'!C68</f>
        <v>0</v>
      </c>
      <c r="D67" s="98" t="str">
        <f>'Parcijalni_cjeloviti ispit'!D68</f>
        <v>B</v>
      </c>
      <c r="E67" s="99">
        <f>'Parcijalni_cjeloviti ispit'!E68</f>
        <v>0</v>
      </c>
      <c r="F67" s="250" t="str">
        <f>'Parcijalni_cjeloviti ispit'!F68</f>
        <v>NE</v>
      </c>
      <c r="G67" s="99">
        <f>'Parcijalni_cjeloviti ispit'!G68</f>
        <v>0</v>
      </c>
      <c r="H67" s="250" t="str">
        <f>'Parcijalni_cjeloviti ispit'!H68</f>
        <v>NE</v>
      </c>
      <c r="I67" s="99">
        <f>'Parcijalni_cjeloviti ispit'!I68</f>
        <v>0</v>
      </c>
      <c r="J67" s="250" t="str">
        <f>'Parcijalni_cjeloviti ispit'!J68</f>
        <v>NE</v>
      </c>
      <c r="K67" s="99">
        <f>'Parcijalni_cjeloviti ispit'!K68</f>
        <v>0</v>
      </c>
      <c r="L67" s="250" t="str">
        <f>'Parcijalni_cjeloviti ispit'!L68</f>
        <v>NE</v>
      </c>
      <c r="M67" s="99">
        <f>'Parcijalni_cjeloviti ispit'!M68</f>
        <v>0</v>
      </c>
      <c r="N67" s="250" t="str">
        <f>'Parcijalni_cjeloviti ispit'!N68</f>
        <v>NE</v>
      </c>
      <c r="O67" s="234">
        <f>'Parcijalni_cjeloviti ispit'!O68</f>
        <v>0</v>
      </c>
      <c r="P67" s="234" t="str">
        <f>'Parcijalni_cjeloviti ispit'!P68</f>
        <v>NE</v>
      </c>
    </row>
    <row r="68" spans="1:16" ht="15.75" thickBot="1" x14ac:dyDescent="0.3">
      <c r="A68" s="253">
        <f>'Parcijalni_cjeloviti ispit'!A69</f>
        <v>0</v>
      </c>
      <c r="B68" s="275">
        <f>'Parcijalni_cjeloviti ispit'!B69</f>
        <v>0</v>
      </c>
      <c r="C68" s="253">
        <f>'Parcijalni_cjeloviti ispit'!C69</f>
        <v>0</v>
      </c>
      <c r="D68" s="100" t="str">
        <f>'Parcijalni_cjeloviti ispit'!D69</f>
        <v>P</v>
      </c>
      <c r="E68" s="101" t="str">
        <f>'Parcijalni_cjeloviti ispit'!E69</f>
        <v/>
      </c>
      <c r="F68" s="251">
        <f>'Parcijalni_cjeloviti ispit'!F69</f>
        <v>0</v>
      </c>
      <c r="G68" s="102" t="str">
        <f>'Parcijalni_cjeloviti ispit'!G69</f>
        <v/>
      </c>
      <c r="H68" s="251">
        <f>'Parcijalni_cjeloviti ispit'!H69</f>
        <v>0</v>
      </c>
      <c r="I68" s="102" t="str">
        <f>'Parcijalni_cjeloviti ispit'!I69</f>
        <v/>
      </c>
      <c r="J68" s="251">
        <f>'Parcijalni_cjeloviti ispit'!J69</f>
        <v>0</v>
      </c>
      <c r="K68" s="102" t="str">
        <f>'Parcijalni_cjeloviti ispit'!K69</f>
        <v/>
      </c>
      <c r="L68" s="251">
        <f>'Parcijalni_cjeloviti ispit'!L69</f>
        <v>0</v>
      </c>
      <c r="M68" s="102" t="str">
        <f>'Parcijalni_cjeloviti ispit'!M69</f>
        <v/>
      </c>
      <c r="N68" s="251">
        <f>'Parcijalni_cjeloviti ispit'!N69</f>
        <v>0</v>
      </c>
      <c r="O68" s="235">
        <f>'Parcijalni_cjeloviti ispit'!O69</f>
        <v>0</v>
      </c>
      <c r="P68" s="235">
        <f>'Parcijalni_cjeloviti ispit'!P69</f>
        <v>0</v>
      </c>
    </row>
    <row r="69" spans="1:16" x14ac:dyDescent="0.25">
      <c r="A69" s="252">
        <f>'Parcijalni_cjeloviti ispit'!A70</f>
        <v>32</v>
      </c>
      <c r="B69" s="274" t="str">
        <f>'Parcijalni_cjeloviti ispit'!B70</f>
        <v xml:space="preserve"> </v>
      </c>
      <c r="C69" s="252">
        <f>'Parcijalni_cjeloviti ispit'!C70</f>
        <v>0</v>
      </c>
      <c r="D69" s="98" t="str">
        <f>'Parcijalni_cjeloviti ispit'!D70</f>
        <v>B</v>
      </c>
      <c r="E69" s="99">
        <f>'Parcijalni_cjeloviti ispit'!E70</f>
        <v>0</v>
      </c>
      <c r="F69" s="250" t="str">
        <f>'Parcijalni_cjeloviti ispit'!F70</f>
        <v>NE</v>
      </c>
      <c r="G69" s="99">
        <f>'Parcijalni_cjeloviti ispit'!G70</f>
        <v>0</v>
      </c>
      <c r="H69" s="250" t="str">
        <f>'Parcijalni_cjeloviti ispit'!H70</f>
        <v>NE</v>
      </c>
      <c r="I69" s="99">
        <f>'Parcijalni_cjeloviti ispit'!I70</f>
        <v>0</v>
      </c>
      <c r="J69" s="250" t="str">
        <f>'Parcijalni_cjeloviti ispit'!J70</f>
        <v>NE</v>
      </c>
      <c r="K69" s="99">
        <f>'Parcijalni_cjeloviti ispit'!K70</f>
        <v>0</v>
      </c>
      <c r="L69" s="250" t="str">
        <f>'Parcijalni_cjeloviti ispit'!L70</f>
        <v>NE</v>
      </c>
      <c r="M69" s="99">
        <f>'Parcijalni_cjeloviti ispit'!M70</f>
        <v>0</v>
      </c>
      <c r="N69" s="250" t="str">
        <f>'Parcijalni_cjeloviti ispit'!N70</f>
        <v>NE</v>
      </c>
      <c r="O69" s="234">
        <f>'Parcijalni_cjeloviti ispit'!O70</f>
        <v>0</v>
      </c>
      <c r="P69" s="234" t="str">
        <f>'Parcijalni_cjeloviti ispit'!P70</f>
        <v>NE</v>
      </c>
    </row>
    <row r="70" spans="1:16" ht="15.75" thickBot="1" x14ac:dyDescent="0.3">
      <c r="A70" s="253">
        <f>'Parcijalni_cjeloviti ispit'!A71</f>
        <v>0</v>
      </c>
      <c r="B70" s="275">
        <f>'Parcijalni_cjeloviti ispit'!B71</f>
        <v>0</v>
      </c>
      <c r="C70" s="253">
        <f>'Parcijalni_cjeloviti ispit'!C71</f>
        <v>0</v>
      </c>
      <c r="D70" s="100" t="str">
        <f>'Parcijalni_cjeloviti ispit'!D71</f>
        <v>P</v>
      </c>
      <c r="E70" s="101" t="str">
        <f>'Parcijalni_cjeloviti ispit'!E71</f>
        <v/>
      </c>
      <c r="F70" s="251">
        <f>'Parcijalni_cjeloviti ispit'!F71</f>
        <v>0</v>
      </c>
      <c r="G70" s="102" t="str">
        <f>'Parcijalni_cjeloviti ispit'!G71</f>
        <v/>
      </c>
      <c r="H70" s="251">
        <f>'Parcijalni_cjeloviti ispit'!H71</f>
        <v>0</v>
      </c>
      <c r="I70" s="102" t="str">
        <f>'Parcijalni_cjeloviti ispit'!I71</f>
        <v/>
      </c>
      <c r="J70" s="251">
        <f>'Parcijalni_cjeloviti ispit'!J71</f>
        <v>0</v>
      </c>
      <c r="K70" s="102" t="str">
        <f>'Parcijalni_cjeloviti ispit'!K71</f>
        <v/>
      </c>
      <c r="L70" s="251">
        <f>'Parcijalni_cjeloviti ispit'!L71</f>
        <v>0</v>
      </c>
      <c r="M70" s="102" t="str">
        <f>'Parcijalni_cjeloviti ispit'!M71</f>
        <v/>
      </c>
      <c r="N70" s="251">
        <f>'Parcijalni_cjeloviti ispit'!N71</f>
        <v>0</v>
      </c>
      <c r="O70" s="235">
        <f>'Parcijalni_cjeloviti ispit'!O71</f>
        <v>0</v>
      </c>
      <c r="P70" s="235">
        <f>'Parcijalni_cjeloviti ispit'!P71</f>
        <v>0</v>
      </c>
    </row>
    <row r="71" spans="1:16" x14ac:dyDescent="0.25">
      <c r="A71" s="252">
        <f>'Parcijalni_cjeloviti ispit'!A72</f>
        <v>33</v>
      </c>
      <c r="B71" s="274" t="str">
        <f>'Parcijalni_cjeloviti ispit'!B72</f>
        <v xml:space="preserve"> </v>
      </c>
      <c r="C71" s="252">
        <f>'Parcijalni_cjeloviti ispit'!C72</f>
        <v>0</v>
      </c>
      <c r="D71" s="98" t="str">
        <f>'Parcijalni_cjeloviti ispit'!D72</f>
        <v>B</v>
      </c>
      <c r="E71" s="99">
        <f>'Parcijalni_cjeloviti ispit'!E72</f>
        <v>0</v>
      </c>
      <c r="F71" s="250" t="str">
        <f>'Parcijalni_cjeloviti ispit'!F72</f>
        <v>NE</v>
      </c>
      <c r="G71" s="99">
        <f>'Parcijalni_cjeloviti ispit'!G72</f>
        <v>0</v>
      </c>
      <c r="H71" s="250" t="str">
        <f>'Parcijalni_cjeloviti ispit'!H72</f>
        <v>NE</v>
      </c>
      <c r="I71" s="99">
        <f>'Parcijalni_cjeloviti ispit'!I72</f>
        <v>0</v>
      </c>
      <c r="J71" s="250" t="str">
        <f>'Parcijalni_cjeloviti ispit'!J72</f>
        <v>NE</v>
      </c>
      <c r="K71" s="99">
        <f>'Parcijalni_cjeloviti ispit'!K72</f>
        <v>0</v>
      </c>
      <c r="L71" s="250" t="str">
        <f>'Parcijalni_cjeloviti ispit'!L72</f>
        <v>NE</v>
      </c>
      <c r="M71" s="99">
        <f>'Parcijalni_cjeloviti ispit'!M72</f>
        <v>0</v>
      </c>
      <c r="N71" s="250" t="str">
        <f>'Parcijalni_cjeloviti ispit'!N72</f>
        <v>NE</v>
      </c>
      <c r="O71" s="234">
        <f>'Parcijalni_cjeloviti ispit'!O72</f>
        <v>0</v>
      </c>
      <c r="P71" s="234" t="str">
        <f>'Parcijalni_cjeloviti ispit'!P72</f>
        <v>NE</v>
      </c>
    </row>
    <row r="72" spans="1:16" ht="15.75" thickBot="1" x14ac:dyDescent="0.3">
      <c r="A72" s="253">
        <f>'Parcijalni_cjeloviti ispit'!A73</f>
        <v>0</v>
      </c>
      <c r="B72" s="275">
        <f>'Parcijalni_cjeloviti ispit'!B73</f>
        <v>0</v>
      </c>
      <c r="C72" s="253">
        <f>'Parcijalni_cjeloviti ispit'!C73</f>
        <v>0</v>
      </c>
      <c r="D72" s="100" t="str">
        <f>'Parcijalni_cjeloviti ispit'!D73</f>
        <v>P</v>
      </c>
      <c r="E72" s="101" t="str">
        <f>'Parcijalni_cjeloviti ispit'!E73</f>
        <v/>
      </c>
      <c r="F72" s="251">
        <f>'Parcijalni_cjeloviti ispit'!F73</f>
        <v>0</v>
      </c>
      <c r="G72" s="102" t="str">
        <f>'Parcijalni_cjeloviti ispit'!G73</f>
        <v/>
      </c>
      <c r="H72" s="251">
        <f>'Parcijalni_cjeloviti ispit'!H73</f>
        <v>0</v>
      </c>
      <c r="I72" s="102" t="str">
        <f>'Parcijalni_cjeloviti ispit'!I73</f>
        <v/>
      </c>
      <c r="J72" s="251">
        <f>'Parcijalni_cjeloviti ispit'!J73</f>
        <v>0</v>
      </c>
      <c r="K72" s="102" t="str">
        <f>'Parcijalni_cjeloviti ispit'!K73</f>
        <v/>
      </c>
      <c r="L72" s="251">
        <f>'Parcijalni_cjeloviti ispit'!L73</f>
        <v>0</v>
      </c>
      <c r="M72" s="102" t="str">
        <f>'Parcijalni_cjeloviti ispit'!M73</f>
        <v/>
      </c>
      <c r="N72" s="251">
        <f>'Parcijalni_cjeloviti ispit'!N73</f>
        <v>0</v>
      </c>
      <c r="O72" s="235">
        <f>'Parcijalni_cjeloviti ispit'!O73</f>
        <v>0</v>
      </c>
      <c r="P72" s="235">
        <f>'Parcijalni_cjeloviti ispit'!P73</f>
        <v>0</v>
      </c>
    </row>
    <row r="73" spans="1:16" x14ac:dyDescent="0.25">
      <c r="A73" s="252">
        <f>'Parcijalni_cjeloviti ispit'!A74</f>
        <v>34</v>
      </c>
      <c r="B73" s="274" t="str">
        <f>'Parcijalni_cjeloviti ispit'!B74</f>
        <v xml:space="preserve"> </v>
      </c>
      <c r="C73" s="252">
        <f>'Parcijalni_cjeloviti ispit'!C74</f>
        <v>0</v>
      </c>
      <c r="D73" s="98" t="str">
        <f>'Parcijalni_cjeloviti ispit'!D74</f>
        <v>B</v>
      </c>
      <c r="E73" s="99">
        <f>'Parcijalni_cjeloviti ispit'!E74</f>
        <v>0</v>
      </c>
      <c r="F73" s="250" t="str">
        <f>'Parcijalni_cjeloviti ispit'!F74</f>
        <v>NE</v>
      </c>
      <c r="G73" s="99">
        <f>'Parcijalni_cjeloviti ispit'!G74</f>
        <v>0</v>
      </c>
      <c r="H73" s="250" t="str">
        <f>'Parcijalni_cjeloviti ispit'!H74</f>
        <v>NE</v>
      </c>
      <c r="I73" s="99">
        <f>'Parcijalni_cjeloviti ispit'!I74</f>
        <v>0</v>
      </c>
      <c r="J73" s="250" t="str">
        <f>'Parcijalni_cjeloviti ispit'!J74</f>
        <v>NE</v>
      </c>
      <c r="K73" s="99">
        <f>'Parcijalni_cjeloviti ispit'!K74</f>
        <v>0</v>
      </c>
      <c r="L73" s="250" t="str">
        <f>'Parcijalni_cjeloviti ispit'!L74</f>
        <v>NE</v>
      </c>
      <c r="M73" s="99">
        <f>'Parcijalni_cjeloviti ispit'!M74</f>
        <v>0</v>
      </c>
      <c r="N73" s="250" t="str">
        <f>'Parcijalni_cjeloviti ispit'!N74</f>
        <v>NE</v>
      </c>
      <c r="O73" s="234">
        <f>'Parcijalni_cjeloviti ispit'!O74</f>
        <v>0</v>
      </c>
      <c r="P73" s="234" t="str">
        <f>'Parcijalni_cjeloviti ispit'!P74</f>
        <v>NE</v>
      </c>
    </row>
    <row r="74" spans="1:16" ht="15.75" thickBot="1" x14ac:dyDescent="0.3">
      <c r="A74" s="253">
        <f>'Parcijalni_cjeloviti ispit'!A75</f>
        <v>0</v>
      </c>
      <c r="B74" s="275">
        <f>'Parcijalni_cjeloviti ispit'!B75</f>
        <v>0</v>
      </c>
      <c r="C74" s="253">
        <f>'Parcijalni_cjeloviti ispit'!C75</f>
        <v>0</v>
      </c>
      <c r="D74" s="100" t="str">
        <f>'Parcijalni_cjeloviti ispit'!D75</f>
        <v>P</v>
      </c>
      <c r="E74" s="101" t="str">
        <f>'Parcijalni_cjeloviti ispit'!E75</f>
        <v/>
      </c>
      <c r="F74" s="251">
        <f>'Parcijalni_cjeloviti ispit'!F75</f>
        <v>0</v>
      </c>
      <c r="G74" s="102" t="str">
        <f>'Parcijalni_cjeloviti ispit'!G75</f>
        <v/>
      </c>
      <c r="H74" s="251">
        <f>'Parcijalni_cjeloviti ispit'!H75</f>
        <v>0</v>
      </c>
      <c r="I74" s="102" t="str">
        <f>'Parcijalni_cjeloviti ispit'!I75</f>
        <v/>
      </c>
      <c r="J74" s="251">
        <f>'Parcijalni_cjeloviti ispit'!J75</f>
        <v>0</v>
      </c>
      <c r="K74" s="102" t="str">
        <f>'Parcijalni_cjeloviti ispit'!K75</f>
        <v/>
      </c>
      <c r="L74" s="251">
        <f>'Parcijalni_cjeloviti ispit'!L75</f>
        <v>0</v>
      </c>
      <c r="M74" s="102" t="str">
        <f>'Parcijalni_cjeloviti ispit'!M75</f>
        <v/>
      </c>
      <c r="N74" s="251">
        <f>'Parcijalni_cjeloviti ispit'!N75</f>
        <v>0</v>
      </c>
      <c r="O74" s="235">
        <f>'Parcijalni_cjeloviti ispit'!O75</f>
        <v>0</v>
      </c>
      <c r="P74" s="235">
        <f>'Parcijalni_cjeloviti ispit'!P75</f>
        <v>0</v>
      </c>
    </row>
    <row r="75" spans="1:16" x14ac:dyDescent="0.25">
      <c r="A75" s="252">
        <f>'Parcijalni_cjeloviti ispit'!A76</f>
        <v>35</v>
      </c>
      <c r="B75" s="274" t="str">
        <f>'Parcijalni_cjeloviti ispit'!B76</f>
        <v xml:space="preserve"> </v>
      </c>
      <c r="C75" s="252">
        <f>'Parcijalni_cjeloviti ispit'!C76</f>
        <v>0</v>
      </c>
      <c r="D75" s="98" t="str">
        <f>'Parcijalni_cjeloviti ispit'!D76</f>
        <v>B</v>
      </c>
      <c r="E75" s="99">
        <f>'Parcijalni_cjeloviti ispit'!E76</f>
        <v>0</v>
      </c>
      <c r="F75" s="250" t="str">
        <f>'Parcijalni_cjeloviti ispit'!F76</f>
        <v>NE</v>
      </c>
      <c r="G75" s="99">
        <f>'Parcijalni_cjeloviti ispit'!G76</f>
        <v>0</v>
      </c>
      <c r="H75" s="250" t="str">
        <f>'Parcijalni_cjeloviti ispit'!H76</f>
        <v>NE</v>
      </c>
      <c r="I75" s="99">
        <f>'Parcijalni_cjeloviti ispit'!I76</f>
        <v>0</v>
      </c>
      <c r="J75" s="250" t="str">
        <f>'Parcijalni_cjeloviti ispit'!J76</f>
        <v>NE</v>
      </c>
      <c r="K75" s="99">
        <f>'Parcijalni_cjeloviti ispit'!K76</f>
        <v>0</v>
      </c>
      <c r="L75" s="250" t="str">
        <f>'Parcijalni_cjeloviti ispit'!L76</f>
        <v>NE</v>
      </c>
      <c r="M75" s="99">
        <f>'Parcijalni_cjeloviti ispit'!M76</f>
        <v>0</v>
      </c>
      <c r="N75" s="250" t="str">
        <f>'Parcijalni_cjeloviti ispit'!N76</f>
        <v>NE</v>
      </c>
      <c r="O75" s="234">
        <f>'Parcijalni_cjeloviti ispit'!O76</f>
        <v>0</v>
      </c>
      <c r="P75" s="234" t="str">
        <f>'Parcijalni_cjeloviti ispit'!P76</f>
        <v>NE</v>
      </c>
    </row>
    <row r="76" spans="1:16" ht="15.75" thickBot="1" x14ac:dyDescent="0.3">
      <c r="A76" s="253">
        <f>'Parcijalni_cjeloviti ispit'!A77</f>
        <v>0</v>
      </c>
      <c r="B76" s="275">
        <f>'Parcijalni_cjeloviti ispit'!B77</f>
        <v>0</v>
      </c>
      <c r="C76" s="253">
        <f>'Parcijalni_cjeloviti ispit'!C77</f>
        <v>0</v>
      </c>
      <c r="D76" s="100" t="str">
        <f>'Parcijalni_cjeloviti ispit'!D77</f>
        <v>P</v>
      </c>
      <c r="E76" s="101" t="str">
        <f>'Parcijalni_cjeloviti ispit'!E77</f>
        <v/>
      </c>
      <c r="F76" s="251">
        <f>'Parcijalni_cjeloviti ispit'!F77</f>
        <v>0</v>
      </c>
      <c r="G76" s="102" t="str">
        <f>'Parcijalni_cjeloviti ispit'!G77</f>
        <v/>
      </c>
      <c r="H76" s="251">
        <f>'Parcijalni_cjeloviti ispit'!H77</f>
        <v>0</v>
      </c>
      <c r="I76" s="102" t="str">
        <f>'Parcijalni_cjeloviti ispit'!I77</f>
        <v/>
      </c>
      <c r="J76" s="251">
        <f>'Parcijalni_cjeloviti ispit'!J77</f>
        <v>0</v>
      </c>
      <c r="K76" s="102" t="str">
        <f>'Parcijalni_cjeloviti ispit'!K77</f>
        <v/>
      </c>
      <c r="L76" s="251">
        <f>'Parcijalni_cjeloviti ispit'!L77</f>
        <v>0</v>
      </c>
      <c r="M76" s="102" t="str">
        <f>'Parcijalni_cjeloviti ispit'!M77</f>
        <v/>
      </c>
      <c r="N76" s="251">
        <f>'Parcijalni_cjeloviti ispit'!N77</f>
        <v>0</v>
      </c>
      <c r="O76" s="235">
        <f>'Parcijalni_cjeloviti ispit'!O77</f>
        <v>0</v>
      </c>
      <c r="P76" s="235">
        <f>'Parcijalni_cjeloviti ispit'!P77</f>
        <v>0</v>
      </c>
    </row>
    <row r="77" spans="1:16" x14ac:dyDescent="0.25">
      <c r="A77" s="252">
        <f>'Parcijalni_cjeloviti ispit'!A78</f>
        <v>36</v>
      </c>
      <c r="B77" s="274" t="str">
        <f>'Parcijalni_cjeloviti ispit'!B78</f>
        <v xml:space="preserve"> </v>
      </c>
      <c r="C77" s="252">
        <f>'Parcijalni_cjeloviti ispit'!C78</f>
        <v>0</v>
      </c>
      <c r="D77" s="98" t="str">
        <f>'Parcijalni_cjeloviti ispit'!D78</f>
        <v>B</v>
      </c>
      <c r="E77" s="99">
        <f>'Parcijalni_cjeloviti ispit'!E78</f>
        <v>0</v>
      </c>
      <c r="F77" s="250" t="str">
        <f>'Parcijalni_cjeloviti ispit'!F78</f>
        <v>NE</v>
      </c>
      <c r="G77" s="99">
        <f>'Parcijalni_cjeloviti ispit'!G78</f>
        <v>0</v>
      </c>
      <c r="H77" s="250" t="str">
        <f>'Parcijalni_cjeloviti ispit'!H78</f>
        <v>NE</v>
      </c>
      <c r="I77" s="99">
        <f>'Parcijalni_cjeloviti ispit'!I78</f>
        <v>0</v>
      </c>
      <c r="J77" s="250" t="str">
        <f>'Parcijalni_cjeloviti ispit'!J78</f>
        <v>NE</v>
      </c>
      <c r="K77" s="99">
        <f>'Parcijalni_cjeloviti ispit'!K78</f>
        <v>0</v>
      </c>
      <c r="L77" s="250" t="str">
        <f>'Parcijalni_cjeloviti ispit'!L78</f>
        <v>NE</v>
      </c>
      <c r="M77" s="99">
        <f>'Parcijalni_cjeloviti ispit'!M78</f>
        <v>0</v>
      </c>
      <c r="N77" s="250" t="str">
        <f>'Parcijalni_cjeloviti ispit'!N78</f>
        <v>NE</v>
      </c>
      <c r="O77" s="234">
        <f>'Parcijalni_cjeloviti ispit'!O78</f>
        <v>0</v>
      </c>
      <c r="P77" s="234" t="str">
        <f>'Parcijalni_cjeloviti ispit'!P78</f>
        <v>NE</v>
      </c>
    </row>
    <row r="78" spans="1:16" ht="15.75" thickBot="1" x14ac:dyDescent="0.3">
      <c r="A78" s="253">
        <f>'Parcijalni_cjeloviti ispit'!A79</f>
        <v>0</v>
      </c>
      <c r="B78" s="275">
        <f>'Parcijalni_cjeloviti ispit'!B79</f>
        <v>0</v>
      </c>
      <c r="C78" s="253">
        <f>'Parcijalni_cjeloviti ispit'!C79</f>
        <v>0</v>
      </c>
      <c r="D78" s="100" t="str">
        <f>'Parcijalni_cjeloviti ispit'!D79</f>
        <v>P</v>
      </c>
      <c r="E78" s="101" t="str">
        <f>'Parcijalni_cjeloviti ispit'!E79</f>
        <v/>
      </c>
      <c r="F78" s="251">
        <f>'Parcijalni_cjeloviti ispit'!F79</f>
        <v>0</v>
      </c>
      <c r="G78" s="102" t="str">
        <f>'Parcijalni_cjeloviti ispit'!G79</f>
        <v/>
      </c>
      <c r="H78" s="251">
        <f>'Parcijalni_cjeloviti ispit'!H79</f>
        <v>0</v>
      </c>
      <c r="I78" s="102" t="str">
        <f>'Parcijalni_cjeloviti ispit'!I79</f>
        <v/>
      </c>
      <c r="J78" s="251">
        <f>'Parcijalni_cjeloviti ispit'!J79</f>
        <v>0</v>
      </c>
      <c r="K78" s="102" t="str">
        <f>'Parcijalni_cjeloviti ispit'!K79</f>
        <v/>
      </c>
      <c r="L78" s="251">
        <f>'Parcijalni_cjeloviti ispit'!L79</f>
        <v>0</v>
      </c>
      <c r="M78" s="102" t="str">
        <f>'Parcijalni_cjeloviti ispit'!M79</f>
        <v/>
      </c>
      <c r="N78" s="251">
        <f>'Parcijalni_cjeloviti ispit'!N79</f>
        <v>0</v>
      </c>
      <c r="O78" s="235">
        <f>'Parcijalni_cjeloviti ispit'!O79</f>
        <v>0</v>
      </c>
      <c r="P78" s="235">
        <f>'Parcijalni_cjeloviti ispit'!P79</f>
        <v>0</v>
      </c>
    </row>
    <row r="79" spans="1:16" x14ac:dyDescent="0.25">
      <c r="A79" s="252">
        <f>'Parcijalni_cjeloviti ispit'!A80</f>
        <v>37</v>
      </c>
      <c r="B79" s="274" t="str">
        <f>'Parcijalni_cjeloviti ispit'!B80</f>
        <v xml:space="preserve"> </v>
      </c>
      <c r="C79" s="252">
        <f>'Parcijalni_cjeloviti ispit'!C80</f>
        <v>0</v>
      </c>
      <c r="D79" s="98" t="str">
        <f>'Parcijalni_cjeloviti ispit'!D80</f>
        <v>B</v>
      </c>
      <c r="E79" s="99">
        <f>'Parcijalni_cjeloviti ispit'!E80</f>
        <v>0</v>
      </c>
      <c r="F79" s="250" t="str">
        <f>'Parcijalni_cjeloviti ispit'!F80</f>
        <v>NE</v>
      </c>
      <c r="G79" s="99">
        <f>'Parcijalni_cjeloviti ispit'!G80</f>
        <v>0</v>
      </c>
      <c r="H79" s="250" t="str">
        <f>'Parcijalni_cjeloviti ispit'!H80</f>
        <v>NE</v>
      </c>
      <c r="I79" s="99">
        <f>'Parcijalni_cjeloviti ispit'!I80</f>
        <v>0</v>
      </c>
      <c r="J79" s="250" t="str">
        <f>'Parcijalni_cjeloviti ispit'!J80</f>
        <v>NE</v>
      </c>
      <c r="K79" s="99">
        <f>'Parcijalni_cjeloviti ispit'!K80</f>
        <v>0</v>
      </c>
      <c r="L79" s="250" t="str">
        <f>'Parcijalni_cjeloviti ispit'!L80</f>
        <v>NE</v>
      </c>
      <c r="M79" s="99">
        <f>'Parcijalni_cjeloviti ispit'!M80</f>
        <v>0</v>
      </c>
      <c r="N79" s="250" t="str">
        <f>'Parcijalni_cjeloviti ispit'!N80</f>
        <v>NE</v>
      </c>
      <c r="O79" s="234">
        <f>'Parcijalni_cjeloviti ispit'!O80</f>
        <v>0</v>
      </c>
      <c r="P79" s="234" t="str">
        <f>'Parcijalni_cjeloviti ispit'!P80</f>
        <v>NE</v>
      </c>
    </row>
    <row r="80" spans="1:16" ht="15.75" thickBot="1" x14ac:dyDescent="0.3">
      <c r="A80" s="253">
        <f>'Parcijalni_cjeloviti ispit'!A81</f>
        <v>0</v>
      </c>
      <c r="B80" s="275">
        <f>'Parcijalni_cjeloviti ispit'!B81</f>
        <v>0</v>
      </c>
      <c r="C80" s="253">
        <f>'Parcijalni_cjeloviti ispit'!C81</f>
        <v>0</v>
      </c>
      <c r="D80" s="100" t="str">
        <f>'Parcijalni_cjeloviti ispit'!D81</f>
        <v>P</v>
      </c>
      <c r="E80" s="101" t="str">
        <f>'Parcijalni_cjeloviti ispit'!E81</f>
        <v/>
      </c>
      <c r="F80" s="251">
        <f>'Parcijalni_cjeloviti ispit'!F81</f>
        <v>0</v>
      </c>
      <c r="G80" s="102" t="str">
        <f>'Parcijalni_cjeloviti ispit'!G81</f>
        <v/>
      </c>
      <c r="H80" s="251">
        <f>'Parcijalni_cjeloviti ispit'!H81</f>
        <v>0</v>
      </c>
      <c r="I80" s="102" t="str">
        <f>'Parcijalni_cjeloviti ispit'!I81</f>
        <v/>
      </c>
      <c r="J80" s="251">
        <f>'Parcijalni_cjeloviti ispit'!J81</f>
        <v>0</v>
      </c>
      <c r="K80" s="102" t="str">
        <f>'Parcijalni_cjeloviti ispit'!K81</f>
        <v/>
      </c>
      <c r="L80" s="251">
        <f>'Parcijalni_cjeloviti ispit'!L81</f>
        <v>0</v>
      </c>
      <c r="M80" s="102" t="str">
        <f>'Parcijalni_cjeloviti ispit'!M81</f>
        <v/>
      </c>
      <c r="N80" s="251">
        <f>'Parcijalni_cjeloviti ispit'!N81</f>
        <v>0</v>
      </c>
      <c r="O80" s="235">
        <f>'Parcijalni_cjeloviti ispit'!O81</f>
        <v>0</v>
      </c>
      <c r="P80" s="235">
        <f>'Parcijalni_cjeloviti ispit'!P81</f>
        <v>0</v>
      </c>
    </row>
    <row r="81" spans="1:16" x14ac:dyDescent="0.25">
      <c r="A81" s="252">
        <f>'Parcijalni_cjeloviti ispit'!A82</f>
        <v>38</v>
      </c>
      <c r="B81" s="274" t="str">
        <f>'Parcijalni_cjeloviti ispit'!B82</f>
        <v xml:space="preserve"> </v>
      </c>
      <c r="C81" s="252">
        <f>'Parcijalni_cjeloviti ispit'!C82</f>
        <v>0</v>
      </c>
      <c r="D81" s="98" t="str">
        <f>'Parcijalni_cjeloviti ispit'!D82</f>
        <v>B</v>
      </c>
      <c r="E81" s="99">
        <f>'Parcijalni_cjeloviti ispit'!E82</f>
        <v>0</v>
      </c>
      <c r="F81" s="250" t="str">
        <f>'Parcijalni_cjeloviti ispit'!F82</f>
        <v>NE</v>
      </c>
      <c r="G81" s="99">
        <f>'Parcijalni_cjeloviti ispit'!G82</f>
        <v>0</v>
      </c>
      <c r="H81" s="250" t="str">
        <f>'Parcijalni_cjeloviti ispit'!H82</f>
        <v>NE</v>
      </c>
      <c r="I81" s="99">
        <f>'Parcijalni_cjeloviti ispit'!I82</f>
        <v>0</v>
      </c>
      <c r="J81" s="250" t="str">
        <f>'Parcijalni_cjeloviti ispit'!J82</f>
        <v>NE</v>
      </c>
      <c r="K81" s="99">
        <f>'Parcijalni_cjeloviti ispit'!K82</f>
        <v>0</v>
      </c>
      <c r="L81" s="250" t="str">
        <f>'Parcijalni_cjeloviti ispit'!L82</f>
        <v>NE</v>
      </c>
      <c r="M81" s="99">
        <f>'Parcijalni_cjeloviti ispit'!M82</f>
        <v>0</v>
      </c>
      <c r="N81" s="250" t="str">
        <f>'Parcijalni_cjeloviti ispit'!N82</f>
        <v>NE</v>
      </c>
      <c r="O81" s="234">
        <f>'Parcijalni_cjeloviti ispit'!O82</f>
        <v>0</v>
      </c>
      <c r="P81" s="234" t="str">
        <f>'Parcijalni_cjeloviti ispit'!P82</f>
        <v>NE</v>
      </c>
    </row>
    <row r="82" spans="1:16" ht="15.75" thickBot="1" x14ac:dyDescent="0.3">
      <c r="A82" s="253">
        <f>'Parcijalni_cjeloviti ispit'!A83</f>
        <v>0</v>
      </c>
      <c r="B82" s="275">
        <f>'Parcijalni_cjeloviti ispit'!B83</f>
        <v>0</v>
      </c>
      <c r="C82" s="253">
        <f>'Parcijalni_cjeloviti ispit'!C83</f>
        <v>0</v>
      </c>
      <c r="D82" s="100" t="str">
        <f>'Parcijalni_cjeloviti ispit'!D83</f>
        <v>P</v>
      </c>
      <c r="E82" s="101" t="str">
        <f>'Parcijalni_cjeloviti ispit'!E83</f>
        <v/>
      </c>
      <c r="F82" s="251">
        <f>'Parcijalni_cjeloviti ispit'!F83</f>
        <v>0</v>
      </c>
      <c r="G82" s="102" t="str">
        <f>'Parcijalni_cjeloviti ispit'!G83</f>
        <v/>
      </c>
      <c r="H82" s="251">
        <f>'Parcijalni_cjeloviti ispit'!H83</f>
        <v>0</v>
      </c>
      <c r="I82" s="102" t="str">
        <f>'Parcijalni_cjeloviti ispit'!I83</f>
        <v/>
      </c>
      <c r="J82" s="251">
        <f>'Parcijalni_cjeloviti ispit'!J83</f>
        <v>0</v>
      </c>
      <c r="K82" s="102" t="str">
        <f>'Parcijalni_cjeloviti ispit'!K83</f>
        <v/>
      </c>
      <c r="L82" s="251">
        <f>'Parcijalni_cjeloviti ispit'!L83</f>
        <v>0</v>
      </c>
      <c r="M82" s="102" t="str">
        <f>'Parcijalni_cjeloviti ispit'!M83</f>
        <v/>
      </c>
      <c r="N82" s="251">
        <f>'Parcijalni_cjeloviti ispit'!N83</f>
        <v>0</v>
      </c>
      <c r="O82" s="235">
        <f>'Parcijalni_cjeloviti ispit'!O83</f>
        <v>0</v>
      </c>
      <c r="P82" s="235">
        <f>'Parcijalni_cjeloviti ispit'!P83</f>
        <v>0</v>
      </c>
    </row>
    <row r="83" spans="1:16" x14ac:dyDescent="0.25">
      <c r="A83" s="252">
        <f>'Parcijalni_cjeloviti ispit'!A84</f>
        <v>39</v>
      </c>
      <c r="B83" s="274" t="str">
        <f>'Parcijalni_cjeloviti ispit'!B84</f>
        <v xml:space="preserve"> </v>
      </c>
      <c r="C83" s="252">
        <f>'Parcijalni_cjeloviti ispit'!C84</f>
        <v>0</v>
      </c>
      <c r="D83" s="98" t="str">
        <f>'Parcijalni_cjeloviti ispit'!D84</f>
        <v>B</v>
      </c>
      <c r="E83" s="99">
        <f>'Parcijalni_cjeloviti ispit'!E84</f>
        <v>0</v>
      </c>
      <c r="F83" s="250" t="str">
        <f>'Parcijalni_cjeloviti ispit'!F84</f>
        <v>NE</v>
      </c>
      <c r="G83" s="99">
        <f>'Parcijalni_cjeloviti ispit'!G84</f>
        <v>0</v>
      </c>
      <c r="H83" s="250" t="str">
        <f>'Parcijalni_cjeloviti ispit'!H84</f>
        <v>NE</v>
      </c>
      <c r="I83" s="99">
        <f>'Parcijalni_cjeloviti ispit'!I84</f>
        <v>0</v>
      </c>
      <c r="J83" s="250" t="str">
        <f>'Parcijalni_cjeloviti ispit'!J84</f>
        <v>NE</v>
      </c>
      <c r="K83" s="99">
        <f>'Parcijalni_cjeloviti ispit'!K84</f>
        <v>0</v>
      </c>
      <c r="L83" s="250" t="str">
        <f>'Parcijalni_cjeloviti ispit'!L84</f>
        <v>NE</v>
      </c>
      <c r="M83" s="99">
        <f>'Parcijalni_cjeloviti ispit'!M84</f>
        <v>0</v>
      </c>
      <c r="N83" s="250" t="str">
        <f>'Parcijalni_cjeloviti ispit'!N84</f>
        <v>NE</v>
      </c>
      <c r="O83" s="234">
        <f>'Parcijalni_cjeloviti ispit'!O84</f>
        <v>0</v>
      </c>
      <c r="P83" s="234" t="str">
        <f>'Parcijalni_cjeloviti ispit'!P84</f>
        <v>NE</v>
      </c>
    </row>
    <row r="84" spans="1:16" ht="15.75" thickBot="1" x14ac:dyDescent="0.3">
      <c r="A84" s="253">
        <f>'Parcijalni_cjeloviti ispit'!A85</f>
        <v>0</v>
      </c>
      <c r="B84" s="275">
        <f>'Parcijalni_cjeloviti ispit'!B85</f>
        <v>0</v>
      </c>
      <c r="C84" s="253">
        <f>'Parcijalni_cjeloviti ispit'!C85</f>
        <v>0</v>
      </c>
      <c r="D84" s="100" t="str">
        <f>'Parcijalni_cjeloviti ispit'!D85</f>
        <v>P</v>
      </c>
      <c r="E84" s="101" t="str">
        <f>'Parcijalni_cjeloviti ispit'!E85</f>
        <v/>
      </c>
      <c r="F84" s="251">
        <f>'Parcijalni_cjeloviti ispit'!F85</f>
        <v>0</v>
      </c>
      <c r="G84" s="102" t="str">
        <f>'Parcijalni_cjeloviti ispit'!G85</f>
        <v/>
      </c>
      <c r="H84" s="251">
        <f>'Parcijalni_cjeloviti ispit'!H85</f>
        <v>0</v>
      </c>
      <c r="I84" s="102" t="str">
        <f>'Parcijalni_cjeloviti ispit'!I85</f>
        <v/>
      </c>
      <c r="J84" s="251">
        <f>'Parcijalni_cjeloviti ispit'!J85</f>
        <v>0</v>
      </c>
      <c r="K84" s="102" t="str">
        <f>'Parcijalni_cjeloviti ispit'!K85</f>
        <v/>
      </c>
      <c r="L84" s="251">
        <f>'Parcijalni_cjeloviti ispit'!L85</f>
        <v>0</v>
      </c>
      <c r="M84" s="102" t="str">
        <f>'Parcijalni_cjeloviti ispit'!M85</f>
        <v/>
      </c>
      <c r="N84" s="251">
        <f>'Parcijalni_cjeloviti ispit'!N85</f>
        <v>0</v>
      </c>
      <c r="O84" s="235">
        <f>'Parcijalni_cjeloviti ispit'!O85</f>
        <v>0</v>
      </c>
      <c r="P84" s="235">
        <f>'Parcijalni_cjeloviti ispit'!P85</f>
        <v>0</v>
      </c>
    </row>
    <row r="85" spans="1:16" x14ac:dyDescent="0.25">
      <c r="A85" s="252">
        <f>'Parcijalni_cjeloviti ispit'!A86</f>
        <v>40</v>
      </c>
      <c r="B85" s="274" t="str">
        <f>'Parcijalni_cjeloviti ispit'!B86</f>
        <v xml:space="preserve"> </v>
      </c>
      <c r="C85" s="252">
        <f>'Parcijalni_cjeloviti ispit'!C86</f>
        <v>0</v>
      </c>
      <c r="D85" s="98" t="str">
        <f>'Parcijalni_cjeloviti ispit'!D86</f>
        <v>B</v>
      </c>
      <c r="E85" s="99">
        <f>'Parcijalni_cjeloviti ispit'!E86</f>
        <v>0</v>
      </c>
      <c r="F85" s="250" t="str">
        <f>'Parcijalni_cjeloviti ispit'!F86</f>
        <v>NE</v>
      </c>
      <c r="G85" s="99">
        <f>'Parcijalni_cjeloviti ispit'!G86</f>
        <v>0</v>
      </c>
      <c r="H85" s="250" t="str">
        <f>'Parcijalni_cjeloviti ispit'!H86</f>
        <v>NE</v>
      </c>
      <c r="I85" s="99">
        <f>'Parcijalni_cjeloviti ispit'!I86</f>
        <v>0</v>
      </c>
      <c r="J85" s="250" t="str">
        <f>'Parcijalni_cjeloviti ispit'!J86</f>
        <v>NE</v>
      </c>
      <c r="K85" s="99">
        <f>'Parcijalni_cjeloviti ispit'!K86</f>
        <v>0</v>
      </c>
      <c r="L85" s="250" t="str">
        <f>'Parcijalni_cjeloviti ispit'!L86</f>
        <v>NE</v>
      </c>
      <c r="M85" s="99">
        <f>'Parcijalni_cjeloviti ispit'!M86</f>
        <v>0</v>
      </c>
      <c r="N85" s="250" t="str">
        <f>'Parcijalni_cjeloviti ispit'!N86</f>
        <v>NE</v>
      </c>
      <c r="O85" s="234">
        <f>'Parcijalni_cjeloviti ispit'!O86</f>
        <v>0</v>
      </c>
      <c r="P85" s="234" t="str">
        <f>'Parcijalni_cjeloviti ispit'!P86</f>
        <v>NE</v>
      </c>
    </row>
    <row r="86" spans="1:16" ht="15.75" thickBot="1" x14ac:dyDescent="0.3">
      <c r="A86" s="253">
        <f>'Parcijalni_cjeloviti ispit'!A87</f>
        <v>0</v>
      </c>
      <c r="B86" s="275">
        <f>'Parcijalni_cjeloviti ispit'!B87</f>
        <v>0</v>
      </c>
      <c r="C86" s="253">
        <f>'Parcijalni_cjeloviti ispit'!C87</f>
        <v>0</v>
      </c>
      <c r="D86" s="100" t="str">
        <f>'Parcijalni_cjeloviti ispit'!D87</f>
        <v>P</v>
      </c>
      <c r="E86" s="101" t="str">
        <f>'Parcijalni_cjeloviti ispit'!E87</f>
        <v/>
      </c>
      <c r="F86" s="251">
        <f>'Parcijalni_cjeloviti ispit'!F87</f>
        <v>0</v>
      </c>
      <c r="G86" s="102" t="str">
        <f>'Parcijalni_cjeloviti ispit'!G87</f>
        <v/>
      </c>
      <c r="H86" s="251">
        <f>'Parcijalni_cjeloviti ispit'!H87</f>
        <v>0</v>
      </c>
      <c r="I86" s="102" t="str">
        <f>'Parcijalni_cjeloviti ispit'!I87</f>
        <v/>
      </c>
      <c r="J86" s="251">
        <f>'Parcijalni_cjeloviti ispit'!J87</f>
        <v>0</v>
      </c>
      <c r="K86" s="102" t="str">
        <f>'Parcijalni_cjeloviti ispit'!K87</f>
        <v/>
      </c>
      <c r="L86" s="251">
        <f>'Parcijalni_cjeloviti ispit'!L87</f>
        <v>0</v>
      </c>
      <c r="M86" s="102" t="str">
        <f>'Parcijalni_cjeloviti ispit'!M87</f>
        <v/>
      </c>
      <c r="N86" s="251">
        <f>'Parcijalni_cjeloviti ispit'!N87</f>
        <v>0</v>
      </c>
      <c r="O86" s="235">
        <f>'Parcijalni_cjeloviti ispit'!O87</f>
        <v>0</v>
      </c>
      <c r="P86" s="235">
        <f>'Parcijalni_cjeloviti ispit'!P87</f>
        <v>0</v>
      </c>
    </row>
    <row r="87" spans="1:16" x14ac:dyDescent="0.25">
      <c r="A87" s="252">
        <f>'Parcijalni_cjeloviti ispit'!A88</f>
        <v>41</v>
      </c>
      <c r="B87" s="274" t="str">
        <f>'Parcijalni_cjeloviti ispit'!B88</f>
        <v xml:space="preserve"> </v>
      </c>
      <c r="C87" s="252">
        <f>'Parcijalni_cjeloviti ispit'!C88</f>
        <v>0</v>
      </c>
      <c r="D87" s="98" t="str">
        <f>'Parcijalni_cjeloviti ispit'!D88</f>
        <v>B</v>
      </c>
      <c r="E87" s="99">
        <f>'Parcijalni_cjeloviti ispit'!E88</f>
        <v>0</v>
      </c>
      <c r="F87" s="250" t="str">
        <f>'Parcijalni_cjeloviti ispit'!F88</f>
        <v>NE</v>
      </c>
      <c r="G87" s="99">
        <f>'Parcijalni_cjeloviti ispit'!G88</f>
        <v>0</v>
      </c>
      <c r="H87" s="250" t="str">
        <f>'Parcijalni_cjeloviti ispit'!H88</f>
        <v>NE</v>
      </c>
      <c r="I87" s="99">
        <f>'Parcijalni_cjeloviti ispit'!I88</f>
        <v>0</v>
      </c>
      <c r="J87" s="250" t="str">
        <f>'Parcijalni_cjeloviti ispit'!J88</f>
        <v>NE</v>
      </c>
      <c r="K87" s="99">
        <f>'Parcijalni_cjeloviti ispit'!K88</f>
        <v>0</v>
      </c>
      <c r="L87" s="250" t="str">
        <f>'Parcijalni_cjeloviti ispit'!L88</f>
        <v>NE</v>
      </c>
      <c r="M87" s="99">
        <f>'Parcijalni_cjeloviti ispit'!M88</f>
        <v>0</v>
      </c>
      <c r="N87" s="250" t="str">
        <f>'Parcijalni_cjeloviti ispit'!N88</f>
        <v>NE</v>
      </c>
      <c r="O87" s="234">
        <f>'Parcijalni_cjeloviti ispit'!O88</f>
        <v>0</v>
      </c>
      <c r="P87" s="234" t="str">
        <f>'Parcijalni_cjeloviti ispit'!P88</f>
        <v>NE</v>
      </c>
    </row>
    <row r="88" spans="1:16" ht="15.75" thickBot="1" x14ac:dyDescent="0.3">
      <c r="A88" s="253">
        <f>'Parcijalni_cjeloviti ispit'!A89</f>
        <v>0</v>
      </c>
      <c r="B88" s="275">
        <f>'Parcijalni_cjeloviti ispit'!B89</f>
        <v>0</v>
      </c>
      <c r="C88" s="253">
        <f>'Parcijalni_cjeloviti ispit'!C89</f>
        <v>0</v>
      </c>
      <c r="D88" s="100" t="str">
        <f>'Parcijalni_cjeloviti ispit'!D89</f>
        <v>P</v>
      </c>
      <c r="E88" s="101" t="str">
        <f>'Parcijalni_cjeloviti ispit'!E89</f>
        <v/>
      </c>
      <c r="F88" s="251">
        <f>'Parcijalni_cjeloviti ispit'!F89</f>
        <v>0</v>
      </c>
      <c r="G88" s="102" t="str">
        <f>'Parcijalni_cjeloviti ispit'!G89</f>
        <v/>
      </c>
      <c r="H88" s="251">
        <f>'Parcijalni_cjeloviti ispit'!H89</f>
        <v>0</v>
      </c>
      <c r="I88" s="102" t="str">
        <f>'Parcijalni_cjeloviti ispit'!I89</f>
        <v/>
      </c>
      <c r="J88" s="251">
        <f>'Parcijalni_cjeloviti ispit'!J89</f>
        <v>0</v>
      </c>
      <c r="K88" s="102" t="str">
        <f>'Parcijalni_cjeloviti ispit'!K89</f>
        <v/>
      </c>
      <c r="L88" s="251">
        <f>'Parcijalni_cjeloviti ispit'!L89</f>
        <v>0</v>
      </c>
      <c r="M88" s="102" t="str">
        <f>'Parcijalni_cjeloviti ispit'!M89</f>
        <v/>
      </c>
      <c r="N88" s="251">
        <f>'Parcijalni_cjeloviti ispit'!N89</f>
        <v>0</v>
      </c>
      <c r="O88" s="235">
        <f>'Parcijalni_cjeloviti ispit'!O89</f>
        <v>0</v>
      </c>
      <c r="P88" s="235">
        <f>'Parcijalni_cjeloviti ispit'!P89</f>
        <v>0</v>
      </c>
    </row>
    <row r="89" spans="1:16" x14ac:dyDescent="0.25">
      <c r="A89" s="252">
        <f>'Parcijalni_cjeloviti ispit'!A90</f>
        <v>42</v>
      </c>
      <c r="B89" s="274" t="str">
        <f>'Parcijalni_cjeloviti ispit'!B90</f>
        <v xml:space="preserve"> </v>
      </c>
      <c r="C89" s="252">
        <f>'Parcijalni_cjeloviti ispit'!C90</f>
        <v>0</v>
      </c>
      <c r="D89" s="98" t="str">
        <f>'Parcijalni_cjeloviti ispit'!D90</f>
        <v>B</v>
      </c>
      <c r="E89" s="99">
        <f>'Parcijalni_cjeloviti ispit'!E90</f>
        <v>0</v>
      </c>
      <c r="F89" s="250" t="str">
        <f>'Parcijalni_cjeloviti ispit'!F90</f>
        <v>NE</v>
      </c>
      <c r="G89" s="99">
        <f>'Parcijalni_cjeloviti ispit'!G90</f>
        <v>0</v>
      </c>
      <c r="H89" s="250" t="str">
        <f>'Parcijalni_cjeloviti ispit'!H90</f>
        <v>NE</v>
      </c>
      <c r="I89" s="99">
        <f>'Parcijalni_cjeloviti ispit'!I90</f>
        <v>0</v>
      </c>
      <c r="J89" s="250" t="str">
        <f>'Parcijalni_cjeloviti ispit'!J90</f>
        <v>NE</v>
      </c>
      <c r="K89" s="99">
        <f>'Parcijalni_cjeloviti ispit'!K90</f>
        <v>0</v>
      </c>
      <c r="L89" s="250" t="str">
        <f>'Parcijalni_cjeloviti ispit'!L90</f>
        <v>NE</v>
      </c>
      <c r="M89" s="99">
        <f>'Parcijalni_cjeloviti ispit'!M90</f>
        <v>0</v>
      </c>
      <c r="N89" s="250" t="str">
        <f>'Parcijalni_cjeloviti ispit'!N90</f>
        <v>NE</v>
      </c>
      <c r="O89" s="234">
        <f>'Parcijalni_cjeloviti ispit'!O90</f>
        <v>0</v>
      </c>
      <c r="P89" s="234" t="str">
        <f>'Parcijalni_cjeloviti ispit'!P90</f>
        <v>NE</v>
      </c>
    </row>
    <row r="90" spans="1:16" ht="15.75" thickBot="1" x14ac:dyDescent="0.3">
      <c r="A90" s="253">
        <f>'Parcijalni_cjeloviti ispit'!A91</f>
        <v>0</v>
      </c>
      <c r="B90" s="275">
        <f>'Parcijalni_cjeloviti ispit'!B91</f>
        <v>0</v>
      </c>
      <c r="C90" s="253">
        <f>'Parcijalni_cjeloviti ispit'!C91</f>
        <v>0</v>
      </c>
      <c r="D90" s="100" t="str">
        <f>'Parcijalni_cjeloviti ispit'!D91</f>
        <v>P</v>
      </c>
      <c r="E90" s="101" t="str">
        <f>'Parcijalni_cjeloviti ispit'!E91</f>
        <v/>
      </c>
      <c r="F90" s="251">
        <f>'Parcijalni_cjeloviti ispit'!F91</f>
        <v>0</v>
      </c>
      <c r="G90" s="102" t="str">
        <f>'Parcijalni_cjeloviti ispit'!G91</f>
        <v/>
      </c>
      <c r="H90" s="251">
        <f>'Parcijalni_cjeloviti ispit'!H91</f>
        <v>0</v>
      </c>
      <c r="I90" s="102" t="str">
        <f>'Parcijalni_cjeloviti ispit'!I91</f>
        <v/>
      </c>
      <c r="J90" s="251">
        <f>'Parcijalni_cjeloviti ispit'!J91</f>
        <v>0</v>
      </c>
      <c r="K90" s="102" t="str">
        <f>'Parcijalni_cjeloviti ispit'!K91</f>
        <v/>
      </c>
      <c r="L90" s="251">
        <f>'Parcijalni_cjeloviti ispit'!L91</f>
        <v>0</v>
      </c>
      <c r="M90" s="102" t="str">
        <f>'Parcijalni_cjeloviti ispit'!M91</f>
        <v/>
      </c>
      <c r="N90" s="251">
        <f>'Parcijalni_cjeloviti ispit'!N91</f>
        <v>0</v>
      </c>
      <c r="O90" s="235">
        <f>'Parcijalni_cjeloviti ispit'!O91</f>
        <v>0</v>
      </c>
      <c r="P90" s="235">
        <f>'Parcijalni_cjeloviti ispit'!P91</f>
        <v>0</v>
      </c>
    </row>
    <row r="91" spans="1:16" x14ac:dyDescent="0.25">
      <c r="A91" s="252">
        <f>'Parcijalni_cjeloviti ispit'!A92</f>
        <v>43</v>
      </c>
      <c r="B91" s="274" t="str">
        <f>'Parcijalni_cjeloviti ispit'!B92</f>
        <v xml:space="preserve"> </v>
      </c>
      <c r="C91" s="252">
        <f>'Parcijalni_cjeloviti ispit'!C92</f>
        <v>0</v>
      </c>
      <c r="D91" s="98" t="str">
        <f>'Parcijalni_cjeloviti ispit'!D92</f>
        <v>B</v>
      </c>
      <c r="E91" s="99">
        <f>'Parcijalni_cjeloviti ispit'!E92</f>
        <v>0</v>
      </c>
      <c r="F91" s="250" t="str">
        <f>'Parcijalni_cjeloviti ispit'!F92</f>
        <v>NE</v>
      </c>
      <c r="G91" s="99">
        <f>'Parcijalni_cjeloviti ispit'!G92</f>
        <v>0</v>
      </c>
      <c r="H91" s="250" t="str">
        <f>'Parcijalni_cjeloviti ispit'!H92</f>
        <v>NE</v>
      </c>
      <c r="I91" s="99">
        <f>'Parcijalni_cjeloviti ispit'!I92</f>
        <v>0</v>
      </c>
      <c r="J91" s="250" t="str">
        <f>'Parcijalni_cjeloviti ispit'!J92</f>
        <v>NE</v>
      </c>
      <c r="K91" s="99">
        <f>'Parcijalni_cjeloviti ispit'!K92</f>
        <v>0</v>
      </c>
      <c r="L91" s="250" t="str">
        <f>'Parcijalni_cjeloviti ispit'!L92</f>
        <v>NE</v>
      </c>
      <c r="M91" s="99">
        <f>'Parcijalni_cjeloviti ispit'!M92</f>
        <v>0</v>
      </c>
      <c r="N91" s="250" t="str">
        <f>'Parcijalni_cjeloviti ispit'!N92</f>
        <v>NE</v>
      </c>
      <c r="O91" s="234">
        <f>'Parcijalni_cjeloviti ispit'!O92</f>
        <v>0</v>
      </c>
      <c r="P91" s="234" t="str">
        <f>'Parcijalni_cjeloviti ispit'!P92</f>
        <v>NE</v>
      </c>
    </row>
    <row r="92" spans="1:16" ht="15.75" thickBot="1" x14ac:dyDescent="0.3">
      <c r="A92" s="253">
        <f>'Parcijalni_cjeloviti ispit'!A93</f>
        <v>0</v>
      </c>
      <c r="B92" s="275">
        <f>'Parcijalni_cjeloviti ispit'!B93</f>
        <v>0</v>
      </c>
      <c r="C92" s="253">
        <f>'Parcijalni_cjeloviti ispit'!C93</f>
        <v>0</v>
      </c>
      <c r="D92" s="100" t="str">
        <f>'Parcijalni_cjeloviti ispit'!D93</f>
        <v>P</v>
      </c>
      <c r="E92" s="101" t="str">
        <f>'Parcijalni_cjeloviti ispit'!E93</f>
        <v/>
      </c>
      <c r="F92" s="251">
        <f>'Parcijalni_cjeloviti ispit'!F93</f>
        <v>0</v>
      </c>
      <c r="G92" s="102" t="str">
        <f>'Parcijalni_cjeloviti ispit'!G93</f>
        <v/>
      </c>
      <c r="H92" s="251">
        <f>'Parcijalni_cjeloviti ispit'!H93</f>
        <v>0</v>
      </c>
      <c r="I92" s="102" t="str">
        <f>'Parcijalni_cjeloviti ispit'!I93</f>
        <v/>
      </c>
      <c r="J92" s="251">
        <f>'Parcijalni_cjeloviti ispit'!J93</f>
        <v>0</v>
      </c>
      <c r="K92" s="102" t="str">
        <f>'Parcijalni_cjeloviti ispit'!K93</f>
        <v/>
      </c>
      <c r="L92" s="251">
        <f>'Parcijalni_cjeloviti ispit'!L93</f>
        <v>0</v>
      </c>
      <c r="M92" s="102" t="str">
        <f>'Parcijalni_cjeloviti ispit'!M93</f>
        <v/>
      </c>
      <c r="N92" s="251">
        <f>'Parcijalni_cjeloviti ispit'!N93</f>
        <v>0</v>
      </c>
      <c r="O92" s="235">
        <f>'Parcijalni_cjeloviti ispit'!O93</f>
        <v>0</v>
      </c>
      <c r="P92" s="235">
        <f>'Parcijalni_cjeloviti ispit'!P93</f>
        <v>0</v>
      </c>
    </row>
    <row r="93" spans="1:16" x14ac:dyDescent="0.25">
      <c r="A93" s="252">
        <f>'Parcijalni_cjeloviti ispit'!A94</f>
        <v>44</v>
      </c>
      <c r="B93" s="274" t="str">
        <f>'Parcijalni_cjeloviti ispit'!B94</f>
        <v xml:space="preserve"> </v>
      </c>
      <c r="C93" s="252">
        <f>'Parcijalni_cjeloviti ispit'!C94</f>
        <v>0</v>
      </c>
      <c r="D93" s="98" t="str">
        <f>'Parcijalni_cjeloviti ispit'!D94</f>
        <v>B</v>
      </c>
      <c r="E93" s="99">
        <f>'Parcijalni_cjeloviti ispit'!E94</f>
        <v>0</v>
      </c>
      <c r="F93" s="250" t="str">
        <f>'Parcijalni_cjeloviti ispit'!F94</f>
        <v>NE</v>
      </c>
      <c r="G93" s="99">
        <f>'Parcijalni_cjeloviti ispit'!G94</f>
        <v>0</v>
      </c>
      <c r="H93" s="250" t="str">
        <f>'Parcijalni_cjeloviti ispit'!H94</f>
        <v>NE</v>
      </c>
      <c r="I93" s="99">
        <f>'Parcijalni_cjeloviti ispit'!I94</f>
        <v>0</v>
      </c>
      <c r="J93" s="250" t="str">
        <f>'Parcijalni_cjeloviti ispit'!J94</f>
        <v>NE</v>
      </c>
      <c r="K93" s="99">
        <f>'Parcijalni_cjeloviti ispit'!K94</f>
        <v>0</v>
      </c>
      <c r="L93" s="250" t="str">
        <f>'Parcijalni_cjeloviti ispit'!L94</f>
        <v>NE</v>
      </c>
      <c r="M93" s="99">
        <f>'Parcijalni_cjeloviti ispit'!M94</f>
        <v>0</v>
      </c>
      <c r="N93" s="250" t="str">
        <f>'Parcijalni_cjeloviti ispit'!N94</f>
        <v>NE</v>
      </c>
      <c r="O93" s="234">
        <f>'Parcijalni_cjeloviti ispit'!O94</f>
        <v>0</v>
      </c>
      <c r="P93" s="234" t="str">
        <f>'Parcijalni_cjeloviti ispit'!P94</f>
        <v>NE</v>
      </c>
    </row>
    <row r="94" spans="1:16" ht="15.75" thickBot="1" x14ac:dyDescent="0.3">
      <c r="A94" s="253">
        <f>'Parcijalni_cjeloviti ispit'!A95</f>
        <v>0</v>
      </c>
      <c r="B94" s="275">
        <f>'Parcijalni_cjeloviti ispit'!B95</f>
        <v>0</v>
      </c>
      <c r="C94" s="253">
        <f>'Parcijalni_cjeloviti ispit'!C95</f>
        <v>0</v>
      </c>
      <c r="D94" s="100" t="str">
        <f>'Parcijalni_cjeloviti ispit'!D95</f>
        <v>P</v>
      </c>
      <c r="E94" s="101" t="str">
        <f>'Parcijalni_cjeloviti ispit'!E95</f>
        <v/>
      </c>
      <c r="F94" s="251">
        <f>'Parcijalni_cjeloviti ispit'!F95</f>
        <v>0</v>
      </c>
      <c r="G94" s="102" t="str">
        <f>'Parcijalni_cjeloviti ispit'!G95</f>
        <v/>
      </c>
      <c r="H94" s="251">
        <f>'Parcijalni_cjeloviti ispit'!H95</f>
        <v>0</v>
      </c>
      <c r="I94" s="102" t="str">
        <f>'Parcijalni_cjeloviti ispit'!I95</f>
        <v/>
      </c>
      <c r="J94" s="251">
        <f>'Parcijalni_cjeloviti ispit'!J95</f>
        <v>0</v>
      </c>
      <c r="K94" s="102" t="str">
        <f>'Parcijalni_cjeloviti ispit'!K95</f>
        <v/>
      </c>
      <c r="L94" s="251">
        <f>'Parcijalni_cjeloviti ispit'!L95</f>
        <v>0</v>
      </c>
      <c r="M94" s="102" t="str">
        <f>'Parcijalni_cjeloviti ispit'!M95</f>
        <v/>
      </c>
      <c r="N94" s="251">
        <f>'Parcijalni_cjeloviti ispit'!N95</f>
        <v>0</v>
      </c>
      <c r="O94" s="235">
        <f>'Parcijalni_cjeloviti ispit'!O95</f>
        <v>0</v>
      </c>
      <c r="P94" s="235">
        <f>'Parcijalni_cjeloviti ispit'!P95</f>
        <v>0</v>
      </c>
    </row>
    <row r="95" spans="1:16" x14ac:dyDescent="0.25">
      <c r="A95" s="252">
        <f>'Parcijalni_cjeloviti ispit'!A96</f>
        <v>45</v>
      </c>
      <c r="B95" s="274" t="str">
        <f>'Parcijalni_cjeloviti ispit'!B96</f>
        <v xml:space="preserve"> </v>
      </c>
      <c r="C95" s="252">
        <f>'Parcijalni_cjeloviti ispit'!C96</f>
        <v>0</v>
      </c>
      <c r="D95" s="98" t="str">
        <f>'Parcijalni_cjeloviti ispit'!D96</f>
        <v>B</v>
      </c>
      <c r="E95" s="99">
        <f>'Parcijalni_cjeloviti ispit'!E96</f>
        <v>0</v>
      </c>
      <c r="F95" s="250" t="str">
        <f>'Parcijalni_cjeloviti ispit'!F96</f>
        <v>NE</v>
      </c>
      <c r="G95" s="99">
        <f>'Parcijalni_cjeloviti ispit'!G96</f>
        <v>0</v>
      </c>
      <c r="H95" s="250" t="str">
        <f>'Parcijalni_cjeloviti ispit'!H96</f>
        <v>NE</v>
      </c>
      <c r="I95" s="99">
        <f>'Parcijalni_cjeloviti ispit'!I96</f>
        <v>0</v>
      </c>
      <c r="J95" s="250" t="str">
        <f>'Parcijalni_cjeloviti ispit'!J96</f>
        <v>NE</v>
      </c>
      <c r="K95" s="99">
        <f>'Parcijalni_cjeloviti ispit'!K96</f>
        <v>0</v>
      </c>
      <c r="L95" s="250" t="str">
        <f>'Parcijalni_cjeloviti ispit'!L96</f>
        <v>NE</v>
      </c>
      <c r="M95" s="99">
        <f>'Parcijalni_cjeloviti ispit'!M96</f>
        <v>0</v>
      </c>
      <c r="N95" s="250" t="str">
        <f>'Parcijalni_cjeloviti ispit'!N96</f>
        <v>NE</v>
      </c>
      <c r="O95" s="234">
        <f>'Parcijalni_cjeloviti ispit'!O96</f>
        <v>0</v>
      </c>
      <c r="P95" s="234" t="str">
        <f>'Parcijalni_cjeloviti ispit'!P96</f>
        <v>NE</v>
      </c>
    </row>
    <row r="96" spans="1:16" ht="15.75" thickBot="1" x14ac:dyDescent="0.3">
      <c r="A96" s="253">
        <f>'Parcijalni_cjeloviti ispit'!A97</f>
        <v>0</v>
      </c>
      <c r="B96" s="275">
        <f>'Parcijalni_cjeloviti ispit'!B97</f>
        <v>0</v>
      </c>
      <c r="C96" s="253">
        <f>'Parcijalni_cjeloviti ispit'!C97</f>
        <v>0</v>
      </c>
      <c r="D96" s="100" t="str">
        <f>'Parcijalni_cjeloviti ispit'!D97</f>
        <v>P</v>
      </c>
      <c r="E96" s="101" t="str">
        <f>'Parcijalni_cjeloviti ispit'!E97</f>
        <v/>
      </c>
      <c r="F96" s="251">
        <f>'Parcijalni_cjeloviti ispit'!F97</f>
        <v>0</v>
      </c>
      <c r="G96" s="102" t="str">
        <f>'Parcijalni_cjeloviti ispit'!G97</f>
        <v/>
      </c>
      <c r="H96" s="251">
        <f>'Parcijalni_cjeloviti ispit'!H97</f>
        <v>0</v>
      </c>
      <c r="I96" s="102" t="str">
        <f>'Parcijalni_cjeloviti ispit'!I97</f>
        <v/>
      </c>
      <c r="J96" s="251">
        <f>'Parcijalni_cjeloviti ispit'!J97</f>
        <v>0</v>
      </c>
      <c r="K96" s="102" t="str">
        <f>'Parcijalni_cjeloviti ispit'!K97</f>
        <v/>
      </c>
      <c r="L96" s="251">
        <f>'Parcijalni_cjeloviti ispit'!L97</f>
        <v>0</v>
      </c>
      <c r="M96" s="102" t="str">
        <f>'Parcijalni_cjeloviti ispit'!M97</f>
        <v/>
      </c>
      <c r="N96" s="251">
        <f>'Parcijalni_cjeloviti ispit'!N97</f>
        <v>0</v>
      </c>
      <c r="O96" s="235">
        <f>'Parcijalni_cjeloviti ispit'!O97</f>
        <v>0</v>
      </c>
      <c r="P96" s="235">
        <f>'Parcijalni_cjeloviti ispit'!P97</f>
        <v>0</v>
      </c>
    </row>
    <row r="97" spans="1:16" x14ac:dyDescent="0.25">
      <c r="A97" s="252">
        <f>'Parcijalni_cjeloviti ispit'!A98</f>
        <v>46</v>
      </c>
      <c r="B97" s="274" t="str">
        <f>'Parcijalni_cjeloviti ispit'!B98</f>
        <v xml:space="preserve"> </v>
      </c>
      <c r="C97" s="252">
        <f>'Parcijalni_cjeloviti ispit'!C98</f>
        <v>0</v>
      </c>
      <c r="D97" s="98" t="str">
        <f>'Parcijalni_cjeloviti ispit'!D98</f>
        <v>B</v>
      </c>
      <c r="E97" s="99">
        <f>'Parcijalni_cjeloviti ispit'!E98</f>
        <v>0</v>
      </c>
      <c r="F97" s="250" t="str">
        <f>'Parcijalni_cjeloviti ispit'!F98</f>
        <v>NE</v>
      </c>
      <c r="G97" s="99">
        <f>'Parcijalni_cjeloviti ispit'!G98</f>
        <v>0</v>
      </c>
      <c r="H97" s="250" t="str">
        <f>'Parcijalni_cjeloviti ispit'!H98</f>
        <v>NE</v>
      </c>
      <c r="I97" s="99">
        <f>'Parcijalni_cjeloviti ispit'!I98</f>
        <v>0</v>
      </c>
      <c r="J97" s="250" t="str">
        <f>'Parcijalni_cjeloviti ispit'!J98</f>
        <v>NE</v>
      </c>
      <c r="K97" s="99">
        <f>'Parcijalni_cjeloviti ispit'!K98</f>
        <v>0</v>
      </c>
      <c r="L97" s="250" t="str">
        <f>'Parcijalni_cjeloviti ispit'!L98</f>
        <v>NE</v>
      </c>
      <c r="M97" s="99">
        <f>'Parcijalni_cjeloviti ispit'!M98</f>
        <v>0</v>
      </c>
      <c r="N97" s="250" t="str">
        <f>'Parcijalni_cjeloviti ispit'!N98</f>
        <v>NE</v>
      </c>
      <c r="O97" s="234">
        <f>'Parcijalni_cjeloviti ispit'!O98</f>
        <v>0</v>
      </c>
      <c r="P97" s="234" t="str">
        <f>'Parcijalni_cjeloviti ispit'!P98</f>
        <v>NE</v>
      </c>
    </row>
    <row r="98" spans="1:16" ht="15.75" thickBot="1" x14ac:dyDescent="0.3">
      <c r="A98" s="253">
        <f>'Parcijalni_cjeloviti ispit'!A99</f>
        <v>0</v>
      </c>
      <c r="B98" s="275">
        <f>'Parcijalni_cjeloviti ispit'!B99</f>
        <v>0</v>
      </c>
      <c r="C98" s="253">
        <f>'Parcijalni_cjeloviti ispit'!C99</f>
        <v>0</v>
      </c>
      <c r="D98" s="100" t="str">
        <f>'Parcijalni_cjeloviti ispit'!D99</f>
        <v>P</v>
      </c>
      <c r="E98" s="101" t="str">
        <f>'Parcijalni_cjeloviti ispit'!E99</f>
        <v/>
      </c>
      <c r="F98" s="251">
        <f>'Parcijalni_cjeloviti ispit'!F99</f>
        <v>0</v>
      </c>
      <c r="G98" s="102" t="str">
        <f>'Parcijalni_cjeloviti ispit'!G99</f>
        <v/>
      </c>
      <c r="H98" s="251">
        <f>'Parcijalni_cjeloviti ispit'!H99</f>
        <v>0</v>
      </c>
      <c r="I98" s="102" t="str">
        <f>'Parcijalni_cjeloviti ispit'!I99</f>
        <v/>
      </c>
      <c r="J98" s="251">
        <f>'Parcijalni_cjeloviti ispit'!J99</f>
        <v>0</v>
      </c>
      <c r="K98" s="102" t="str">
        <f>'Parcijalni_cjeloviti ispit'!K99</f>
        <v/>
      </c>
      <c r="L98" s="251">
        <f>'Parcijalni_cjeloviti ispit'!L99</f>
        <v>0</v>
      </c>
      <c r="M98" s="102" t="str">
        <f>'Parcijalni_cjeloviti ispit'!M99</f>
        <v/>
      </c>
      <c r="N98" s="251">
        <f>'Parcijalni_cjeloviti ispit'!N99</f>
        <v>0</v>
      </c>
      <c r="O98" s="235">
        <f>'Parcijalni_cjeloviti ispit'!O99</f>
        <v>0</v>
      </c>
      <c r="P98" s="235">
        <f>'Parcijalni_cjeloviti ispit'!P99</f>
        <v>0</v>
      </c>
    </row>
    <row r="99" spans="1:16" x14ac:dyDescent="0.25">
      <c r="A99" s="252">
        <f>'Parcijalni_cjeloviti ispit'!A100</f>
        <v>47</v>
      </c>
      <c r="B99" s="274" t="str">
        <f>'Parcijalni_cjeloviti ispit'!B100</f>
        <v xml:space="preserve"> </v>
      </c>
      <c r="C99" s="252">
        <f>'Parcijalni_cjeloviti ispit'!C100</f>
        <v>0</v>
      </c>
      <c r="D99" s="98" t="str">
        <f>'Parcijalni_cjeloviti ispit'!D100</f>
        <v>B</v>
      </c>
      <c r="E99" s="99">
        <f>'Parcijalni_cjeloviti ispit'!E100</f>
        <v>0</v>
      </c>
      <c r="F99" s="250" t="str">
        <f>'Parcijalni_cjeloviti ispit'!F100</f>
        <v>NE</v>
      </c>
      <c r="G99" s="99">
        <f>'Parcijalni_cjeloviti ispit'!G100</f>
        <v>0</v>
      </c>
      <c r="H99" s="250" t="str">
        <f>'Parcijalni_cjeloviti ispit'!H100</f>
        <v>NE</v>
      </c>
      <c r="I99" s="99">
        <f>'Parcijalni_cjeloviti ispit'!I100</f>
        <v>0</v>
      </c>
      <c r="J99" s="250" t="str">
        <f>'Parcijalni_cjeloviti ispit'!J100</f>
        <v>NE</v>
      </c>
      <c r="K99" s="99">
        <f>'Parcijalni_cjeloviti ispit'!K100</f>
        <v>0</v>
      </c>
      <c r="L99" s="250" t="str">
        <f>'Parcijalni_cjeloviti ispit'!L100</f>
        <v>NE</v>
      </c>
      <c r="M99" s="99">
        <f>'Parcijalni_cjeloviti ispit'!M100</f>
        <v>0</v>
      </c>
      <c r="N99" s="250" t="str">
        <f>'Parcijalni_cjeloviti ispit'!N100</f>
        <v>NE</v>
      </c>
      <c r="O99" s="234">
        <f>'Parcijalni_cjeloviti ispit'!O100</f>
        <v>0</v>
      </c>
      <c r="P99" s="234" t="str">
        <f>'Parcijalni_cjeloviti ispit'!P100</f>
        <v>NE</v>
      </c>
    </row>
    <row r="100" spans="1:16" ht="15.75" thickBot="1" x14ac:dyDescent="0.3">
      <c r="A100" s="253">
        <f>'Parcijalni_cjeloviti ispit'!A101</f>
        <v>0</v>
      </c>
      <c r="B100" s="275">
        <f>'Parcijalni_cjeloviti ispit'!B101</f>
        <v>0</v>
      </c>
      <c r="C100" s="253">
        <f>'Parcijalni_cjeloviti ispit'!C101</f>
        <v>0</v>
      </c>
      <c r="D100" s="100" t="str">
        <f>'Parcijalni_cjeloviti ispit'!D101</f>
        <v>P</v>
      </c>
      <c r="E100" s="101" t="str">
        <f>'Parcijalni_cjeloviti ispit'!E101</f>
        <v/>
      </c>
      <c r="F100" s="251">
        <f>'Parcijalni_cjeloviti ispit'!F101</f>
        <v>0</v>
      </c>
      <c r="G100" s="102" t="str">
        <f>'Parcijalni_cjeloviti ispit'!G101</f>
        <v/>
      </c>
      <c r="H100" s="251">
        <f>'Parcijalni_cjeloviti ispit'!H101</f>
        <v>0</v>
      </c>
      <c r="I100" s="102" t="str">
        <f>'Parcijalni_cjeloviti ispit'!I101</f>
        <v/>
      </c>
      <c r="J100" s="251">
        <f>'Parcijalni_cjeloviti ispit'!J101</f>
        <v>0</v>
      </c>
      <c r="K100" s="102" t="str">
        <f>'Parcijalni_cjeloviti ispit'!K101</f>
        <v/>
      </c>
      <c r="L100" s="251">
        <f>'Parcijalni_cjeloviti ispit'!L101</f>
        <v>0</v>
      </c>
      <c r="M100" s="102" t="str">
        <f>'Parcijalni_cjeloviti ispit'!M101</f>
        <v/>
      </c>
      <c r="N100" s="251">
        <f>'Parcijalni_cjeloviti ispit'!N101</f>
        <v>0</v>
      </c>
      <c r="O100" s="235">
        <f>'Parcijalni_cjeloviti ispit'!O101</f>
        <v>0</v>
      </c>
      <c r="P100" s="235">
        <f>'Parcijalni_cjeloviti ispit'!P101</f>
        <v>0</v>
      </c>
    </row>
    <row r="101" spans="1:16" x14ac:dyDescent="0.25">
      <c r="A101" s="252">
        <f>'Parcijalni_cjeloviti ispit'!A102</f>
        <v>48</v>
      </c>
      <c r="B101" s="274" t="str">
        <f>'Parcijalni_cjeloviti ispit'!B102</f>
        <v xml:space="preserve"> </v>
      </c>
      <c r="C101" s="252">
        <f>'Parcijalni_cjeloviti ispit'!C102</f>
        <v>0</v>
      </c>
      <c r="D101" s="98" t="str">
        <f>'Parcijalni_cjeloviti ispit'!D102</f>
        <v>B</v>
      </c>
      <c r="E101" s="99">
        <f>'Parcijalni_cjeloviti ispit'!E102</f>
        <v>0</v>
      </c>
      <c r="F101" s="250" t="str">
        <f>'Parcijalni_cjeloviti ispit'!F102</f>
        <v>NE</v>
      </c>
      <c r="G101" s="99">
        <f>'Parcijalni_cjeloviti ispit'!G102</f>
        <v>0</v>
      </c>
      <c r="H101" s="250" t="str">
        <f>'Parcijalni_cjeloviti ispit'!H102</f>
        <v>NE</v>
      </c>
      <c r="I101" s="99">
        <f>'Parcijalni_cjeloviti ispit'!I102</f>
        <v>0</v>
      </c>
      <c r="J101" s="250" t="str">
        <f>'Parcijalni_cjeloviti ispit'!J102</f>
        <v>NE</v>
      </c>
      <c r="K101" s="99">
        <f>'Parcijalni_cjeloviti ispit'!K102</f>
        <v>0</v>
      </c>
      <c r="L101" s="250" t="str">
        <f>'Parcijalni_cjeloviti ispit'!L102</f>
        <v>NE</v>
      </c>
      <c r="M101" s="99">
        <f>'Parcijalni_cjeloviti ispit'!M102</f>
        <v>0</v>
      </c>
      <c r="N101" s="250" t="str">
        <f>'Parcijalni_cjeloviti ispit'!N102</f>
        <v>NE</v>
      </c>
      <c r="O101" s="234">
        <f>'Parcijalni_cjeloviti ispit'!O102</f>
        <v>0</v>
      </c>
      <c r="P101" s="234" t="str">
        <f>'Parcijalni_cjeloviti ispit'!P102</f>
        <v>NE</v>
      </c>
    </row>
    <row r="102" spans="1:16" ht="15.75" thickBot="1" x14ac:dyDescent="0.3">
      <c r="A102" s="253">
        <f>'Parcijalni_cjeloviti ispit'!A103</f>
        <v>0</v>
      </c>
      <c r="B102" s="275">
        <f>'Parcijalni_cjeloviti ispit'!B103</f>
        <v>0</v>
      </c>
      <c r="C102" s="253">
        <f>'Parcijalni_cjeloviti ispit'!C103</f>
        <v>0</v>
      </c>
      <c r="D102" s="100" t="str">
        <f>'Parcijalni_cjeloviti ispit'!D103</f>
        <v>P</v>
      </c>
      <c r="E102" s="101" t="str">
        <f>'Parcijalni_cjeloviti ispit'!E103</f>
        <v/>
      </c>
      <c r="F102" s="251">
        <f>'Parcijalni_cjeloviti ispit'!F103</f>
        <v>0</v>
      </c>
      <c r="G102" s="102" t="str">
        <f>'Parcijalni_cjeloviti ispit'!G103</f>
        <v/>
      </c>
      <c r="H102" s="251">
        <f>'Parcijalni_cjeloviti ispit'!H103</f>
        <v>0</v>
      </c>
      <c r="I102" s="102" t="str">
        <f>'Parcijalni_cjeloviti ispit'!I103</f>
        <v/>
      </c>
      <c r="J102" s="251">
        <f>'Parcijalni_cjeloviti ispit'!J103</f>
        <v>0</v>
      </c>
      <c r="K102" s="102" t="str">
        <f>'Parcijalni_cjeloviti ispit'!K103</f>
        <v/>
      </c>
      <c r="L102" s="251">
        <f>'Parcijalni_cjeloviti ispit'!L103</f>
        <v>0</v>
      </c>
      <c r="M102" s="102" t="str">
        <f>'Parcijalni_cjeloviti ispit'!M103</f>
        <v/>
      </c>
      <c r="N102" s="251">
        <f>'Parcijalni_cjeloviti ispit'!N103</f>
        <v>0</v>
      </c>
      <c r="O102" s="235">
        <f>'Parcijalni_cjeloviti ispit'!O103</f>
        <v>0</v>
      </c>
      <c r="P102" s="235">
        <f>'Parcijalni_cjeloviti ispit'!P103</f>
        <v>0</v>
      </c>
    </row>
    <row r="103" spans="1:16" x14ac:dyDescent="0.25">
      <c r="A103" s="252">
        <f>'Parcijalni_cjeloviti ispit'!A104</f>
        <v>49</v>
      </c>
      <c r="B103" s="274" t="str">
        <f>'Parcijalni_cjeloviti ispit'!B104</f>
        <v xml:space="preserve"> </v>
      </c>
      <c r="C103" s="252">
        <f>'Parcijalni_cjeloviti ispit'!C104</f>
        <v>0</v>
      </c>
      <c r="D103" s="98" t="str">
        <f>'Parcijalni_cjeloviti ispit'!D104</f>
        <v>B</v>
      </c>
      <c r="E103" s="99">
        <f>'Parcijalni_cjeloviti ispit'!E104</f>
        <v>0</v>
      </c>
      <c r="F103" s="250" t="str">
        <f>'Parcijalni_cjeloviti ispit'!F104</f>
        <v>NE</v>
      </c>
      <c r="G103" s="99">
        <f>'Parcijalni_cjeloviti ispit'!G104</f>
        <v>0</v>
      </c>
      <c r="H103" s="250" t="str">
        <f>'Parcijalni_cjeloviti ispit'!H104</f>
        <v>NE</v>
      </c>
      <c r="I103" s="99">
        <f>'Parcijalni_cjeloviti ispit'!I104</f>
        <v>0</v>
      </c>
      <c r="J103" s="250" t="str">
        <f>'Parcijalni_cjeloviti ispit'!J104</f>
        <v>NE</v>
      </c>
      <c r="K103" s="99">
        <f>'Parcijalni_cjeloviti ispit'!K104</f>
        <v>0</v>
      </c>
      <c r="L103" s="250" t="str">
        <f>'Parcijalni_cjeloviti ispit'!L104</f>
        <v>NE</v>
      </c>
      <c r="M103" s="99">
        <f>'Parcijalni_cjeloviti ispit'!M104</f>
        <v>0</v>
      </c>
      <c r="N103" s="250" t="str">
        <f>'Parcijalni_cjeloviti ispit'!N104</f>
        <v>NE</v>
      </c>
      <c r="O103" s="234">
        <f>'Parcijalni_cjeloviti ispit'!O104</f>
        <v>0</v>
      </c>
      <c r="P103" s="234" t="str">
        <f>'Parcijalni_cjeloviti ispit'!P104</f>
        <v>NE</v>
      </c>
    </row>
    <row r="104" spans="1:16" ht="15.75" thickBot="1" x14ac:dyDescent="0.3">
      <c r="A104" s="253">
        <f>'Parcijalni_cjeloviti ispit'!A105</f>
        <v>0</v>
      </c>
      <c r="B104" s="275">
        <f>'Parcijalni_cjeloviti ispit'!B105</f>
        <v>0</v>
      </c>
      <c r="C104" s="253">
        <f>'Parcijalni_cjeloviti ispit'!C105</f>
        <v>0</v>
      </c>
      <c r="D104" s="100" t="str">
        <f>'Parcijalni_cjeloviti ispit'!D105</f>
        <v>P</v>
      </c>
      <c r="E104" s="101" t="str">
        <f>'Parcijalni_cjeloviti ispit'!E105</f>
        <v/>
      </c>
      <c r="F104" s="251">
        <f>'Parcijalni_cjeloviti ispit'!F105</f>
        <v>0</v>
      </c>
      <c r="G104" s="102" t="str">
        <f>'Parcijalni_cjeloviti ispit'!G105</f>
        <v/>
      </c>
      <c r="H104" s="251">
        <f>'Parcijalni_cjeloviti ispit'!H105</f>
        <v>0</v>
      </c>
      <c r="I104" s="102" t="str">
        <f>'Parcijalni_cjeloviti ispit'!I105</f>
        <v/>
      </c>
      <c r="J104" s="251">
        <f>'Parcijalni_cjeloviti ispit'!J105</f>
        <v>0</v>
      </c>
      <c r="K104" s="102" t="str">
        <f>'Parcijalni_cjeloviti ispit'!K105</f>
        <v/>
      </c>
      <c r="L104" s="251">
        <f>'Parcijalni_cjeloviti ispit'!L105</f>
        <v>0</v>
      </c>
      <c r="M104" s="102" t="str">
        <f>'Parcijalni_cjeloviti ispit'!M105</f>
        <v/>
      </c>
      <c r="N104" s="251">
        <f>'Parcijalni_cjeloviti ispit'!N105</f>
        <v>0</v>
      </c>
      <c r="O104" s="235">
        <f>'Parcijalni_cjeloviti ispit'!O105</f>
        <v>0</v>
      </c>
      <c r="P104" s="235">
        <f>'Parcijalni_cjeloviti ispit'!P105</f>
        <v>0</v>
      </c>
    </row>
    <row r="105" spans="1:16" x14ac:dyDescent="0.25">
      <c r="A105" s="252">
        <f>'Parcijalni_cjeloviti ispit'!A106</f>
        <v>50</v>
      </c>
      <c r="B105" s="274" t="str">
        <f>'Parcijalni_cjeloviti ispit'!B106</f>
        <v xml:space="preserve"> </v>
      </c>
      <c r="C105" s="252">
        <f>'Parcijalni_cjeloviti ispit'!C106</f>
        <v>0</v>
      </c>
      <c r="D105" s="98" t="str">
        <f>'Parcijalni_cjeloviti ispit'!D106</f>
        <v>B</v>
      </c>
      <c r="E105" s="99">
        <f>'Parcijalni_cjeloviti ispit'!E106</f>
        <v>0</v>
      </c>
      <c r="F105" s="250" t="str">
        <f>'Parcijalni_cjeloviti ispit'!F106</f>
        <v>NE</v>
      </c>
      <c r="G105" s="99">
        <f>'Parcijalni_cjeloviti ispit'!G106</f>
        <v>0</v>
      </c>
      <c r="H105" s="250" t="str">
        <f>'Parcijalni_cjeloviti ispit'!H106</f>
        <v>NE</v>
      </c>
      <c r="I105" s="99">
        <f>'Parcijalni_cjeloviti ispit'!I106</f>
        <v>0</v>
      </c>
      <c r="J105" s="250" t="str">
        <f>'Parcijalni_cjeloviti ispit'!J106</f>
        <v>NE</v>
      </c>
      <c r="K105" s="99">
        <f>'Parcijalni_cjeloviti ispit'!K106</f>
        <v>0</v>
      </c>
      <c r="L105" s="250" t="str">
        <f>'Parcijalni_cjeloviti ispit'!L106</f>
        <v>NE</v>
      </c>
      <c r="M105" s="99">
        <f>'Parcijalni_cjeloviti ispit'!M106</f>
        <v>0</v>
      </c>
      <c r="N105" s="250" t="str">
        <f>'Parcijalni_cjeloviti ispit'!N106</f>
        <v>NE</v>
      </c>
      <c r="O105" s="234">
        <f>'Parcijalni_cjeloviti ispit'!O106</f>
        <v>0</v>
      </c>
      <c r="P105" s="234" t="str">
        <f>'Parcijalni_cjeloviti ispit'!P106</f>
        <v>NE</v>
      </c>
    </row>
    <row r="106" spans="1:16" ht="15.75" thickBot="1" x14ac:dyDescent="0.3">
      <c r="A106" s="253">
        <f>'Parcijalni_cjeloviti ispit'!A107</f>
        <v>0</v>
      </c>
      <c r="B106" s="275">
        <f>'Parcijalni_cjeloviti ispit'!B107</f>
        <v>0</v>
      </c>
      <c r="C106" s="253">
        <f>'Parcijalni_cjeloviti ispit'!C107</f>
        <v>0</v>
      </c>
      <c r="D106" s="100" t="str">
        <f>'Parcijalni_cjeloviti ispit'!D107</f>
        <v>P</v>
      </c>
      <c r="E106" s="101" t="str">
        <f>'Parcijalni_cjeloviti ispit'!E107</f>
        <v/>
      </c>
      <c r="F106" s="251">
        <f>'Parcijalni_cjeloviti ispit'!F107</f>
        <v>0</v>
      </c>
      <c r="G106" s="102" t="str">
        <f>'Parcijalni_cjeloviti ispit'!G107</f>
        <v/>
      </c>
      <c r="H106" s="251">
        <f>'Parcijalni_cjeloviti ispit'!H107</f>
        <v>0</v>
      </c>
      <c r="I106" s="102" t="str">
        <f>'Parcijalni_cjeloviti ispit'!I107</f>
        <v/>
      </c>
      <c r="J106" s="251">
        <f>'Parcijalni_cjeloviti ispit'!J107</f>
        <v>0</v>
      </c>
      <c r="K106" s="102" t="str">
        <f>'Parcijalni_cjeloviti ispit'!K107</f>
        <v/>
      </c>
      <c r="L106" s="251">
        <f>'Parcijalni_cjeloviti ispit'!L107</f>
        <v>0</v>
      </c>
      <c r="M106" s="102" t="str">
        <f>'Parcijalni_cjeloviti ispit'!M107</f>
        <v/>
      </c>
      <c r="N106" s="251">
        <f>'Parcijalni_cjeloviti ispit'!N107</f>
        <v>0</v>
      </c>
      <c r="O106" s="235">
        <f>'Parcijalni_cjeloviti ispit'!O107</f>
        <v>0</v>
      </c>
      <c r="P106" s="235">
        <f>'Parcijalni_cjeloviti ispit'!P107</f>
        <v>0</v>
      </c>
    </row>
  </sheetData>
  <sheetProtection algorithmName="SHA-512" hashValue="94FPY9Ba5XKORMRNs1+Tvdzea/qxarZ6bpquYNX/gPAfd+CSsfa1OICCgsRsMli2sLufoioEbOQFWIrcSk+LQA==" saltValue="nx4HmhyauL/ILQjUTawQzA==" spinCount="100000" sheet="1" objects="1" scenarios="1"/>
  <mergeCells count="523">
    <mergeCell ref="P103:P104"/>
    <mergeCell ref="A105:A106"/>
    <mergeCell ref="B105:B106"/>
    <mergeCell ref="C105:C106"/>
    <mergeCell ref="F105:F106"/>
    <mergeCell ref="H105:H106"/>
    <mergeCell ref="J105:J106"/>
    <mergeCell ref="L105:L106"/>
    <mergeCell ref="N105:N106"/>
    <mergeCell ref="L103:L104"/>
    <mergeCell ref="N103:N104"/>
    <mergeCell ref="O103:O104"/>
    <mergeCell ref="A103:A104"/>
    <mergeCell ref="B103:B104"/>
    <mergeCell ref="C103:C104"/>
    <mergeCell ref="F103:F104"/>
    <mergeCell ref="H103:H104"/>
    <mergeCell ref="J103:J104"/>
    <mergeCell ref="O105:O106"/>
    <mergeCell ref="P105:P106"/>
    <mergeCell ref="P99:P100"/>
    <mergeCell ref="A101:A102"/>
    <mergeCell ref="B101:B102"/>
    <mergeCell ref="C101:C102"/>
    <mergeCell ref="F101:F102"/>
    <mergeCell ref="H101:H102"/>
    <mergeCell ref="J101:J102"/>
    <mergeCell ref="L101:L102"/>
    <mergeCell ref="N101:N102"/>
    <mergeCell ref="L99:L100"/>
    <mergeCell ref="N99:N100"/>
    <mergeCell ref="O99:O100"/>
    <mergeCell ref="A99:A100"/>
    <mergeCell ref="B99:B100"/>
    <mergeCell ref="C99:C100"/>
    <mergeCell ref="F99:F100"/>
    <mergeCell ref="H99:H100"/>
    <mergeCell ref="J99:J100"/>
    <mergeCell ref="O101:O102"/>
    <mergeCell ref="P101:P102"/>
    <mergeCell ref="P95:P96"/>
    <mergeCell ref="A97:A98"/>
    <mergeCell ref="B97:B98"/>
    <mergeCell ref="C97:C98"/>
    <mergeCell ref="F97:F98"/>
    <mergeCell ref="H97:H98"/>
    <mergeCell ref="J97:J98"/>
    <mergeCell ref="L97:L98"/>
    <mergeCell ref="N97:N98"/>
    <mergeCell ref="L95:L96"/>
    <mergeCell ref="N95:N96"/>
    <mergeCell ref="O95:O96"/>
    <mergeCell ref="A95:A96"/>
    <mergeCell ref="B95:B96"/>
    <mergeCell ref="C95:C96"/>
    <mergeCell ref="F95:F96"/>
    <mergeCell ref="H95:H96"/>
    <mergeCell ref="J95:J96"/>
    <mergeCell ref="O97:O98"/>
    <mergeCell ref="P97:P98"/>
    <mergeCell ref="P91:P92"/>
    <mergeCell ref="A93:A94"/>
    <mergeCell ref="B93:B94"/>
    <mergeCell ref="C93:C94"/>
    <mergeCell ref="F93:F94"/>
    <mergeCell ref="H93:H94"/>
    <mergeCell ref="J93:J94"/>
    <mergeCell ref="L93:L94"/>
    <mergeCell ref="N93:N94"/>
    <mergeCell ref="L91:L92"/>
    <mergeCell ref="N91:N92"/>
    <mergeCell ref="O91:O92"/>
    <mergeCell ref="A91:A92"/>
    <mergeCell ref="B91:B92"/>
    <mergeCell ref="C91:C92"/>
    <mergeCell ref="F91:F92"/>
    <mergeCell ref="H91:H92"/>
    <mergeCell ref="J91:J92"/>
    <mergeCell ref="O93:O94"/>
    <mergeCell ref="P93:P94"/>
    <mergeCell ref="P87:P88"/>
    <mergeCell ref="A89:A90"/>
    <mergeCell ref="B89:B90"/>
    <mergeCell ref="C89:C90"/>
    <mergeCell ref="F89:F90"/>
    <mergeCell ref="H89:H90"/>
    <mergeCell ref="J89:J90"/>
    <mergeCell ref="L89:L90"/>
    <mergeCell ref="N89:N90"/>
    <mergeCell ref="L87:L88"/>
    <mergeCell ref="N87:N88"/>
    <mergeCell ref="O87:O88"/>
    <mergeCell ref="A87:A88"/>
    <mergeCell ref="B87:B88"/>
    <mergeCell ref="C87:C88"/>
    <mergeCell ref="F87:F88"/>
    <mergeCell ref="H87:H88"/>
    <mergeCell ref="J87:J88"/>
    <mergeCell ref="O89:O90"/>
    <mergeCell ref="P89:P90"/>
    <mergeCell ref="P83:P84"/>
    <mergeCell ref="A85:A86"/>
    <mergeCell ref="B85:B86"/>
    <mergeCell ref="C85:C86"/>
    <mergeCell ref="F85:F86"/>
    <mergeCell ref="H85:H86"/>
    <mergeCell ref="J85:J86"/>
    <mergeCell ref="L85:L86"/>
    <mergeCell ref="N85:N86"/>
    <mergeCell ref="L83:L84"/>
    <mergeCell ref="N83:N84"/>
    <mergeCell ref="O83:O84"/>
    <mergeCell ref="A83:A84"/>
    <mergeCell ref="B83:B84"/>
    <mergeCell ref="C83:C84"/>
    <mergeCell ref="F83:F84"/>
    <mergeCell ref="H83:H84"/>
    <mergeCell ref="J83:J84"/>
    <mergeCell ref="O85:O86"/>
    <mergeCell ref="P85:P86"/>
    <mergeCell ref="P79:P80"/>
    <mergeCell ref="A81:A82"/>
    <mergeCell ref="B81:B82"/>
    <mergeCell ref="C81:C82"/>
    <mergeCell ref="F81:F82"/>
    <mergeCell ref="H81:H82"/>
    <mergeCell ref="J81:J82"/>
    <mergeCell ref="L81:L82"/>
    <mergeCell ref="N81:N82"/>
    <mergeCell ref="L79:L80"/>
    <mergeCell ref="N79:N80"/>
    <mergeCell ref="O79:O80"/>
    <mergeCell ref="A79:A80"/>
    <mergeCell ref="B79:B80"/>
    <mergeCell ref="C79:C80"/>
    <mergeCell ref="F79:F80"/>
    <mergeCell ref="H79:H80"/>
    <mergeCell ref="J79:J80"/>
    <mergeCell ref="O81:O82"/>
    <mergeCell ref="P81:P82"/>
    <mergeCell ref="P75:P76"/>
    <mergeCell ref="A77:A78"/>
    <mergeCell ref="B77:B78"/>
    <mergeCell ref="C77:C78"/>
    <mergeCell ref="F77:F78"/>
    <mergeCell ref="H77:H78"/>
    <mergeCell ref="J77:J78"/>
    <mergeCell ref="L77:L78"/>
    <mergeCell ref="N77:N78"/>
    <mergeCell ref="L75:L76"/>
    <mergeCell ref="N75:N76"/>
    <mergeCell ref="O75:O76"/>
    <mergeCell ref="A75:A76"/>
    <mergeCell ref="B75:B76"/>
    <mergeCell ref="C75:C76"/>
    <mergeCell ref="F75:F76"/>
    <mergeCell ref="H75:H76"/>
    <mergeCell ref="J75:J76"/>
    <mergeCell ref="O77:O78"/>
    <mergeCell ref="P77:P78"/>
    <mergeCell ref="P71:P72"/>
    <mergeCell ref="A73:A74"/>
    <mergeCell ref="B73:B74"/>
    <mergeCell ref="C73:C74"/>
    <mergeCell ref="F73:F74"/>
    <mergeCell ref="H73:H74"/>
    <mergeCell ref="J73:J74"/>
    <mergeCell ref="L73:L74"/>
    <mergeCell ref="N73:N74"/>
    <mergeCell ref="L71:L72"/>
    <mergeCell ref="N71:N72"/>
    <mergeCell ref="O71:O72"/>
    <mergeCell ref="A71:A72"/>
    <mergeCell ref="B71:B72"/>
    <mergeCell ref="C71:C72"/>
    <mergeCell ref="F71:F72"/>
    <mergeCell ref="H71:H72"/>
    <mergeCell ref="J71:J72"/>
    <mergeCell ref="O73:O74"/>
    <mergeCell ref="P73:P74"/>
    <mergeCell ref="P67:P68"/>
    <mergeCell ref="A69:A70"/>
    <mergeCell ref="B69:B70"/>
    <mergeCell ref="C69:C70"/>
    <mergeCell ref="F69:F70"/>
    <mergeCell ref="H69:H70"/>
    <mergeCell ref="J69:J70"/>
    <mergeCell ref="L69:L70"/>
    <mergeCell ref="N69:N70"/>
    <mergeCell ref="L67:L68"/>
    <mergeCell ref="N67:N68"/>
    <mergeCell ref="O67:O68"/>
    <mergeCell ref="A67:A68"/>
    <mergeCell ref="B67:B68"/>
    <mergeCell ref="C67:C68"/>
    <mergeCell ref="F67:F68"/>
    <mergeCell ref="H67:H68"/>
    <mergeCell ref="J67:J68"/>
    <mergeCell ref="O69:O70"/>
    <mergeCell ref="P69:P70"/>
    <mergeCell ref="P63:P64"/>
    <mergeCell ref="A65:A66"/>
    <mergeCell ref="B65:B66"/>
    <mergeCell ref="C65:C66"/>
    <mergeCell ref="F65:F66"/>
    <mergeCell ref="H65:H66"/>
    <mergeCell ref="J65:J66"/>
    <mergeCell ref="L65:L66"/>
    <mergeCell ref="N65:N66"/>
    <mergeCell ref="L63:L64"/>
    <mergeCell ref="N63:N64"/>
    <mergeCell ref="O63:O64"/>
    <mergeCell ref="A63:A64"/>
    <mergeCell ref="B63:B64"/>
    <mergeCell ref="C63:C64"/>
    <mergeCell ref="F63:F64"/>
    <mergeCell ref="H63:H64"/>
    <mergeCell ref="J63:J64"/>
    <mergeCell ref="O65:O66"/>
    <mergeCell ref="P65:P66"/>
    <mergeCell ref="P59:P60"/>
    <mergeCell ref="A61:A62"/>
    <mergeCell ref="B61:B62"/>
    <mergeCell ref="C61:C62"/>
    <mergeCell ref="F61:F62"/>
    <mergeCell ref="H61:H62"/>
    <mergeCell ref="J61:J62"/>
    <mergeCell ref="L61:L62"/>
    <mergeCell ref="N61:N62"/>
    <mergeCell ref="L59:L60"/>
    <mergeCell ref="N59:N60"/>
    <mergeCell ref="O59:O60"/>
    <mergeCell ref="A59:A60"/>
    <mergeCell ref="B59:B60"/>
    <mergeCell ref="C59:C60"/>
    <mergeCell ref="F59:F60"/>
    <mergeCell ref="H59:H60"/>
    <mergeCell ref="J59:J60"/>
    <mergeCell ref="O61:O62"/>
    <mergeCell ref="P61:P62"/>
    <mergeCell ref="P55:P56"/>
    <mergeCell ref="A57:A58"/>
    <mergeCell ref="B57:B58"/>
    <mergeCell ref="C57:C58"/>
    <mergeCell ref="F57:F58"/>
    <mergeCell ref="H57:H58"/>
    <mergeCell ref="J57:J58"/>
    <mergeCell ref="L57:L58"/>
    <mergeCell ref="N57:N58"/>
    <mergeCell ref="L55:L56"/>
    <mergeCell ref="N55:N56"/>
    <mergeCell ref="O55:O56"/>
    <mergeCell ref="A55:A56"/>
    <mergeCell ref="B55:B56"/>
    <mergeCell ref="C55:C56"/>
    <mergeCell ref="F55:F56"/>
    <mergeCell ref="H55:H56"/>
    <mergeCell ref="J55:J56"/>
    <mergeCell ref="O57:O58"/>
    <mergeCell ref="P57:P58"/>
    <mergeCell ref="P51:P52"/>
    <mergeCell ref="A53:A54"/>
    <mergeCell ref="B53:B54"/>
    <mergeCell ref="C53:C54"/>
    <mergeCell ref="F53:F54"/>
    <mergeCell ref="H53:H54"/>
    <mergeCell ref="J53:J54"/>
    <mergeCell ref="L53:L54"/>
    <mergeCell ref="N53:N54"/>
    <mergeCell ref="L51:L52"/>
    <mergeCell ref="N51:N52"/>
    <mergeCell ref="O51:O52"/>
    <mergeCell ref="A51:A52"/>
    <mergeCell ref="B51:B52"/>
    <mergeCell ref="C51:C52"/>
    <mergeCell ref="F51:F52"/>
    <mergeCell ref="H51:H52"/>
    <mergeCell ref="J51:J52"/>
    <mergeCell ref="O53:O54"/>
    <mergeCell ref="P53:P54"/>
    <mergeCell ref="P47:P48"/>
    <mergeCell ref="A49:A50"/>
    <mergeCell ref="B49:B50"/>
    <mergeCell ref="C49:C50"/>
    <mergeCell ref="F49:F50"/>
    <mergeCell ref="H49:H50"/>
    <mergeCell ref="J49:J50"/>
    <mergeCell ref="L49:L50"/>
    <mergeCell ref="N49:N50"/>
    <mergeCell ref="L47:L48"/>
    <mergeCell ref="N47:N48"/>
    <mergeCell ref="O47:O48"/>
    <mergeCell ref="A47:A48"/>
    <mergeCell ref="B47:B48"/>
    <mergeCell ref="C47:C48"/>
    <mergeCell ref="F47:F48"/>
    <mergeCell ref="H47:H48"/>
    <mergeCell ref="J47:J48"/>
    <mergeCell ref="O49:O50"/>
    <mergeCell ref="P49:P50"/>
    <mergeCell ref="P43:P44"/>
    <mergeCell ref="A45:A46"/>
    <mergeCell ref="B45:B46"/>
    <mergeCell ref="C45:C46"/>
    <mergeCell ref="F45:F46"/>
    <mergeCell ref="H45:H46"/>
    <mergeCell ref="J45:J46"/>
    <mergeCell ref="L45:L46"/>
    <mergeCell ref="N45:N46"/>
    <mergeCell ref="L43:L44"/>
    <mergeCell ref="N43:N44"/>
    <mergeCell ref="O43:O44"/>
    <mergeCell ref="A43:A44"/>
    <mergeCell ref="B43:B44"/>
    <mergeCell ref="C43:C44"/>
    <mergeCell ref="F43:F44"/>
    <mergeCell ref="H43:H44"/>
    <mergeCell ref="J43:J44"/>
    <mergeCell ref="O45:O46"/>
    <mergeCell ref="P45:P46"/>
    <mergeCell ref="P39:P40"/>
    <mergeCell ref="A41:A42"/>
    <mergeCell ref="B41:B42"/>
    <mergeCell ref="C41:C42"/>
    <mergeCell ref="F41:F42"/>
    <mergeCell ref="H41:H42"/>
    <mergeCell ref="J41:J42"/>
    <mergeCell ref="L41:L42"/>
    <mergeCell ref="N41:N42"/>
    <mergeCell ref="L39:L40"/>
    <mergeCell ref="N39:N40"/>
    <mergeCell ref="O39:O40"/>
    <mergeCell ref="A39:A40"/>
    <mergeCell ref="B39:B40"/>
    <mergeCell ref="C39:C40"/>
    <mergeCell ref="F39:F40"/>
    <mergeCell ref="H39:H40"/>
    <mergeCell ref="J39:J40"/>
    <mergeCell ref="O41:O42"/>
    <mergeCell ref="P41:P42"/>
    <mergeCell ref="P35:P36"/>
    <mergeCell ref="A37:A38"/>
    <mergeCell ref="B37:B38"/>
    <mergeCell ref="C37:C38"/>
    <mergeCell ref="F37:F38"/>
    <mergeCell ref="H37:H38"/>
    <mergeCell ref="J37:J38"/>
    <mergeCell ref="L37:L38"/>
    <mergeCell ref="N37:N38"/>
    <mergeCell ref="L35:L36"/>
    <mergeCell ref="N35:N36"/>
    <mergeCell ref="O35:O36"/>
    <mergeCell ref="A35:A36"/>
    <mergeCell ref="B35:B36"/>
    <mergeCell ref="C35:C36"/>
    <mergeCell ref="F35:F36"/>
    <mergeCell ref="H35:H36"/>
    <mergeCell ref="J35:J36"/>
    <mergeCell ref="O37:O38"/>
    <mergeCell ref="P37:P38"/>
    <mergeCell ref="P31:P32"/>
    <mergeCell ref="A33:A34"/>
    <mergeCell ref="B33:B34"/>
    <mergeCell ref="C33:C34"/>
    <mergeCell ref="F33:F34"/>
    <mergeCell ref="H33:H34"/>
    <mergeCell ref="J33:J34"/>
    <mergeCell ref="L33:L34"/>
    <mergeCell ref="N33:N34"/>
    <mergeCell ref="L31:L32"/>
    <mergeCell ref="N31:N32"/>
    <mergeCell ref="O31:O32"/>
    <mergeCell ref="A31:A32"/>
    <mergeCell ref="B31:B32"/>
    <mergeCell ref="C31:C32"/>
    <mergeCell ref="F31:F32"/>
    <mergeCell ref="H31:H32"/>
    <mergeCell ref="J31:J32"/>
    <mergeCell ref="O33:O34"/>
    <mergeCell ref="P33:P34"/>
    <mergeCell ref="P27:P28"/>
    <mergeCell ref="A29:A30"/>
    <mergeCell ref="B29:B30"/>
    <mergeCell ref="C29:C30"/>
    <mergeCell ref="F29:F30"/>
    <mergeCell ref="H29:H30"/>
    <mergeCell ref="J29:J30"/>
    <mergeCell ref="L29:L30"/>
    <mergeCell ref="N29:N30"/>
    <mergeCell ref="L27:L28"/>
    <mergeCell ref="N27:N28"/>
    <mergeCell ref="O27:O28"/>
    <mergeCell ref="A27:A28"/>
    <mergeCell ref="B27:B28"/>
    <mergeCell ref="C27:C28"/>
    <mergeCell ref="F27:F28"/>
    <mergeCell ref="H27:H28"/>
    <mergeCell ref="J27:J28"/>
    <mergeCell ref="O29:O30"/>
    <mergeCell ref="P29:P30"/>
    <mergeCell ref="P23:P24"/>
    <mergeCell ref="A25:A26"/>
    <mergeCell ref="B25:B26"/>
    <mergeCell ref="C25:C26"/>
    <mergeCell ref="F25:F26"/>
    <mergeCell ref="H25:H26"/>
    <mergeCell ref="J25:J26"/>
    <mergeCell ref="L25:L26"/>
    <mergeCell ref="N25:N26"/>
    <mergeCell ref="L23:L24"/>
    <mergeCell ref="N23:N24"/>
    <mergeCell ref="O23:O24"/>
    <mergeCell ref="A23:A24"/>
    <mergeCell ref="B23:B24"/>
    <mergeCell ref="C23:C24"/>
    <mergeCell ref="F23:F24"/>
    <mergeCell ref="H23:H24"/>
    <mergeCell ref="J23:J24"/>
    <mergeCell ref="O25:O26"/>
    <mergeCell ref="P25:P26"/>
    <mergeCell ref="P19:P20"/>
    <mergeCell ref="A21:A22"/>
    <mergeCell ref="B21:B22"/>
    <mergeCell ref="C21:C22"/>
    <mergeCell ref="F21:F22"/>
    <mergeCell ref="H21:H22"/>
    <mergeCell ref="J21:J22"/>
    <mergeCell ref="L21:L22"/>
    <mergeCell ref="N21:N22"/>
    <mergeCell ref="L19:L20"/>
    <mergeCell ref="N19:N20"/>
    <mergeCell ref="O19:O20"/>
    <mergeCell ref="A19:A20"/>
    <mergeCell ref="B19:B20"/>
    <mergeCell ref="C19:C20"/>
    <mergeCell ref="F19:F20"/>
    <mergeCell ref="H19:H20"/>
    <mergeCell ref="J19:J20"/>
    <mergeCell ref="O21:O22"/>
    <mergeCell ref="P21:P22"/>
    <mergeCell ref="P15:P16"/>
    <mergeCell ref="A17:A18"/>
    <mergeCell ref="B17:B18"/>
    <mergeCell ref="C17:C18"/>
    <mergeCell ref="F17:F18"/>
    <mergeCell ref="H17:H18"/>
    <mergeCell ref="J17:J18"/>
    <mergeCell ref="L17:L18"/>
    <mergeCell ref="N17:N18"/>
    <mergeCell ref="L15:L16"/>
    <mergeCell ref="N15:N16"/>
    <mergeCell ref="O15:O16"/>
    <mergeCell ref="A15:A16"/>
    <mergeCell ref="B15:B16"/>
    <mergeCell ref="C15:C16"/>
    <mergeCell ref="F15:F16"/>
    <mergeCell ref="H15:H16"/>
    <mergeCell ref="J15:J16"/>
    <mergeCell ref="O17:O18"/>
    <mergeCell ref="P17:P18"/>
    <mergeCell ref="P11:P12"/>
    <mergeCell ref="A13:A14"/>
    <mergeCell ref="B13:B14"/>
    <mergeCell ref="C13:C14"/>
    <mergeCell ref="F13:F14"/>
    <mergeCell ref="H13:H14"/>
    <mergeCell ref="J13:J14"/>
    <mergeCell ref="L13:L14"/>
    <mergeCell ref="N13:N14"/>
    <mergeCell ref="L11:L12"/>
    <mergeCell ref="N11:N12"/>
    <mergeCell ref="O11:O12"/>
    <mergeCell ref="A11:A12"/>
    <mergeCell ref="B11:B12"/>
    <mergeCell ref="C11:C12"/>
    <mergeCell ref="F11:F12"/>
    <mergeCell ref="H11:H12"/>
    <mergeCell ref="J11:J12"/>
    <mergeCell ref="O13:O14"/>
    <mergeCell ref="P13:P14"/>
    <mergeCell ref="P7:P8"/>
    <mergeCell ref="A9:A10"/>
    <mergeCell ref="B9:B10"/>
    <mergeCell ref="C9:C10"/>
    <mergeCell ref="F9:F10"/>
    <mergeCell ref="H9:H10"/>
    <mergeCell ref="J9:J10"/>
    <mergeCell ref="L9:L10"/>
    <mergeCell ref="N9:N10"/>
    <mergeCell ref="L7:L8"/>
    <mergeCell ref="N7:N8"/>
    <mergeCell ref="O7:O8"/>
    <mergeCell ref="A7:A8"/>
    <mergeCell ref="B7:B8"/>
    <mergeCell ref="C7:C8"/>
    <mergeCell ref="F7:F8"/>
    <mergeCell ref="H7:H8"/>
    <mergeCell ref="J7:J8"/>
    <mergeCell ref="O9:O10"/>
    <mergeCell ref="P9:P10"/>
    <mergeCell ref="A1:C1"/>
    <mergeCell ref="D1:D2"/>
    <mergeCell ref="E1:G2"/>
    <mergeCell ref="I1:I2"/>
    <mergeCell ref="J1:J2"/>
    <mergeCell ref="D3:E3"/>
    <mergeCell ref="F3:I3"/>
    <mergeCell ref="P4:P6"/>
    <mergeCell ref="F5:F6"/>
    <mergeCell ref="H5:H6"/>
    <mergeCell ref="J5:J6"/>
    <mergeCell ref="L5:L6"/>
    <mergeCell ref="N5:N6"/>
    <mergeCell ref="K4:L4"/>
    <mergeCell ref="M4:N4"/>
    <mergeCell ref="O4:O6"/>
    <mergeCell ref="A4:A6"/>
    <mergeCell ref="B4:B6"/>
    <mergeCell ref="C4:C6"/>
    <mergeCell ref="E4:F4"/>
    <mergeCell ref="G4:H4"/>
    <mergeCell ref="I4:J4"/>
    <mergeCell ref="K3:L3"/>
  </mergeCells>
  <conditionalFormatting sqref="F7:F106 H7:H106 J7:J106 L7:L106">
    <cfRule type="cellIs" dxfId="4" priority="10" operator="equal">
      <formula>"da"</formula>
    </cfRule>
    <cfRule type="cellIs" dxfId="3" priority="11" operator="equal">
      <formula>"ne"</formula>
    </cfRule>
  </conditionalFormatting>
  <conditionalFormatting sqref="O7:O106">
    <cfRule type="cellIs" dxfId="2" priority="9" operator="greaterThan">
      <formula>0</formula>
    </cfRule>
  </conditionalFormatting>
  <conditionalFormatting sqref="N7:N106">
    <cfRule type="cellIs" dxfId="1" priority="7" operator="equal">
      <formula>"da"</formula>
    </cfRule>
    <cfRule type="cellIs" dxfId="0" priority="8" operator="equal">
      <formula>"ne"</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57FE6-B91F-4CE7-8992-07054069262C}">
  <dimension ref="A1:M23"/>
  <sheetViews>
    <sheetView zoomScale="130" zoomScaleNormal="130" workbookViewId="0">
      <selection activeCell="D3" sqref="A1:XFD1048576"/>
    </sheetView>
  </sheetViews>
  <sheetFormatPr defaultRowHeight="15" x14ac:dyDescent="0.25"/>
  <cols>
    <col min="1" max="1" width="15.5703125" customWidth="1"/>
    <col min="2" max="2" width="12.7109375" customWidth="1"/>
    <col min="3" max="4" width="13.5703125" customWidth="1"/>
    <col min="5" max="5" width="11.140625" customWidth="1"/>
    <col min="6" max="6" width="12.140625" customWidth="1"/>
    <col min="8" max="8" width="17.85546875" customWidth="1"/>
    <col min="9" max="9" width="10.42578125" customWidth="1"/>
  </cols>
  <sheetData>
    <row r="1" spans="1:13" s="73" customFormat="1" ht="58.15" customHeight="1" x14ac:dyDescent="0.25">
      <c r="A1" s="73" t="s">
        <v>111</v>
      </c>
      <c r="B1" s="73" t="s">
        <v>106</v>
      </c>
      <c r="C1" s="73" t="s">
        <v>107</v>
      </c>
      <c r="D1" s="73" t="s">
        <v>112</v>
      </c>
      <c r="E1" s="73" t="s">
        <v>108</v>
      </c>
      <c r="F1" s="73" t="s">
        <v>109</v>
      </c>
      <c r="G1" s="73" t="s">
        <v>110</v>
      </c>
      <c r="H1" s="73" t="s">
        <v>94</v>
      </c>
      <c r="I1" s="73" t="s">
        <v>95</v>
      </c>
      <c r="J1" s="73" t="s">
        <v>97</v>
      </c>
      <c r="K1" s="73" t="s">
        <v>98</v>
      </c>
      <c r="L1" s="73" t="s">
        <v>99</v>
      </c>
      <c r="M1" s="73" t="s">
        <v>100</v>
      </c>
    </row>
    <row r="2" spans="1:13" x14ac:dyDescent="0.25">
      <c r="A2">
        <f>an_aktivni</f>
        <v>0</v>
      </c>
      <c r="B2">
        <f>an_prosli</f>
        <v>0</v>
      </c>
      <c r="C2">
        <f>pc_prosli-an_prosli</f>
        <v>0</v>
      </c>
      <c r="D2">
        <f>B2+C2</f>
        <v>0</v>
      </c>
      <c r="E2" s="72">
        <f>'Parcijalni_cjeloviti ispit'!A4</f>
        <v>0</v>
      </c>
      <c r="F2" s="72">
        <f>'Parcijalni_cjeloviti ispit'!B4</f>
        <v>0</v>
      </c>
      <c r="G2">
        <f>broj_cjelovitih</f>
        <v>0</v>
      </c>
      <c r="H2" t="e">
        <f>an_prosli/an_aktivni</f>
        <v>#DIV/0!</v>
      </c>
      <c r="I2" s="77" t="e">
        <f>D2/(A2+F2)</f>
        <v>#DIV/0!</v>
      </c>
      <c r="J2" t="e">
        <f>an_prosjekbodova</f>
        <v>#DIV/0!</v>
      </c>
      <c r="K2" t="e">
        <f>pc_prosjekbodova</f>
        <v>#DIV/0!</v>
      </c>
      <c r="L2" t="e">
        <f>an_prosjekocjena</f>
        <v>#DIV/0!</v>
      </c>
      <c r="M2" t="e">
        <f>pc_prosjekocjena</f>
        <v>#DIV/0!</v>
      </c>
    </row>
    <row r="3" spans="1:13" x14ac:dyDescent="0.25">
      <c r="I3" s="76"/>
    </row>
    <row r="9" spans="1:13" hidden="1" x14ac:dyDescent="0.25"/>
    <row r="10" spans="1:13" hidden="1" x14ac:dyDescent="0.25">
      <c r="H10" t="s">
        <v>92</v>
      </c>
    </row>
    <row r="11" spans="1:13" hidden="1" x14ac:dyDescent="0.25">
      <c r="H11" t="s">
        <v>101</v>
      </c>
      <c r="I11">
        <f>pc_prosli</f>
        <v>0</v>
      </c>
    </row>
    <row r="12" spans="1:13" hidden="1" x14ac:dyDescent="0.25">
      <c r="H12" t="s">
        <v>102</v>
      </c>
    </row>
    <row r="13" spans="1:13" hidden="1" x14ac:dyDescent="0.25">
      <c r="H13" t="s">
        <v>93</v>
      </c>
    </row>
    <row r="14" spans="1:13" hidden="1" x14ac:dyDescent="0.25">
      <c r="H14" t="s">
        <v>96</v>
      </c>
      <c r="I14" s="66">
        <f>broj_cjelovitih</f>
        <v>0</v>
      </c>
    </row>
    <row r="15" spans="1:13" hidden="1" x14ac:dyDescent="0.25"/>
    <row r="16" spans="1:13" hidden="1" x14ac:dyDescent="0.25"/>
    <row r="17" spans="8:9" hidden="1" x14ac:dyDescent="0.25">
      <c r="H17" t="s">
        <v>97</v>
      </c>
      <c r="I17" t="e">
        <f>an_prosjekbodova</f>
        <v>#DIV/0!</v>
      </c>
    </row>
    <row r="18" spans="8:9" hidden="1" x14ac:dyDescent="0.25">
      <c r="H18" t="s">
        <v>98</v>
      </c>
      <c r="I18" t="e">
        <f>pc_prosjekbodova</f>
        <v>#DIV/0!</v>
      </c>
    </row>
    <row r="19" spans="8:9" hidden="1" x14ac:dyDescent="0.25">
      <c r="H19" t="s">
        <v>99</v>
      </c>
      <c r="I19" t="e">
        <f>an_prosjekocjena</f>
        <v>#DIV/0!</v>
      </c>
    </row>
    <row r="20" spans="8:9" hidden="1" x14ac:dyDescent="0.25">
      <c r="H20" t="s">
        <v>100</v>
      </c>
      <c r="I20" t="e">
        <f>pc_prosjekocjena</f>
        <v>#DIV/0!</v>
      </c>
    </row>
    <row r="21" spans="8:9" hidden="1" x14ac:dyDescent="0.25"/>
    <row r="22" spans="8:9" hidden="1" x14ac:dyDescent="0.25"/>
    <row r="23" spans="8:9" hidden="1" x14ac:dyDescent="0.25"/>
  </sheetData>
  <sheetProtection algorithmName="SHA-512" hashValue="+fZ73oScZYPbTEVmVwSjeE3Ta9EL6pk3ibBKgxBYzz9CxoDNOh86urDhTZmpUUIxn3n2II0ULKK8rXxbsYuXXw==" saltValue="r0h3HaC5Ba6bkwLhuzMa+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11</vt:i4>
      </vt:variant>
    </vt:vector>
  </HeadingPairs>
  <TitlesOfParts>
    <vt:vector size="18" baseType="lpstr">
      <vt:lpstr>Popis studenata</vt:lpstr>
      <vt:lpstr>Analitika nastave</vt:lpstr>
      <vt:lpstr>Kontinuirano_Objava_studentima</vt:lpstr>
      <vt:lpstr>Parcijalni_cjeloviti ispit</vt:lpstr>
      <vt:lpstr>Parc_cjelovit_Objava_studentima</vt:lpstr>
      <vt:lpstr>Ispis_za_refereadu</vt:lpstr>
      <vt:lpstr>Statistika</vt:lpstr>
      <vt:lpstr>an_aktivni</vt:lpstr>
      <vt:lpstr>an_odabralicj</vt:lpstr>
      <vt:lpstr>an_polozili_cjeloviti</vt:lpstr>
      <vt:lpstr>an_pristupilicj</vt:lpstr>
      <vt:lpstr>an_prosjekbodova</vt:lpstr>
      <vt:lpstr>an_prosjekocjena</vt:lpstr>
      <vt:lpstr>an_prosli</vt:lpstr>
      <vt:lpstr>broj_cjelovitih</vt:lpstr>
      <vt:lpstr>pc_prosjekbodova</vt:lpstr>
      <vt:lpstr>pc_prosjekocjena</vt:lpstr>
      <vt:lpstr>pc_prosli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dc:creator>
  <cp:lastModifiedBy>egrzin</cp:lastModifiedBy>
  <cp:lastPrinted>2020-02-29T11:51:03Z</cp:lastPrinted>
  <dcterms:created xsi:type="dcterms:W3CDTF">2019-09-26T19:31:07Z</dcterms:created>
  <dcterms:modified xsi:type="dcterms:W3CDTF">2024-10-30T09:01:00Z</dcterms:modified>
</cp:coreProperties>
</file>