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defaultThemeVersion="124226"/>
  <mc:AlternateContent xmlns:mc="http://schemas.openxmlformats.org/markup-compatibility/2006">
    <mc:Choice Requires="x15">
      <x15ac:absPath xmlns:x15ac="http://schemas.microsoft.com/office/spreadsheetml/2010/11/ac" url="C:\Users\egrzin\Desktop\Nova mapa (3)\"/>
    </mc:Choice>
  </mc:AlternateContent>
  <xr:revisionPtr revIDLastSave="0" documentId="13_ncr:1_{9155BB08-8227-4441-8330-CD6DE264E74B}" xr6:coauthVersionLast="37" xr6:coauthVersionMax="46" xr10:uidLastSave="{00000000-0000-0000-0000-000000000000}"/>
  <bookViews>
    <workbookView xWindow="0" yWindow="0" windowWidth="28800" windowHeight="11925" tabRatio="862" xr2:uid="{00000000-000D-0000-FFFF-FFFF00000000}"/>
  </bookViews>
  <sheets>
    <sheet name="Popis studenata" sheetId="5" r:id="rId1"/>
    <sheet name="Analitika nastave" sheetId="1" r:id="rId2"/>
    <sheet name="Kontinuirano_Objava_studentima" sheetId="6" r:id="rId3"/>
    <sheet name="Parcijalni_cjeloviti ispit" sheetId="8" r:id="rId4"/>
    <sheet name="Parc_cjelovit_Objava_studentima" sheetId="14" r:id="rId5"/>
    <sheet name="Ispis_za_refereadu" sheetId="15" r:id="rId6"/>
    <sheet name="Statistika" sheetId="10" state="hidden" r:id="rId7"/>
  </sheets>
  <definedNames>
    <definedName name="an_aktivni">'Analitika nastave'!$AW$108</definedName>
    <definedName name="an_odabralicj">'Analitika nastave'!$A$4</definedName>
    <definedName name="an_polozili_cjeloviti">'Analitika nastave'!$C$4</definedName>
    <definedName name="an_pristupilicj">'Analitika nastave'!$B$4</definedName>
    <definedName name="an_prosjekbodova">'Analitika nastave'!$AU$109</definedName>
    <definedName name="an_prosjekocjena">'Analitika nastave'!$BF$108</definedName>
    <definedName name="an_prosli">'Analitika nastave'!$AU$108</definedName>
    <definedName name="broj_cjelovitih">'Parcijalni_cjeloviti ispit'!$C$4</definedName>
    <definedName name="pc_prosjekbodova">'Parcijalni_cjeloviti ispit'!$S$109</definedName>
    <definedName name="pc_prosjekocjena">'Parcijalni_cjeloviti ispit'!$T$108</definedName>
    <definedName name="pc_prosli">'Parcijalni_cjeloviti ispit'!$S$108</definedName>
  </definedNames>
  <calcPr calcId="179021"/>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2" i="5"/>
  <c r="AR107" i="1" l="1"/>
  <c r="AR105" i="1"/>
  <c r="AR103" i="1"/>
  <c r="AR101" i="1"/>
  <c r="AR99" i="1"/>
  <c r="AR97" i="1"/>
  <c r="AR95" i="1"/>
  <c r="AR93" i="1"/>
  <c r="AR91" i="1"/>
  <c r="AR89" i="1"/>
  <c r="AR87" i="1"/>
  <c r="AR85" i="1"/>
  <c r="AR83" i="1"/>
  <c r="AR81" i="1"/>
  <c r="AR79" i="1"/>
  <c r="AR77" i="1"/>
  <c r="AR75" i="1"/>
  <c r="AR73" i="1"/>
  <c r="AR71" i="1"/>
  <c r="AR69" i="1"/>
  <c r="AR67" i="1"/>
  <c r="AR65" i="1"/>
  <c r="AR63" i="1"/>
  <c r="AR61" i="1"/>
  <c r="AR59" i="1"/>
  <c r="AR57" i="1"/>
  <c r="AR55" i="1"/>
  <c r="AR53" i="1"/>
  <c r="AR51" i="1"/>
  <c r="AR49" i="1"/>
  <c r="AR47" i="1"/>
  <c r="AR45" i="1"/>
  <c r="AR43" i="1"/>
  <c r="AR41" i="1"/>
  <c r="AR39" i="1"/>
  <c r="AR37" i="1"/>
  <c r="AR35" i="1"/>
  <c r="AR33" i="1"/>
  <c r="AR31" i="1"/>
  <c r="AR29" i="1"/>
  <c r="AR27" i="1"/>
  <c r="AR25" i="1"/>
  <c r="AR23" i="1"/>
  <c r="AR21" i="1"/>
  <c r="AR19" i="1"/>
  <c r="AR17" i="1"/>
  <c r="AR15" i="1"/>
  <c r="AR13" i="1"/>
  <c r="AR11" i="1"/>
  <c r="AR9" i="1"/>
  <c r="L3" i="15" l="1"/>
  <c r="F4" i="8"/>
  <c r="AW10" i="1" l="1"/>
  <c r="AW12" i="1"/>
  <c r="AW14" i="1"/>
  <c r="AW16" i="1"/>
  <c r="AW18" i="1"/>
  <c r="AW20" i="1"/>
  <c r="AW22" i="1"/>
  <c r="AW24" i="1"/>
  <c r="AW26" i="1"/>
  <c r="AW28" i="1"/>
  <c r="AW30" i="1"/>
  <c r="AW32" i="1"/>
  <c r="AW34" i="1"/>
  <c r="AW36" i="1"/>
  <c r="AW38" i="1"/>
  <c r="AW40" i="1"/>
  <c r="AW42" i="1"/>
  <c r="AW44" i="1"/>
  <c r="AW46" i="1"/>
  <c r="AW48" i="1"/>
  <c r="AW50" i="1"/>
  <c r="AW52" i="1"/>
  <c r="AW54" i="1"/>
  <c r="AW56" i="1"/>
  <c r="AW58" i="1"/>
  <c r="AW60" i="1"/>
  <c r="AW62" i="1"/>
  <c r="AW64" i="1"/>
  <c r="AW66" i="1"/>
  <c r="AW68" i="1"/>
  <c r="AW70" i="1"/>
  <c r="AW72" i="1"/>
  <c r="AW74" i="1"/>
  <c r="AW76" i="1"/>
  <c r="AW78" i="1"/>
  <c r="AW80" i="1"/>
  <c r="AW82" i="1"/>
  <c r="AW84" i="1"/>
  <c r="AW86" i="1"/>
  <c r="AW88" i="1"/>
  <c r="AW90" i="1"/>
  <c r="AW92" i="1"/>
  <c r="AW94" i="1"/>
  <c r="AW96" i="1"/>
  <c r="AW98" i="1"/>
  <c r="AW100" i="1"/>
  <c r="AW102" i="1"/>
  <c r="AW104" i="1"/>
  <c r="AW106" i="1"/>
  <c r="AW8" i="1"/>
  <c r="D1" i="15" l="1"/>
  <c r="F1" i="15"/>
  <c r="G1" i="15"/>
  <c r="I1" i="15"/>
  <c r="D2" i="15"/>
  <c r="E2" i="15"/>
  <c r="F2" i="15"/>
  <c r="G2" i="15"/>
  <c r="I2" i="15"/>
  <c r="J2" i="15"/>
  <c r="D3" i="15"/>
  <c r="E3" i="15"/>
  <c r="G3" i="15"/>
  <c r="H3" i="15"/>
  <c r="I3" i="15"/>
  <c r="J3" i="15"/>
  <c r="K3" i="15"/>
  <c r="A4" i="15"/>
  <c r="B4" i="15"/>
  <c r="C4" i="15"/>
  <c r="D4" i="15"/>
  <c r="E4" i="15"/>
  <c r="F4" i="15"/>
  <c r="G4" i="15"/>
  <c r="H4" i="15"/>
  <c r="I4" i="15"/>
  <c r="J4" i="15"/>
  <c r="K4" i="15"/>
  <c r="L4" i="15"/>
  <c r="M4" i="15"/>
  <c r="N4" i="15"/>
  <c r="O4" i="15"/>
  <c r="P4" i="15"/>
  <c r="Q4" i="15"/>
  <c r="R4" i="15"/>
  <c r="S4" i="15"/>
  <c r="T4" i="15"/>
  <c r="A5" i="15"/>
  <c r="B5" i="15"/>
  <c r="C5" i="15"/>
  <c r="D5" i="15"/>
  <c r="E5" i="15"/>
  <c r="F5" i="15"/>
  <c r="G5" i="15"/>
  <c r="H5" i="15"/>
  <c r="I5" i="15"/>
  <c r="J5" i="15"/>
  <c r="K5" i="15"/>
  <c r="L5" i="15"/>
  <c r="M5" i="15"/>
  <c r="N5" i="15"/>
  <c r="O5" i="15"/>
  <c r="P5" i="15"/>
  <c r="Q5" i="15"/>
  <c r="R5" i="15"/>
  <c r="S5" i="15"/>
  <c r="T5" i="15"/>
  <c r="A6" i="15"/>
  <c r="B6" i="15"/>
  <c r="C6" i="15"/>
  <c r="D6" i="15"/>
  <c r="E6" i="15"/>
  <c r="F6" i="15"/>
  <c r="G6" i="15"/>
  <c r="H6" i="15"/>
  <c r="I6" i="15"/>
  <c r="J6" i="15"/>
  <c r="K6" i="15"/>
  <c r="L6" i="15"/>
  <c r="M6" i="15"/>
  <c r="N6" i="15"/>
  <c r="O6" i="15"/>
  <c r="P6" i="15"/>
  <c r="Q6" i="15"/>
  <c r="R6" i="15"/>
  <c r="S6" i="15"/>
  <c r="T6" i="15"/>
  <c r="A8" i="15"/>
  <c r="B8" i="15"/>
  <c r="C8" i="15"/>
  <c r="F8" i="15"/>
  <c r="H8" i="15"/>
  <c r="J8" i="15"/>
  <c r="L8" i="15"/>
  <c r="N8" i="15"/>
  <c r="P8" i="15"/>
  <c r="R8" i="15"/>
  <c r="S8" i="15"/>
  <c r="T8" i="15"/>
  <c r="A10" i="15"/>
  <c r="B10" i="15"/>
  <c r="C10" i="15"/>
  <c r="F10" i="15"/>
  <c r="H10" i="15"/>
  <c r="J10" i="15"/>
  <c r="L10" i="15"/>
  <c r="N10" i="15"/>
  <c r="P10" i="15"/>
  <c r="R10" i="15"/>
  <c r="S10" i="15"/>
  <c r="T10" i="15"/>
  <c r="A12" i="15"/>
  <c r="B12" i="15"/>
  <c r="C12" i="15"/>
  <c r="F12" i="15"/>
  <c r="H12" i="15"/>
  <c r="J12" i="15"/>
  <c r="L12" i="15"/>
  <c r="N12" i="15"/>
  <c r="P12" i="15"/>
  <c r="R12" i="15"/>
  <c r="S12" i="15"/>
  <c r="T12" i="15"/>
  <c r="A14" i="15"/>
  <c r="B14" i="15"/>
  <c r="C14" i="15"/>
  <c r="F14" i="15"/>
  <c r="H14" i="15"/>
  <c r="J14" i="15"/>
  <c r="L14" i="15"/>
  <c r="N14" i="15"/>
  <c r="P14" i="15"/>
  <c r="R14" i="15"/>
  <c r="S14" i="15"/>
  <c r="T14" i="15"/>
  <c r="A16" i="15"/>
  <c r="B16" i="15"/>
  <c r="C16" i="15"/>
  <c r="F16" i="15"/>
  <c r="H16" i="15"/>
  <c r="J16" i="15"/>
  <c r="L16" i="15"/>
  <c r="N16" i="15"/>
  <c r="P16" i="15"/>
  <c r="R16" i="15"/>
  <c r="S16" i="15"/>
  <c r="T16" i="15"/>
  <c r="A18" i="15"/>
  <c r="B18" i="15"/>
  <c r="C18" i="15"/>
  <c r="F18" i="15"/>
  <c r="H18" i="15"/>
  <c r="J18" i="15"/>
  <c r="L18" i="15"/>
  <c r="N18" i="15"/>
  <c r="P18" i="15"/>
  <c r="R18" i="15"/>
  <c r="S18" i="15"/>
  <c r="T18" i="15"/>
  <c r="A20" i="15"/>
  <c r="B20" i="15"/>
  <c r="C20" i="15"/>
  <c r="F20" i="15"/>
  <c r="H20" i="15"/>
  <c r="J20" i="15"/>
  <c r="L20" i="15"/>
  <c r="N20" i="15"/>
  <c r="P20" i="15"/>
  <c r="R20" i="15"/>
  <c r="S20" i="15"/>
  <c r="T20" i="15"/>
  <c r="A22" i="15"/>
  <c r="B22" i="15"/>
  <c r="C22" i="15"/>
  <c r="F22" i="15"/>
  <c r="H22" i="15"/>
  <c r="J22" i="15"/>
  <c r="L22" i="15"/>
  <c r="N22" i="15"/>
  <c r="P22" i="15"/>
  <c r="R22" i="15"/>
  <c r="S22" i="15"/>
  <c r="T22" i="15"/>
  <c r="A24" i="15"/>
  <c r="B24" i="15"/>
  <c r="C24" i="15"/>
  <c r="F24" i="15"/>
  <c r="H24" i="15"/>
  <c r="J24" i="15"/>
  <c r="L24" i="15"/>
  <c r="N24" i="15"/>
  <c r="P24" i="15"/>
  <c r="R24" i="15"/>
  <c r="S24" i="15"/>
  <c r="T24" i="15"/>
  <c r="A26" i="15"/>
  <c r="B26" i="15"/>
  <c r="C26" i="15"/>
  <c r="F26" i="15"/>
  <c r="H26" i="15"/>
  <c r="J26" i="15"/>
  <c r="L26" i="15"/>
  <c r="N26" i="15"/>
  <c r="P26" i="15"/>
  <c r="R26" i="15"/>
  <c r="S26" i="15"/>
  <c r="T26" i="15"/>
  <c r="A28" i="15"/>
  <c r="B28" i="15"/>
  <c r="C28" i="15"/>
  <c r="F28" i="15"/>
  <c r="H28" i="15"/>
  <c r="J28" i="15"/>
  <c r="L28" i="15"/>
  <c r="N28" i="15"/>
  <c r="P28" i="15"/>
  <c r="R28" i="15"/>
  <c r="S28" i="15"/>
  <c r="T28" i="15"/>
  <c r="A30" i="15"/>
  <c r="B30" i="15"/>
  <c r="C30" i="15"/>
  <c r="F30" i="15"/>
  <c r="H30" i="15"/>
  <c r="J30" i="15"/>
  <c r="L30" i="15"/>
  <c r="N30" i="15"/>
  <c r="P30" i="15"/>
  <c r="R30" i="15"/>
  <c r="S30" i="15"/>
  <c r="T30" i="15"/>
  <c r="A32" i="15"/>
  <c r="B32" i="15"/>
  <c r="C32" i="15"/>
  <c r="F32" i="15"/>
  <c r="H32" i="15"/>
  <c r="J32" i="15"/>
  <c r="L32" i="15"/>
  <c r="N32" i="15"/>
  <c r="P32" i="15"/>
  <c r="R32" i="15"/>
  <c r="S32" i="15"/>
  <c r="T32" i="15"/>
  <c r="A34" i="15"/>
  <c r="B34" i="15"/>
  <c r="C34" i="15"/>
  <c r="F34" i="15"/>
  <c r="H34" i="15"/>
  <c r="J34" i="15"/>
  <c r="L34" i="15"/>
  <c r="N34" i="15"/>
  <c r="P34" i="15"/>
  <c r="R34" i="15"/>
  <c r="S34" i="15"/>
  <c r="T34" i="15"/>
  <c r="A36" i="15"/>
  <c r="B36" i="15"/>
  <c r="C36" i="15"/>
  <c r="F36" i="15"/>
  <c r="H36" i="15"/>
  <c r="J36" i="15"/>
  <c r="L36" i="15"/>
  <c r="N36" i="15"/>
  <c r="P36" i="15"/>
  <c r="R36" i="15"/>
  <c r="S36" i="15"/>
  <c r="T36" i="15"/>
  <c r="A38" i="15"/>
  <c r="B38" i="15"/>
  <c r="C38" i="15"/>
  <c r="F38" i="15"/>
  <c r="H38" i="15"/>
  <c r="J38" i="15"/>
  <c r="L38" i="15"/>
  <c r="N38" i="15"/>
  <c r="P38" i="15"/>
  <c r="R38" i="15"/>
  <c r="S38" i="15"/>
  <c r="T38" i="15"/>
  <c r="A40" i="15"/>
  <c r="B40" i="15"/>
  <c r="C40" i="15"/>
  <c r="F40" i="15"/>
  <c r="H40" i="15"/>
  <c r="J40" i="15"/>
  <c r="L40" i="15"/>
  <c r="N40" i="15"/>
  <c r="P40" i="15"/>
  <c r="R40" i="15"/>
  <c r="S40" i="15"/>
  <c r="T40" i="15"/>
  <c r="A42" i="15"/>
  <c r="B42" i="15"/>
  <c r="C42" i="15"/>
  <c r="F42" i="15"/>
  <c r="H42" i="15"/>
  <c r="J42" i="15"/>
  <c r="L42" i="15"/>
  <c r="N42" i="15"/>
  <c r="P42" i="15"/>
  <c r="R42" i="15"/>
  <c r="S42" i="15"/>
  <c r="T42" i="15"/>
  <c r="A44" i="15"/>
  <c r="B44" i="15"/>
  <c r="C44" i="15"/>
  <c r="F44" i="15"/>
  <c r="H44" i="15"/>
  <c r="J44" i="15"/>
  <c r="L44" i="15"/>
  <c r="N44" i="15"/>
  <c r="P44" i="15"/>
  <c r="R44" i="15"/>
  <c r="S44" i="15"/>
  <c r="T44" i="15"/>
  <c r="A46" i="15"/>
  <c r="B46" i="15"/>
  <c r="C46" i="15"/>
  <c r="F46" i="15"/>
  <c r="H46" i="15"/>
  <c r="J46" i="15"/>
  <c r="L46" i="15"/>
  <c r="N46" i="15"/>
  <c r="P46" i="15"/>
  <c r="R46" i="15"/>
  <c r="S46" i="15"/>
  <c r="T46" i="15"/>
  <c r="A48" i="15"/>
  <c r="B48" i="15"/>
  <c r="C48" i="15"/>
  <c r="F48" i="15"/>
  <c r="H48" i="15"/>
  <c r="J48" i="15"/>
  <c r="L48" i="15"/>
  <c r="N48" i="15"/>
  <c r="P48" i="15"/>
  <c r="R48" i="15"/>
  <c r="S48" i="15"/>
  <c r="T48" i="15"/>
  <c r="A50" i="15"/>
  <c r="B50" i="15"/>
  <c r="C50" i="15"/>
  <c r="F50" i="15"/>
  <c r="H50" i="15"/>
  <c r="J50" i="15"/>
  <c r="L50" i="15"/>
  <c r="N50" i="15"/>
  <c r="P50" i="15"/>
  <c r="R50" i="15"/>
  <c r="S50" i="15"/>
  <c r="T50" i="15"/>
  <c r="A52" i="15"/>
  <c r="B52" i="15"/>
  <c r="C52" i="15"/>
  <c r="F52" i="15"/>
  <c r="H52" i="15"/>
  <c r="J52" i="15"/>
  <c r="L52" i="15"/>
  <c r="N52" i="15"/>
  <c r="P52" i="15"/>
  <c r="R52" i="15"/>
  <c r="S52" i="15"/>
  <c r="T52" i="15"/>
  <c r="A54" i="15"/>
  <c r="B54" i="15"/>
  <c r="C54" i="15"/>
  <c r="F54" i="15"/>
  <c r="H54" i="15"/>
  <c r="J54" i="15"/>
  <c r="L54" i="15"/>
  <c r="N54" i="15"/>
  <c r="P54" i="15"/>
  <c r="R54" i="15"/>
  <c r="S54" i="15"/>
  <c r="T54" i="15"/>
  <c r="A56" i="15"/>
  <c r="B56" i="15"/>
  <c r="C56" i="15"/>
  <c r="F56" i="15"/>
  <c r="H56" i="15"/>
  <c r="J56" i="15"/>
  <c r="L56" i="15"/>
  <c r="N56" i="15"/>
  <c r="P56" i="15"/>
  <c r="R56" i="15"/>
  <c r="S56" i="15"/>
  <c r="T56" i="15"/>
  <c r="A58" i="15"/>
  <c r="B58" i="15"/>
  <c r="C58" i="15"/>
  <c r="F58" i="15"/>
  <c r="H58" i="15"/>
  <c r="J58" i="15"/>
  <c r="L58" i="15"/>
  <c r="N58" i="15"/>
  <c r="P58" i="15"/>
  <c r="R58" i="15"/>
  <c r="S58" i="15"/>
  <c r="T58" i="15"/>
  <c r="A60" i="15"/>
  <c r="B60" i="15"/>
  <c r="C60" i="15"/>
  <c r="F60" i="15"/>
  <c r="H60" i="15"/>
  <c r="J60" i="15"/>
  <c r="L60" i="15"/>
  <c r="N60" i="15"/>
  <c r="P60" i="15"/>
  <c r="R60" i="15"/>
  <c r="S60" i="15"/>
  <c r="T60" i="15"/>
  <c r="A62" i="15"/>
  <c r="B62" i="15"/>
  <c r="C62" i="15"/>
  <c r="F62" i="15"/>
  <c r="H62" i="15"/>
  <c r="J62" i="15"/>
  <c r="L62" i="15"/>
  <c r="N62" i="15"/>
  <c r="P62" i="15"/>
  <c r="R62" i="15"/>
  <c r="S62" i="15"/>
  <c r="T62" i="15"/>
  <c r="A64" i="15"/>
  <c r="B64" i="15"/>
  <c r="C64" i="15"/>
  <c r="F64" i="15"/>
  <c r="H64" i="15"/>
  <c r="J64" i="15"/>
  <c r="L64" i="15"/>
  <c r="N64" i="15"/>
  <c r="P64" i="15"/>
  <c r="R64" i="15"/>
  <c r="S64" i="15"/>
  <c r="T64" i="15"/>
  <c r="A66" i="15"/>
  <c r="B66" i="15"/>
  <c r="C66" i="15"/>
  <c r="F66" i="15"/>
  <c r="H66" i="15"/>
  <c r="J66" i="15"/>
  <c r="L66" i="15"/>
  <c r="N66" i="15"/>
  <c r="P66" i="15"/>
  <c r="R66" i="15"/>
  <c r="S66" i="15"/>
  <c r="T66" i="15"/>
  <c r="A68" i="15"/>
  <c r="B68" i="15"/>
  <c r="C68" i="15"/>
  <c r="F68" i="15"/>
  <c r="H68" i="15"/>
  <c r="J68" i="15"/>
  <c r="L68" i="15"/>
  <c r="N68" i="15"/>
  <c r="P68" i="15"/>
  <c r="R68" i="15"/>
  <c r="S68" i="15"/>
  <c r="T68" i="15"/>
  <c r="A70" i="15"/>
  <c r="B70" i="15"/>
  <c r="C70" i="15"/>
  <c r="F70" i="15"/>
  <c r="H70" i="15"/>
  <c r="J70" i="15"/>
  <c r="L70" i="15"/>
  <c r="N70" i="15"/>
  <c r="P70" i="15"/>
  <c r="R70" i="15"/>
  <c r="S70" i="15"/>
  <c r="T70" i="15"/>
  <c r="A72" i="15"/>
  <c r="B72" i="15"/>
  <c r="C72" i="15"/>
  <c r="F72" i="15"/>
  <c r="H72" i="15"/>
  <c r="J72" i="15"/>
  <c r="L72" i="15"/>
  <c r="N72" i="15"/>
  <c r="P72" i="15"/>
  <c r="R72" i="15"/>
  <c r="S72" i="15"/>
  <c r="T72" i="15"/>
  <c r="A74" i="15"/>
  <c r="B74" i="15"/>
  <c r="C74" i="15"/>
  <c r="F74" i="15"/>
  <c r="H74" i="15"/>
  <c r="J74" i="15"/>
  <c r="L74" i="15"/>
  <c r="N74" i="15"/>
  <c r="P74" i="15"/>
  <c r="R74" i="15"/>
  <c r="S74" i="15"/>
  <c r="T74" i="15"/>
  <c r="A76" i="15"/>
  <c r="B76" i="15"/>
  <c r="C76" i="15"/>
  <c r="F76" i="15"/>
  <c r="H76" i="15"/>
  <c r="J76" i="15"/>
  <c r="L76" i="15"/>
  <c r="N76" i="15"/>
  <c r="P76" i="15"/>
  <c r="R76" i="15"/>
  <c r="S76" i="15"/>
  <c r="T76" i="15"/>
  <c r="A78" i="15"/>
  <c r="B78" i="15"/>
  <c r="C78" i="15"/>
  <c r="F78" i="15"/>
  <c r="H78" i="15"/>
  <c r="J78" i="15"/>
  <c r="L78" i="15"/>
  <c r="N78" i="15"/>
  <c r="P78" i="15"/>
  <c r="R78" i="15"/>
  <c r="S78" i="15"/>
  <c r="T78" i="15"/>
  <c r="A80" i="15"/>
  <c r="B80" i="15"/>
  <c r="C80" i="15"/>
  <c r="F80" i="15"/>
  <c r="H80" i="15"/>
  <c r="J80" i="15"/>
  <c r="L80" i="15"/>
  <c r="N80" i="15"/>
  <c r="P80" i="15"/>
  <c r="R80" i="15"/>
  <c r="S80" i="15"/>
  <c r="T80" i="15"/>
  <c r="A82" i="15"/>
  <c r="B82" i="15"/>
  <c r="C82" i="15"/>
  <c r="F82" i="15"/>
  <c r="H82" i="15"/>
  <c r="J82" i="15"/>
  <c r="L82" i="15"/>
  <c r="N82" i="15"/>
  <c r="P82" i="15"/>
  <c r="R82" i="15"/>
  <c r="S82" i="15"/>
  <c r="T82" i="15"/>
  <c r="A84" i="15"/>
  <c r="B84" i="15"/>
  <c r="C84" i="15"/>
  <c r="F84" i="15"/>
  <c r="H84" i="15"/>
  <c r="J84" i="15"/>
  <c r="L84" i="15"/>
  <c r="N84" i="15"/>
  <c r="P84" i="15"/>
  <c r="R84" i="15"/>
  <c r="S84" i="15"/>
  <c r="T84" i="15"/>
  <c r="A86" i="15"/>
  <c r="B86" i="15"/>
  <c r="C86" i="15"/>
  <c r="F86" i="15"/>
  <c r="H86" i="15"/>
  <c r="J86" i="15"/>
  <c r="L86" i="15"/>
  <c r="N86" i="15"/>
  <c r="P86" i="15"/>
  <c r="R86" i="15"/>
  <c r="S86" i="15"/>
  <c r="T86" i="15"/>
  <c r="A88" i="15"/>
  <c r="B88" i="15"/>
  <c r="C88" i="15"/>
  <c r="F88" i="15"/>
  <c r="H88" i="15"/>
  <c r="J88" i="15"/>
  <c r="L88" i="15"/>
  <c r="N88" i="15"/>
  <c r="P88" i="15"/>
  <c r="R88" i="15"/>
  <c r="S88" i="15"/>
  <c r="T88" i="15"/>
  <c r="A90" i="15"/>
  <c r="B90" i="15"/>
  <c r="C90" i="15"/>
  <c r="F90" i="15"/>
  <c r="H90" i="15"/>
  <c r="J90" i="15"/>
  <c r="L90" i="15"/>
  <c r="N90" i="15"/>
  <c r="P90" i="15"/>
  <c r="R90" i="15"/>
  <c r="S90" i="15"/>
  <c r="T90" i="15"/>
  <c r="A92" i="15"/>
  <c r="B92" i="15"/>
  <c r="C92" i="15"/>
  <c r="F92" i="15"/>
  <c r="H92" i="15"/>
  <c r="J92" i="15"/>
  <c r="L92" i="15"/>
  <c r="N92" i="15"/>
  <c r="P92" i="15"/>
  <c r="R92" i="15"/>
  <c r="S92" i="15"/>
  <c r="T92" i="15"/>
  <c r="A94" i="15"/>
  <c r="B94" i="15"/>
  <c r="C94" i="15"/>
  <c r="F94" i="15"/>
  <c r="H94" i="15"/>
  <c r="J94" i="15"/>
  <c r="L94" i="15"/>
  <c r="N94" i="15"/>
  <c r="P94" i="15"/>
  <c r="R94" i="15"/>
  <c r="S94" i="15"/>
  <c r="T94" i="15"/>
  <c r="A96" i="15"/>
  <c r="B96" i="15"/>
  <c r="C96" i="15"/>
  <c r="F96" i="15"/>
  <c r="H96" i="15"/>
  <c r="J96" i="15"/>
  <c r="L96" i="15"/>
  <c r="N96" i="15"/>
  <c r="P96" i="15"/>
  <c r="R96" i="15"/>
  <c r="S96" i="15"/>
  <c r="T96" i="15"/>
  <c r="A98" i="15"/>
  <c r="B98" i="15"/>
  <c r="C98" i="15"/>
  <c r="F98" i="15"/>
  <c r="H98" i="15"/>
  <c r="J98" i="15"/>
  <c r="L98" i="15"/>
  <c r="N98" i="15"/>
  <c r="P98" i="15"/>
  <c r="R98" i="15"/>
  <c r="S98" i="15"/>
  <c r="T98" i="15"/>
  <c r="A100" i="15"/>
  <c r="B100" i="15"/>
  <c r="C100" i="15"/>
  <c r="F100" i="15"/>
  <c r="H100" i="15"/>
  <c r="J100" i="15"/>
  <c r="L100" i="15"/>
  <c r="N100" i="15"/>
  <c r="P100" i="15"/>
  <c r="R100" i="15"/>
  <c r="S100" i="15"/>
  <c r="T100" i="15"/>
  <c r="A102" i="15"/>
  <c r="B102" i="15"/>
  <c r="C102" i="15"/>
  <c r="F102" i="15"/>
  <c r="H102" i="15"/>
  <c r="J102" i="15"/>
  <c r="L102" i="15"/>
  <c r="N102" i="15"/>
  <c r="P102" i="15"/>
  <c r="R102" i="15"/>
  <c r="S102" i="15"/>
  <c r="T102" i="15"/>
  <c r="A104" i="15"/>
  <c r="B104" i="15"/>
  <c r="C104" i="15"/>
  <c r="F104" i="15"/>
  <c r="H104" i="15"/>
  <c r="J104" i="15"/>
  <c r="L104" i="15"/>
  <c r="N104" i="15"/>
  <c r="P104" i="15"/>
  <c r="R104" i="15"/>
  <c r="S104" i="15"/>
  <c r="T104" i="15"/>
  <c r="A106" i="15"/>
  <c r="B106" i="15"/>
  <c r="C106" i="15"/>
  <c r="F106" i="15"/>
  <c r="H106" i="15"/>
  <c r="J106" i="15"/>
  <c r="L106" i="15"/>
  <c r="N106" i="15"/>
  <c r="P106" i="15"/>
  <c r="R106" i="15"/>
  <c r="S106" i="15"/>
  <c r="T106" i="15"/>
  <c r="B4" i="8"/>
  <c r="B3" i="15" s="1"/>
  <c r="J2" i="8"/>
  <c r="E2" i="8"/>
  <c r="E1" i="15" s="1"/>
  <c r="A2" i="8"/>
  <c r="A1" i="15" s="1"/>
  <c r="B2" i="8"/>
  <c r="B1" i="15" s="1"/>
  <c r="C2" i="8"/>
  <c r="C1" i="15" s="1"/>
  <c r="A3" i="8"/>
  <c r="A2" i="15" s="1"/>
  <c r="B3" i="8"/>
  <c r="B2" i="15" s="1"/>
  <c r="C3" i="8"/>
  <c r="C2" i="15" s="1"/>
  <c r="A4" i="8"/>
  <c r="E2" i="10" s="1"/>
  <c r="C4" i="8"/>
  <c r="C3" i="15" s="1"/>
  <c r="A12" i="8"/>
  <c r="A11" i="15" s="1"/>
  <c r="A14" i="8"/>
  <c r="A13" i="15" s="1"/>
  <c r="A16" i="8"/>
  <c r="A15" i="15" s="1"/>
  <c r="A18" i="8"/>
  <c r="A17" i="15" s="1"/>
  <c r="A20" i="8"/>
  <c r="A19" i="15" s="1"/>
  <c r="A22" i="8"/>
  <c r="A21" i="15" s="1"/>
  <c r="A24" i="8"/>
  <c r="A23" i="15" s="1"/>
  <c r="A26" i="8"/>
  <c r="A25" i="15" s="1"/>
  <c r="A28" i="8"/>
  <c r="A27" i="15" s="1"/>
  <c r="A30" i="8"/>
  <c r="A29" i="15" s="1"/>
  <c r="A32" i="8"/>
  <c r="A31" i="15" s="1"/>
  <c r="A34" i="8"/>
  <c r="A33" i="15" s="1"/>
  <c r="A36" i="8"/>
  <c r="A35" i="15" s="1"/>
  <c r="A38" i="8"/>
  <c r="A37" i="15" s="1"/>
  <c r="A40" i="8"/>
  <c r="A39" i="15" s="1"/>
  <c r="A42" i="8"/>
  <c r="A41" i="15" s="1"/>
  <c r="A44" i="8"/>
  <c r="A43" i="15" s="1"/>
  <c r="A46" i="8"/>
  <c r="A45" i="15" s="1"/>
  <c r="A48" i="8"/>
  <c r="A47" i="15" s="1"/>
  <c r="A50" i="8"/>
  <c r="A49" i="15" s="1"/>
  <c r="A52" i="8"/>
  <c r="A51" i="15" s="1"/>
  <c r="A54" i="8"/>
  <c r="A53" i="15" s="1"/>
  <c r="A56" i="8"/>
  <c r="A55" i="15" s="1"/>
  <c r="A58" i="8"/>
  <c r="A57" i="15" s="1"/>
  <c r="A60" i="8"/>
  <c r="A59" i="15" s="1"/>
  <c r="A62" i="8"/>
  <c r="A61" i="15" s="1"/>
  <c r="A64" i="8"/>
  <c r="A63" i="15" s="1"/>
  <c r="A66" i="8"/>
  <c r="A65" i="15" s="1"/>
  <c r="A68" i="8"/>
  <c r="A67" i="15" s="1"/>
  <c r="A70" i="8"/>
  <c r="A69" i="15" s="1"/>
  <c r="A72" i="8"/>
  <c r="A71" i="15" s="1"/>
  <c r="A74" i="8"/>
  <c r="A73" i="15" s="1"/>
  <c r="A76" i="8"/>
  <c r="A75" i="15" s="1"/>
  <c r="A78" i="8"/>
  <c r="A77" i="15" s="1"/>
  <c r="A80" i="8"/>
  <c r="A79" i="15" s="1"/>
  <c r="A82" i="8"/>
  <c r="A81" i="15" s="1"/>
  <c r="A84" i="8"/>
  <c r="A83" i="15" s="1"/>
  <c r="A86" i="8"/>
  <c r="A85" i="15" s="1"/>
  <c r="A88" i="8"/>
  <c r="A87" i="15" s="1"/>
  <c r="A90" i="8"/>
  <c r="A89" i="15" s="1"/>
  <c r="A92" i="8"/>
  <c r="A91" i="15" s="1"/>
  <c r="A94" i="8"/>
  <c r="A93" i="15" s="1"/>
  <c r="A96" i="8"/>
  <c r="A95" i="15" s="1"/>
  <c r="A98" i="8"/>
  <c r="A97" i="15" s="1"/>
  <c r="A100" i="8"/>
  <c r="A99" i="15" s="1"/>
  <c r="A102" i="8"/>
  <c r="A101" i="15" s="1"/>
  <c r="A104" i="8"/>
  <c r="A103" i="15" s="1"/>
  <c r="A106" i="8"/>
  <c r="A105" i="15" s="1"/>
  <c r="A10" i="8"/>
  <c r="A9" i="15" s="1"/>
  <c r="A8" i="8"/>
  <c r="A7" i="15" s="1"/>
  <c r="G2" i="10" l="1"/>
  <c r="I1" i="14"/>
  <c r="F3" i="15"/>
  <c r="B1" i="14"/>
  <c r="J1" i="15"/>
  <c r="L1" i="14"/>
  <c r="A3" i="15"/>
  <c r="A3" i="14"/>
  <c r="A1" i="14"/>
  <c r="C1" i="14"/>
  <c r="D1" i="14"/>
  <c r="F1" i="14"/>
  <c r="G1" i="14"/>
  <c r="H1" i="14"/>
  <c r="K1" i="14"/>
  <c r="A2" i="14"/>
  <c r="B2" i="14"/>
  <c r="C2" i="14"/>
  <c r="D2" i="14"/>
  <c r="E2" i="14"/>
  <c r="F2" i="14"/>
  <c r="G2" i="14"/>
  <c r="H2" i="14"/>
  <c r="I2" i="14"/>
  <c r="J2" i="14"/>
  <c r="K2" i="14"/>
  <c r="L2" i="14"/>
  <c r="M2" i="14"/>
  <c r="N2" i="14"/>
  <c r="O2" i="14"/>
  <c r="P2" i="14"/>
  <c r="Q2" i="14"/>
  <c r="R2" i="14"/>
  <c r="B3" i="14"/>
  <c r="C3" i="14"/>
  <c r="D3" i="14"/>
  <c r="E3" i="14"/>
  <c r="F3" i="14"/>
  <c r="G3" i="14"/>
  <c r="H3" i="14"/>
  <c r="I3" i="14"/>
  <c r="J3" i="14"/>
  <c r="K3" i="14"/>
  <c r="L3" i="14"/>
  <c r="M3" i="14"/>
  <c r="N3" i="14"/>
  <c r="O3" i="14"/>
  <c r="P3" i="14"/>
  <c r="Q3" i="14"/>
  <c r="R3" i="14"/>
  <c r="A4" i="14"/>
  <c r="B4" i="14"/>
  <c r="C4" i="14"/>
  <c r="D4" i="14"/>
  <c r="E4" i="14"/>
  <c r="F4" i="14"/>
  <c r="G4" i="14"/>
  <c r="H4" i="14"/>
  <c r="I4" i="14"/>
  <c r="J4" i="14"/>
  <c r="K4" i="14"/>
  <c r="L4" i="14"/>
  <c r="M4" i="14"/>
  <c r="N4" i="14"/>
  <c r="O4" i="14"/>
  <c r="P4" i="14"/>
  <c r="Q4" i="14"/>
  <c r="R4" i="14"/>
  <c r="A5" i="14"/>
  <c r="B5" i="14"/>
  <c r="C5" i="14"/>
  <c r="D5" i="14"/>
  <c r="E5" i="14"/>
  <c r="F5" i="14"/>
  <c r="G5" i="14"/>
  <c r="H5" i="14"/>
  <c r="I5" i="14"/>
  <c r="J5" i="14"/>
  <c r="K5" i="14"/>
  <c r="L5" i="14"/>
  <c r="M5" i="14"/>
  <c r="N5" i="14"/>
  <c r="O5" i="14"/>
  <c r="P5" i="14"/>
  <c r="Q5" i="14"/>
  <c r="R5" i="14"/>
  <c r="A6" i="14"/>
  <c r="B6" i="14"/>
  <c r="C6" i="14"/>
  <c r="D6" i="14"/>
  <c r="E6" i="14"/>
  <c r="F6" i="14"/>
  <c r="G6" i="14"/>
  <c r="H6" i="14"/>
  <c r="I6" i="14"/>
  <c r="J6" i="14"/>
  <c r="K6" i="14"/>
  <c r="L6" i="14"/>
  <c r="M6" i="14"/>
  <c r="N6" i="14"/>
  <c r="O6" i="14"/>
  <c r="P6" i="14"/>
  <c r="Q6" i="14"/>
  <c r="R6" i="14"/>
  <c r="A8" i="14"/>
  <c r="D8" i="14"/>
  <c r="F8" i="14"/>
  <c r="H8" i="14"/>
  <c r="J8" i="14"/>
  <c r="L8" i="14"/>
  <c r="N8" i="14"/>
  <c r="P8" i="14"/>
  <c r="Q8" i="14"/>
  <c r="R8" i="14"/>
  <c r="A10" i="14"/>
  <c r="D10" i="14"/>
  <c r="F10" i="14"/>
  <c r="H10" i="14"/>
  <c r="J10" i="14"/>
  <c r="L10" i="14"/>
  <c r="N10" i="14"/>
  <c r="P10" i="14"/>
  <c r="Q10" i="14"/>
  <c r="R10" i="14"/>
  <c r="A12" i="14"/>
  <c r="D12" i="14"/>
  <c r="F12" i="14"/>
  <c r="H12" i="14"/>
  <c r="J12" i="14"/>
  <c r="L12" i="14"/>
  <c r="N12" i="14"/>
  <c r="P12" i="14"/>
  <c r="Q12" i="14"/>
  <c r="R12" i="14"/>
  <c r="A14" i="14"/>
  <c r="D14" i="14"/>
  <c r="F14" i="14"/>
  <c r="H14" i="14"/>
  <c r="J14" i="14"/>
  <c r="L14" i="14"/>
  <c r="N14" i="14"/>
  <c r="P14" i="14"/>
  <c r="Q14" i="14"/>
  <c r="R14" i="14"/>
  <c r="A16" i="14"/>
  <c r="D16" i="14"/>
  <c r="F16" i="14"/>
  <c r="H16" i="14"/>
  <c r="J16" i="14"/>
  <c r="L16" i="14"/>
  <c r="N16" i="14"/>
  <c r="P16" i="14"/>
  <c r="Q16" i="14"/>
  <c r="R16" i="14"/>
  <c r="A18" i="14"/>
  <c r="D18" i="14"/>
  <c r="F18" i="14"/>
  <c r="H18" i="14"/>
  <c r="J18" i="14"/>
  <c r="L18" i="14"/>
  <c r="N18" i="14"/>
  <c r="P18" i="14"/>
  <c r="Q18" i="14"/>
  <c r="R18" i="14"/>
  <c r="A20" i="14"/>
  <c r="D20" i="14"/>
  <c r="F20" i="14"/>
  <c r="H20" i="14"/>
  <c r="J20" i="14"/>
  <c r="L20" i="14"/>
  <c r="N20" i="14"/>
  <c r="P20" i="14"/>
  <c r="Q20" i="14"/>
  <c r="R20" i="14"/>
  <c r="A22" i="14"/>
  <c r="D22" i="14"/>
  <c r="F22" i="14"/>
  <c r="H22" i="14"/>
  <c r="J22" i="14"/>
  <c r="L22" i="14"/>
  <c r="N22" i="14"/>
  <c r="P22" i="14"/>
  <c r="Q22" i="14"/>
  <c r="R22" i="14"/>
  <c r="A24" i="14"/>
  <c r="D24" i="14"/>
  <c r="F24" i="14"/>
  <c r="H24" i="14"/>
  <c r="J24" i="14"/>
  <c r="L24" i="14"/>
  <c r="N24" i="14"/>
  <c r="P24" i="14"/>
  <c r="Q24" i="14"/>
  <c r="R24" i="14"/>
  <c r="A26" i="14"/>
  <c r="D26" i="14"/>
  <c r="F26" i="14"/>
  <c r="H26" i="14"/>
  <c r="J26" i="14"/>
  <c r="L26" i="14"/>
  <c r="N26" i="14"/>
  <c r="P26" i="14"/>
  <c r="Q26" i="14"/>
  <c r="R26" i="14"/>
  <c r="A28" i="14"/>
  <c r="D28" i="14"/>
  <c r="F28" i="14"/>
  <c r="H28" i="14"/>
  <c r="J28" i="14"/>
  <c r="L28" i="14"/>
  <c r="N28" i="14"/>
  <c r="P28" i="14"/>
  <c r="Q28" i="14"/>
  <c r="R28" i="14"/>
  <c r="A30" i="14"/>
  <c r="D30" i="14"/>
  <c r="F30" i="14"/>
  <c r="H30" i="14"/>
  <c r="J30" i="14"/>
  <c r="L30" i="14"/>
  <c r="N30" i="14"/>
  <c r="P30" i="14"/>
  <c r="Q30" i="14"/>
  <c r="R30" i="14"/>
  <c r="A32" i="14"/>
  <c r="D32" i="14"/>
  <c r="F32" i="14"/>
  <c r="H32" i="14"/>
  <c r="J32" i="14"/>
  <c r="L32" i="14"/>
  <c r="N32" i="14"/>
  <c r="P32" i="14"/>
  <c r="Q32" i="14"/>
  <c r="R32" i="14"/>
  <c r="A34" i="14"/>
  <c r="D34" i="14"/>
  <c r="F34" i="14"/>
  <c r="H34" i="14"/>
  <c r="J34" i="14"/>
  <c r="L34" i="14"/>
  <c r="N34" i="14"/>
  <c r="P34" i="14"/>
  <c r="Q34" i="14"/>
  <c r="R34" i="14"/>
  <c r="A36" i="14"/>
  <c r="D36" i="14"/>
  <c r="F36" i="14"/>
  <c r="H36" i="14"/>
  <c r="J36" i="14"/>
  <c r="L36" i="14"/>
  <c r="N36" i="14"/>
  <c r="P36" i="14"/>
  <c r="Q36" i="14"/>
  <c r="R36" i="14"/>
  <c r="A38" i="14"/>
  <c r="D38" i="14"/>
  <c r="F38" i="14"/>
  <c r="H38" i="14"/>
  <c r="J38" i="14"/>
  <c r="L38" i="14"/>
  <c r="N38" i="14"/>
  <c r="P38" i="14"/>
  <c r="Q38" i="14"/>
  <c r="R38" i="14"/>
  <c r="A40" i="14"/>
  <c r="D40" i="14"/>
  <c r="F40" i="14"/>
  <c r="H40" i="14"/>
  <c r="J40" i="14"/>
  <c r="L40" i="14"/>
  <c r="N40" i="14"/>
  <c r="P40" i="14"/>
  <c r="Q40" i="14"/>
  <c r="R40" i="14"/>
  <c r="A42" i="14"/>
  <c r="D42" i="14"/>
  <c r="F42" i="14"/>
  <c r="H42" i="14"/>
  <c r="J42" i="14"/>
  <c r="L42" i="14"/>
  <c r="N42" i="14"/>
  <c r="P42" i="14"/>
  <c r="Q42" i="14"/>
  <c r="R42" i="14"/>
  <c r="A44" i="14"/>
  <c r="D44" i="14"/>
  <c r="F44" i="14"/>
  <c r="H44" i="14"/>
  <c r="J44" i="14"/>
  <c r="L44" i="14"/>
  <c r="N44" i="14"/>
  <c r="P44" i="14"/>
  <c r="Q44" i="14"/>
  <c r="R44" i="14"/>
  <c r="A46" i="14"/>
  <c r="D46" i="14"/>
  <c r="F46" i="14"/>
  <c r="H46" i="14"/>
  <c r="J46" i="14"/>
  <c r="L46" i="14"/>
  <c r="N46" i="14"/>
  <c r="P46" i="14"/>
  <c r="Q46" i="14"/>
  <c r="R46" i="14"/>
  <c r="A48" i="14"/>
  <c r="D48" i="14"/>
  <c r="F48" i="14"/>
  <c r="H48" i="14"/>
  <c r="J48" i="14"/>
  <c r="L48" i="14"/>
  <c r="N48" i="14"/>
  <c r="P48" i="14"/>
  <c r="Q48" i="14"/>
  <c r="R48" i="14"/>
  <c r="A50" i="14"/>
  <c r="D50" i="14"/>
  <c r="F50" i="14"/>
  <c r="H50" i="14"/>
  <c r="J50" i="14"/>
  <c r="L50" i="14"/>
  <c r="N50" i="14"/>
  <c r="P50" i="14"/>
  <c r="Q50" i="14"/>
  <c r="R50" i="14"/>
  <c r="A52" i="14"/>
  <c r="D52" i="14"/>
  <c r="F52" i="14"/>
  <c r="H52" i="14"/>
  <c r="J52" i="14"/>
  <c r="L52" i="14"/>
  <c r="N52" i="14"/>
  <c r="P52" i="14"/>
  <c r="Q52" i="14"/>
  <c r="R52" i="14"/>
  <c r="A54" i="14"/>
  <c r="D54" i="14"/>
  <c r="F54" i="14"/>
  <c r="H54" i="14"/>
  <c r="J54" i="14"/>
  <c r="L54" i="14"/>
  <c r="N54" i="14"/>
  <c r="P54" i="14"/>
  <c r="Q54" i="14"/>
  <c r="R54" i="14"/>
  <c r="A56" i="14"/>
  <c r="D56" i="14"/>
  <c r="F56" i="14"/>
  <c r="H56" i="14"/>
  <c r="J56" i="14"/>
  <c r="L56" i="14"/>
  <c r="N56" i="14"/>
  <c r="P56" i="14"/>
  <c r="Q56" i="14"/>
  <c r="R56" i="14"/>
  <c r="A58" i="14"/>
  <c r="D58" i="14"/>
  <c r="F58" i="14"/>
  <c r="H58" i="14"/>
  <c r="J58" i="14"/>
  <c r="L58" i="14"/>
  <c r="N58" i="14"/>
  <c r="P58" i="14"/>
  <c r="Q58" i="14"/>
  <c r="R58" i="14"/>
  <c r="A60" i="14"/>
  <c r="D60" i="14"/>
  <c r="F60" i="14"/>
  <c r="H60" i="14"/>
  <c r="J60" i="14"/>
  <c r="L60" i="14"/>
  <c r="N60" i="14"/>
  <c r="P60" i="14"/>
  <c r="Q60" i="14"/>
  <c r="R60" i="14"/>
  <c r="A62" i="14"/>
  <c r="D62" i="14"/>
  <c r="F62" i="14"/>
  <c r="H62" i="14"/>
  <c r="J62" i="14"/>
  <c r="L62" i="14"/>
  <c r="N62" i="14"/>
  <c r="P62" i="14"/>
  <c r="Q62" i="14"/>
  <c r="R62" i="14"/>
  <c r="A64" i="14"/>
  <c r="D64" i="14"/>
  <c r="F64" i="14"/>
  <c r="H64" i="14"/>
  <c r="J64" i="14"/>
  <c r="L64" i="14"/>
  <c r="N64" i="14"/>
  <c r="P64" i="14"/>
  <c r="Q64" i="14"/>
  <c r="R64" i="14"/>
  <c r="A66" i="14"/>
  <c r="D66" i="14"/>
  <c r="F66" i="14"/>
  <c r="H66" i="14"/>
  <c r="J66" i="14"/>
  <c r="L66" i="14"/>
  <c r="N66" i="14"/>
  <c r="P66" i="14"/>
  <c r="Q66" i="14"/>
  <c r="R66" i="14"/>
  <c r="A68" i="14"/>
  <c r="D68" i="14"/>
  <c r="F68" i="14"/>
  <c r="H68" i="14"/>
  <c r="J68" i="14"/>
  <c r="L68" i="14"/>
  <c r="N68" i="14"/>
  <c r="P68" i="14"/>
  <c r="Q68" i="14"/>
  <c r="R68" i="14"/>
  <c r="A70" i="14"/>
  <c r="D70" i="14"/>
  <c r="F70" i="14"/>
  <c r="H70" i="14"/>
  <c r="J70" i="14"/>
  <c r="L70" i="14"/>
  <c r="N70" i="14"/>
  <c r="P70" i="14"/>
  <c r="Q70" i="14"/>
  <c r="R70" i="14"/>
  <c r="A72" i="14"/>
  <c r="D72" i="14"/>
  <c r="F72" i="14"/>
  <c r="H72" i="14"/>
  <c r="J72" i="14"/>
  <c r="L72" i="14"/>
  <c r="N72" i="14"/>
  <c r="P72" i="14"/>
  <c r="Q72" i="14"/>
  <c r="R72" i="14"/>
  <c r="A74" i="14"/>
  <c r="D74" i="14"/>
  <c r="F74" i="14"/>
  <c r="H74" i="14"/>
  <c r="J74" i="14"/>
  <c r="L74" i="14"/>
  <c r="N74" i="14"/>
  <c r="P74" i="14"/>
  <c r="Q74" i="14"/>
  <c r="R74" i="14"/>
  <c r="A76" i="14"/>
  <c r="D76" i="14"/>
  <c r="F76" i="14"/>
  <c r="H76" i="14"/>
  <c r="J76" i="14"/>
  <c r="L76" i="14"/>
  <c r="N76" i="14"/>
  <c r="P76" i="14"/>
  <c r="Q76" i="14"/>
  <c r="R76" i="14"/>
  <c r="A78" i="14"/>
  <c r="D78" i="14"/>
  <c r="F78" i="14"/>
  <c r="H78" i="14"/>
  <c r="J78" i="14"/>
  <c r="L78" i="14"/>
  <c r="N78" i="14"/>
  <c r="P78" i="14"/>
  <c r="Q78" i="14"/>
  <c r="R78" i="14"/>
  <c r="A80" i="14"/>
  <c r="D80" i="14"/>
  <c r="F80" i="14"/>
  <c r="H80" i="14"/>
  <c r="J80" i="14"/>
  <c r="L80" i="14"/>
  <c r="N80" i="14"/>
  <c r="P80" i="14"/>
  <c r="Q80" i="14"/>
  <c r="R80" i="14"/>
  <c r="A82" i="14"/>
  <c r="D82" i="14"/>
  <c r="F82" i="14"/>
  <c r="H82" i="14"/>
  <c r="J82" i="14"/>
  <c r="L82" i="14"/>
  <c r="N82" i="14"/>
  <c r="P82" i="14"/>
  <c r="Q82" i="14"/>
  <c r="R82" i="14"/>
  <c r="A84" i="14"/>
  <c r="D84" i="14"/>
  <c r="F84" i="14"/>
  <c r="H84" i="14"/>
  <c r="J84" i="14"/>
  <c r="L84" i="14"/>
  <c r="N84" i="14"/>
  <c r="P84" i="14"/>
  <c r="Q84" i="14"/>
  <c r="R84" i="14"/>
  <c r="A86" i="14"/>
  <c r="D86" i="14"/>
  <c r="F86" i="14"/>
  <c r="H86" i="14"/>
  <c r="J86" i="14"/>
  <c r="L86" i="14"/>
  <c r="N86" i="14"/>
  <c r="P86" i="14"/>
  <c r="Q86" i="14"/>
  <c r="R86" i="14"/>
  <c r="A88" i="14"/>
  <c r="D88" i="14"/>
  <c r="F88" i="14"/>
  <c r="H88" i="14"/>
  <c r="J88" i="14"/>
  <c r="L88" i="14"/>
  <c r="N88" i="14"/>
  <c r="P88" i="14"/>
  <c r="Q88" i="14"/>
  <c r="R88" i="14"/>
  <c r="A90" i="14"/>
  <c r="D90" i="14"/>
  <c r="F90" i="14"/>
  <c r="H90" i="14"/>
  <c r="J90" i="14"/>
  <c r="L90" i="14"/>
  <c r="N90" i="14"/>
  <c r="P90" i="14"/>
  <c r="Q90" i="14"/>
  <c r="R90" i="14"/>
  <c r="A92" i="14"/>
  <c r="D92" i="14"/>
  <c r="F92" i="14"/>
  <c r="H92" i="14"/>
  <c r="J92" i="14"/>
  <c r="L92" i="14"/>
  <c r="N92" i="14"/>
  <c r="P92" i="14"/>
  <c r="Q92" i="14"/>
  <c r="R92" i="14"/>
  <c r="A94" i="14"/>
  <c r="D94" i="14"/>
  <c r="F94" i="14"/>
  <c r="H94" i="14"/>
  <c r="J94" i="14"/>
  <c r="L94" i="14"/>
  <c r="N94" i="14"/>
  <c r="P94" i="14"/>
  <c r="Q94" i="14"/>
  <c r="R94" i="14"/>
  <c r="A96" i="14"/>
  <c r="D96" i="14"/>
  <c r="F96" i="14"/>
  <c r="H96" i="14"/>
  <c r="J96" i="14"/>
  <c r="L96" i="14"/>
  <c r="N96" i="14"/>
  <c r="P96" i="14"/>
  <c r="Q96" i="14"/>
  <c r="R96" i="14"/>
  <c r="A98" i="14"/>
  <c r="D98" i="14"/>
  <c r="F98" i="14"/>
  <c r="H98" i="14"/>
  <c r="J98" i="14"/>
  <c r="L98" i="14"/>
  <c r="N98" i="14"/>
  <c r="P98" i="14"/>
  <c r="Q98" i="14"/>
  <c r="R98" i="14"/>
  <c r="A100" i="14"/>
  <c r="D100" i="14"/>
  <c r="F100" i="14"/>
  <c r="H100" i="14"/>
  <c r="J100" i="14"/>
  <c r="L100" i="14"/>
  <c r="N100" i="14"/>
  <c r="P100" i="14"/>
  <c r="Q100" i="14"/>
  <c r="R100" i="14"/>
  <c r="A102" i="14"/>
  <c r="D102" i="14"/>
  <c r="F102" i="14"/>
  <c r="H102" i="14"/>
  <c r="J102" i="14"/>
  <c r="L102" i="14"/>
  <c r="N102" i="14"/>
  <c r="P102" i="14"/>
  <c r="Q102" i="14"/>
  <c r="R102" i="14"/>
  <c r="A104" i="14"/>
  <c r="D104" i="14"/>
  <c r="F104" i="14"/>
  <c r="H104" i="14"/>
  <c r="J104" i="14"/>
  <c r="L104" i="14"/>
  <c r="N104" i="14"/>
  <c r="P104" i="14"/>
  <c r="Q104" i="14"/>
  <c r="R104" i="14"/>
  <c r="A106" i="14"/>
  <c r="D106" i="14"/>
  <c r="F106" i="14"/>
  <c r="H106" i="14"/>
  <c r="J106" i="14"/>
  <c r="L106" i="14"/>
  <c r="N106" i="14"/>
  <c r="P106" i="14"/>
  <c r="Q106" i="14"/>
  <c r="R106" i="14"/>
  <c r="I14" i="10" l="1"/>
  <c r="AW108" i="1" l="1"/>
  <c r="A2" i="10" s="1"/>
  <c r="C8" i="1" l="1"/>
  <c r="C10" i="1"/>
  <c r="C12" i="1"/>
  <c r="C14" i="1"/>
  <c r="C16" i="1"/>
  <c r="C18" i="1"/>
  <c r="C20" i="1"/>
  <c r="C22" i="1"/>
  <c r="C24" i="1"/>
  <c r="C26" i="1"/>
  <c r="C28" i="1"/>
  <c r="C30" i="1"/>
  <c r="C32" i="1"/>
  <c r="C34" i="1"/>
  <c r="C36" i="1"/>
  <c r="C38" i="1"/>
  <c r="C40" i="1"/>
  <c r="C42" i="1"/>
  <c r="C44" i="1"/>
  <c r="C46" i="1"/>
  <c r="C48" i="1"/>
  <c r="C50" i="1"/>
  <c r="C52" i="1"/>
  <c r="C54" i="1"/>
  <c r="C56" i="1"/>
  <c r="C58" i="1"/>
  <c r="C60" i="1"/>
  <c r="C62" i="1"/>
  <c r="C64" i="1"/>
  <c r="C66" i="1"/>
  <c r="C68" i="1"/>
  <c r="C70" i="1"/>
  <c r="C72" i="1"/>
  <c r="C74" i="1"/>
  <c r="C76" i="1"/>
  <c r="C78" i="1"/>
  <c r="C80" i="1"/>
  <c r="C82" i="1"/>
  <c r="C84" i="1"/>
  <c r="C86" i="1"/>
  <c r="C88" i="1"/>
  <c r="C90" i="1"/>
  <c r="C92" i="1"/>
  <c r="C94" i="1"/>
  <c r="C96" i="1"/>
  <c r="C98" i="1"/>
  <c r="C100" i="1"/>
  <c r="C102" i="1"/>
  <c r="C104" i="1"/>
  <c r="C106" i="1"/>
  <c r="B106" i="1"/>
  <c r="B106" i="8" s="1"/>
  <c r="B105" i="15" s="1"/>
  <c r="B104" i="1"/>
  <c r="B104" i="8" s="1"/>
  <c r="B103" i="15" s="1"/>
  <c r="B102" i="1"/>
  <c r="B102" i="8" s="1"/>
  <c r="B101" i="15" s="1"/>
  <c r="B100" i="1"/>
  <c r="B100" i="8" s="1"/>
  <c r="B99" i="15" s="1"/>
  <c r="B98" i="1"/>
  <c r="B98" i="8" s="1"/>
  <c r="B97" i="15" s="1"/>
  <c r="B96" i="1"/>
  <c r="B96" i="8" s="1"/>
  <c r="B95" i="15" s="1"/>
  <c r="B94" i="1"/>
  <c r="B94" i="8" s="1"/>
  <c r="B93" i="15" s="1"/>
  <c r="B92" i="1"/>
  <c r="B92" i="8" s="1"/>
  <c r="B91" i="15" s="1"/>
  <c r="B90" i="1"/>
  <c r="B90" i="8" s="1"/>
  <c r="B89" i="15" s="1"/>
  <c r="B88" i="1"/>
  <c r="B88" i="8" s="1"/>
  <c r="B87" i="15" s="1"/>
  <c r="B86" i="1"/>
  <c r="B86" i="8" s="1"/>
  <c r="B85" i="15" s="1"/>
  <c r="B84" i="1"/>
  <c r="B84" i="8" s="1"/>
  <c r="B83" i="15" s="1"/>
  <c r="B82" i="1"/>
  <c r="B82" i="8" s="1"/>
  <c r="B81" i="15" s="1"/>
  <c r="B80" i="1"/>
  <c r="B80" i="8" s="1"/>
  <c r="B79" i="15" s="1"/>
  <c r="B78" i="1"/>
  <c r="B78" i="8" s="1"/>
  <c r="B77" i="15" s="1"/>
  <c r="B76" i="1"/>
  <c r="B76" i="8" s="1"/>
  <c r="B75" i="15" s="1"/>
  <c r="B74" i="1"/>
  <c r="B74" i="8" s="1"/>
  <c r="B73" i="15" s="1"/>
  <c r="B72" i="1"/>
  <c r="B72" i="8" s="1"/>
  <c r="B71" i="15" s="1"/>
  <c r="B70" i="1"/>
  <c r="B70" i="8" s="1"/>
  <c r="B69" i="15" s="1"/>
  <c r="B68" i="1"/>
  <c r="B68" i="8" s="1"/>
  <c r="B67" i="15" s="1"/>
  <c r="B66" i="1"/>
  <c r="B66" i="8" s="1"/>
  <c r="B65" i="15" s="1"/>
  <c r="B64" i="1"/>
  <c r="B64" i="8" s="1"/>
  <c r="B63" i="15" s="1"/>
  <c r="B62" i="1"/>
  <c r="B62" i="8" s="1"/>
  <c r="B61" i="15" s="1"/>
  <c r="B60" i="1"/>
  <c r="B60" i="8" s="1"/>
  <c r="B59" i="15" s="1"/>
  <c r="B58" i="1"/>
  <c r="B58" i="8" s="1"/>
  <c r="B57" i="15" s="1"/>
  <c r="B56" i="1"/>
  <c r="B56" i="8" s="1"/>
  <c r="B55" i="15" s="1"/>
  <c r="B54" i="1"/>
  <c r="B54" i="8" s="1"/>
  <c r="B53" i="15" s="1"/>
  <c r="B52" i="1"/>
  <c r="B52" i="8" s="1"/>
  <c r="B51" i="15" s="1"/>
  <c r="B50" i="1"/>
  <c r="B50" i="8" s="1"/>
  <c r="B49" i="15" s="1"/>
  <c r="B48" i="1"/>
  <c r="B48" i="8" s="1"/>
  <c r="B47" i="15" s="1"/>
  <c r="B46" i="1"/>
  <c r="B46" i="8" s="1"/>
  <c r="B45" i="15" s="1"/>
  <c r="D12" i="8" l="1"/>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 i="8"/>
  <c r="D11" i="8"/>
  <c r="B10" i="14" l="1"/>
  <c r="D10" i="15"/>
  <c r="B106" i="14"/>
  <c r="D106" i="15"/>
  <c r="B102" i="14"/>
  <c r="D102" i="15"/>
  <c r="B98" i="14"/>
  <c r="D98" i="15"/>
  <c r="B94" i="14"/>
  <c r="D94" i="15"/>
  <c r="B90" i="14"/>
  <c r="D90" i="15"/>
  <c r="B86" i="14"/>
  <c r="D86" i="15"/>
  <c r="B82" i="14"/>
  <c r="D82" i="15"/>
  <c r="B78" i="14"/>
  <c r="D78" i="15"/>
  <c r="B74" i="14"/>
  <c r="D74" i="15"/>
  <c r="B70" i="14"/>
  <c r="D70" i="15"/>
  <c r="B66" i="14"/>
  <c r="D66" i="15"/>
  <c r="B62" i="14"/>
  <c r="D62" i="15"/>
  <c r="B58" i="14"/>
  <c r="D58" i="15"/>
  <c r="B54" i="14"/>
  <c r="D54" i="15"/>
  <c r="B50" i="14"/>
  <c r="D50" i="15"/>
  <c r="B46" i="14"/>
  <c r="D46" i="15"/>
  <c r="B42" i="14"/>
  <c r="D42" i="15"/>
  <c r="B38" i="14"/>
  <c r="D38" i="15"/>
  <c r="B34" i="14"/>
  <c r="D34" i="15"/>
  <c r="B30" i="14"/>
  <c r="D30" i="15"/>
  <c r="B26" i="14"/>
  <c r="D26" i="15"/>
  <c r="B22" i="14"/>
  <c r="D22" i="15"/>
  <c r="B18" i="14"/>
  <c r="D18" i="15"/>
  <c r="B14" i="14"/>
  <c r="D14" i="15"/>
  <c r="B105" i="14"/>
  <c r="D105" i="15"/>
  <c r="B101" i="14"/>
  <c r="D101" i="15"/>
  <c r="B97" i="14"/>
  <c r="D97" i="15"/>
  <c r="B93" i="14"/>
  <c r="D93" i="15"/>
  <c r="B89" i="14"/>
  <c r="D89" i="15"/>
  <c r="B85" i="14"/>
  <c r="D85" i="15"/>
  <c r="B81" i="14"/>
  <c r="D81" i="15"/>
  <c r="B77" i="14"/>
  <c r="D77" i="15"/>
  <c r="B73" i="14"/>
  <c r="D73" i="15"/>
  <c r="B69" i="14"/>
  <c r="D69" i="15"/>
  <c r="B65" i="14"/>
  <c r="D65" i="15"/>
  <c r="B61" i="14"/>
  <c r="D61" i="15"/>
  <c r="B57" i="14"/>
  <c r="D57" i="15"/>
  <c r="B53" i="14"/>
  <c r="D53" i="15"/>
  <c r="B49" i="14"/>
  <c r="D49" i="15"/>
  <c r="B45" i="14"/>
  <c r="D45" i="15"/>
  <c r="B41" i="14"/>
  <c r="D41" i="15"/>
  <c r="B37" i="14"/>
  <c r="D37" i="15"/>
  <c r="B33" i="14"/>
  <c r="D33" i="15"/>
  <c r="B29" i="14"/>
  <c r="D29" i="15"/>
  <c r="B25" i="14"/>
  <c r="D25" i="15"/>
  <c r="B21" i="14"/>
  <c r="D21" i="15"/>
  <c r="B17" i="14"/>
  <c r="D17" i="15"/>
  <c r="B13" i="14"/>
  <c r="D13" i="15"/>
  <c r="B104" i="14"/>
  <c r="D104" i="15"/>
  <c r="B100" i="14"/>
  <c r="D100" i="15"/>
  <c r="B96" i="14"/>
  <c r="D96" i="15"/>
  <c r="B92" i="14"/>
  <c r="D92" i="15"/>
  <c r="B88" i="14"/>
  <c r="D88" i="15"/>
  <c r="B84" i="14"/>
  <c r="D84" i="15"/>
  <c r="B80" i="14"/>
  <c r="D80" i="15"/>
  <c r="B76" i="14"/>
  <c r="D76" i="15"/>
  <c r="B72" i="14"/>
  <c r="D72" i="15"/>
  <c r="B68" i="14"/>
  <c r="D68" i="15"/>
  <c r="B64" i="14"/>
  <c r="D64" i="15"/>
  <c r="B60" i="14"/>
  <c r="D60" i="15"/>
  <c r="B56" i="14"/>
  <c r="D56" i="15"/>
  <c r="B52" i="14"/>
  <c r="D52" i="15"/>
  <c r="B48" i="14"/>
  <c r="D48" i="15"/>
  <c r="B44" i="14"/>
  <c r="D44" i="15"/>
  <c r="B40" i="14"/>
  <c r="D40" i="15"/>
  <c r="B36" i="14"/>
  <c r="D36" i="15"/>
  <c r="B32" i="14"/>
  <c r="D32" i="15"/>
  <c r="B28" i="14"/>
  <c r="D28" i="15"/>
  <c r="B24" i="14"/>
  <c r="D24" i="15"/>
  <c r="B20" i="14"/>
  <c r="D20" i="15"/>
  <c r="B16" i="14"/>
  <c r="D16" i="15"/>
  <c r="B12" i="14"/>
  <c r="D12" i="15"/>
  <c r="B9" i="14"/>
  <c r="D9" i="15"/>
  <c r="B103" i="14"/>
  <c r="D103" i="15"/>
  <c r="B99" i="14"/>
  <c r="D99" i="15"/>
  <c r="B95" i="14"/>
  <c r="D95" i="15"/>
  <c r="B91" i="14"/>
  <c r="D91" i="15"/>
  <c r="B87" i="14"/>
  <c r="D87" i="15"/>
  <c r="B83" i="14"/>
  <c r="D83" i="15"/>
  <c r="B79" i="14"/>
  <c r="D79" i="15"/>
  <c r="B75" i="14"/>
  <c r="D75" i="15"/>
  <c r="B71" i="14"/>
  <c r="D71" i="15"/>
  <c r="B67" i="14"/>
  <c r="D67" i="15"/>
  <c r="B63" i="14"/>
  <c r="D63" i="15"/>
  <c r="B59" i="14"/>
  <c r="D59" i="15"/>
  <c r="B55" i="14"/>
  <c r="D55" i="15"/>
  <c r="B51" i="14"/>
  <c r="D51" i="15"/>
  <c r="B47" i="14"/>
  <c r="D47" i="15"/>
  <c r="B43" i="14"/>
  <c r="D43" i="15"/>
  <c r="B39" i="14"/>
  <c r="D39" i="15"/>
  <c r="B35" i="14"/>
  <c r="D35" i="15"/>
  <c r="B31" i="14"/>
  <c r="D31" i="15"/>
  <c r="B27" i="14"/>
  <c r="D27" i="15"/>
  <c r="B23" i="14"/>
  <c r="D23" i="15"/>
  <c r="B19" i="14"/>
  <c r="D19" i="15"/>
  <c r="B15" i="14"/>
  <c r="D15" i="15"/>
  <c r="B11" i="14"/>
  <c r="D11" i="15"/>
  <c r="D9" i="8"/>
  <c r="D8" i="8"/>
  <c r="C45" i="6"/>
  <c r="D45" i="6"/>
  <c r="E45" i="6"/>
  <c r="F45" i="6"/>
  <c r="G45" i="6"/>
  <c r="J45" i="6"/>
  <c r="K45" i="6"/>
  <c r="L45" i="6"/>
  <c r="M45" i="6"/>
  <c r="P45" i="6"/>
  <c r="Q45" i="6"/>
  <c r="R45" i="6"/>
  <c r="S45" i="6"/>
  <c r="V45" i="6"/>
  <c r="W45" i="6"/>
  <c r="X45" i="6"/>
  <c r="Y45" i="6"/>
  <c r="AB45" i="6"/>
  <c r="AC45" i="6"/>
  <c r="AD45" i="6"/>
  <c r="AE45" i="6"/>
  <c r="AH45" i="6"/>
  <c r="AI45" i="6"/>
  <c r="AJ45" i="6"/>
  <c r="AK45" i="6"/>
  <c r="AN45" i="6"/>
  <c r="AO45" i="6"/>
  <c r="AP45" i="6"/>
  <c r="AQ45" i="6"/>
  <c r="C46" i="6"/>
  <c r="C47" i="6"/>
  <c r="D47" i="6"/>
  <c r="E47" i="6"/>
  <c r="F47" i="6"/>
  <c r="G47" i="6"/>
  <c r="J47" i="6"/>
  <c r="K47" i="6"/>
  <c r="L47" i="6"/>
  <c r="M47" i="6"/>
  <c r="P47" i="6"/>
  <c r="Q47" i="6"/>
  <c r="R47" i="6"/>
  <c r="S47" i="6"/>
  <c r="V47" i="6"/>
  <c r="W47" i="6"/>
  <c r="X47" i="6"/>
  <c r="Y47" i="6"/>
  <c r="AB47" i="6"/>
  <c r="AC47" i="6"/>
  <c r="AD47" i="6"/>
  <c r="AE47" i="6"/>
  <c r="AH47" i="6"/>
  <c r="AI47" i="6"/>
  <c r="AJ47" i="6"/>
  <c r="AK47" i="6"/>
  <c r="AN47" i="6"/>
  <c r="AO47" i="6"/>
  <c r="AP47" i="6"/>
  <c r="AQ47" i="6"/>
  <c r="C48" i="6"/>
  <c r="C49" i="6"/>
  <c r="D49" i="6"/>
  <c r="E49" i="6"/>
  <c r="F49" i="6"/>
  <c r="G49" i="6"/>
  <c r="J49" i="6"/>
  <c r="K49" i="6"/>
  <c r="L49" i="6"/>
  <c r="M49" i="6"/>
  <c r="P49" i="6"/>
  <c r="Q49" i="6"/>
  <c r="R49" i="6"/>
  <c r="S49" i="6"/>
  <c r="V49" i="6"/>
  <c r="W49" i="6"/>
  <c r="X49" i="6"/>
  <c r="Y49" i="6"/>
  <c r="AB49" i="6"/>
  <c r="AC49" i="6"/>
  <c r="AD49" i="6"/>
  <c r="AE49" i="6"/>
  <c r="AH49" i="6"/>
  <c r="AI49" i="6"/>
  <c r="AJ49" i="6"/>
  <c r="AK49" i="6"/>
  <c r="AN49" i="6"/>
  <c r="AO49" i="6"/>
  <c r="AP49" i="6"/>
  <c r="AQ49" i="6"/>
  <c r="C50" i="6"/>
  <c r="C51" i="6"/>
  <c r="D51" i="6"/>
  <c r="E51" i="6"/>
  <c r="F51" i="6"/>
  <c r="G51" i="6"/>
  <c r="J51" i="6"/>
  <c r="K51" i="6"/>
  <c r="L51" i="6"/>
  <c r="M51" i="6"/>
  <c r="P51" i="6"/>
  <c r="Q51" i="6"/>
  <c r="R51" i="6"/>
  <c r="S51" i="6"/>
  <c r="V51" i="6"/>
  <c r="W51" i="6"/>
  <c r="X51" i="6"/>
  <c r="Y51" i="6"/>
  <c r="AB51" i="6"/>
  <c r="AC51" i="6"/>
  <c r="AD51" i="6"/>
  <c r="AE51" i="6"/>
  <c r="AH51" i="6"/>
  <c r="AI51" i="6"/>
  <c r="AJ51" i="6"/>
  <c r="AK51" i="6"/>
  <c r="AN51" i="6"/>
  <c r="AO51" i="6"/>
  <c r="AP51" i="6"/>
  <c r="AQ51" i="6"/>
  <c r="C52" i="6"/>
  <c r="C53" i="6"/>
  <c r="D53" i="6"/>
  <c r="E53" i="6"/>
  <c r="F53" i="6"/>
  <c r="G53" i="6"/>
  <c r="J53" i="6"/>
  <c r="K53" i="6"/>
  <c r="L53" i="6"/>
  <c r="M53" i="6"/>
  <c r="P53" i="6"/>
  <c r="Q53" i="6"/>
  <c r="R53" i="6"/>
  <c r="S53" i="6"/>
  <c r="V53" i="6"/>
  <c r="W53" i="6"/>
  <c r="X53" i="6"/>
  <c r="Y53" i="6"/>
  <c r="AB53" i="6"/>
  <c r="AC53" i="6"/>
  <c r="AD53" i="6"/>
  <c r="AE53" i="6"/>
  <c r="AH53" i="6"/>
  <c r="AI53" i="6"/>
  <c r="AJ53" i="6"/>
  <c r="AK53" i="6"/>
  <c r="AN53" i="6"/>
  <c r="AO53" i="6"/>
  <c r="AP53" i="6"/>
  <c r="AQ53" i="6"/>
  <c r="C54" i="6"/>
  <c r="C55" i="6"/>
  <c r="D55" i="6"/>
  <c r="E55" i="6"/>
  <c r="F55" i="6"/>
  <c r="G55" i="6"/>
  <c r="J55" i="6"/>
  <c r="K55" i="6"/>
  <c r="L55" i="6"/>
  <c r="M55" i="6"/>
  <c r="P55" i="6"/>
  <c r="Q55" i="6"/>
  <c r="R55" i="6"/>
  <c r="S55" i="6"/>
  <c r="V55" i="6"/>
  <c r="W55" i="6"/>
  <c r="X55" i="6"/>
  <c r="Y55" i="6"/>
  <c r="AB55" i="6"/>
  <c r="AC55" i="6"/>
  <c r="AD55" i="6"/>
  <c r="AE55" i="6"/>
  <c r="AH55" i="6"/>
  <c r="AI55" i="6"/>
  <c r="AJ55" i="6"/>
  <c r="AK55" i="6"/>
  <c r="AN55" i="6"/>
  <c r="AO55" i="6"/>
  <c r="AP55" i="6"/>
  <c r="AQ55" i="6"/>
  <c r="C56" i="6"/>
  <c r="C57" i="6"/>
  <c r="D57" i="6"/>
  <c r="E57" i="6"/>
  <c r="F57" i="6"/>
  <c r="G57" i="6"/>
  <c r="J57" i="6"/>
  <c r="K57" i="6"/>
  <c r="L57" i="6"/>
  <c r="M57" i="6"/>
  <c r="P57" i="6"/>
  <c r="Q57" i="6"/>
  <c r="R57" i="6"/>
  <c r="S57" i="6"/>
  <c r="V57" i="6"/>
  <c r="W57" i="6"/>
  <c r="X57" i="6"/>
  <c r="Y57" i="6"/>
  <c r="AB57" i="6"/>
  <c r="AC57" i="6"/>
  <c r="AD57" i="6"/>
  <c r="AE57" i="6"/>
  <c r="AH57" i="6"/>
  <c r="AI57" i="6"/>
  <c r="AJ57" i="6"/>
  <c r="AK57" i="6"/>
  <c r="AN57" i="6"/>
  <c r="AO57" i="6"/>
  <c r="AP57" i="6"/>
  <c r="AQ57" i="6"/>
  <c r="C58" i="6"/>
  <c r="C59" i="6"/>
  <c r="D59" i="6"/>
  <c r="E59" i="6"/>
  <c r="F59" i="6"/>
  <c r="G59" i="6"/>
  <c r="J59" i="6"/>
  <c r="K59" i="6"/>
  <c r="L59" i="6"/>
  <c r="M59" i="6"/>
  <c r="P59" i="6"/>
  <c r="Q59" i="6"/>
  <c r="R59" i="6"/>
  <c r="S59" i="6"/>
  <c r="V59" i="6"/>
  <c r="W59" i="6"/>
  <c r="X59" i="6"/>
  <c r="Y59" i="6"/>
  <c r="AB59" i="6"/>
  <c r="AC59" i="6"/>
  <c r="AD59" i="6"/>
  <c r="AE59" i="6"/>
  <c r="AH59" i="6"/>
  <c r="AI59" i="6"/>
  <c r="AJ59" i="6"/>
  <c r="AK59" i="6"/>
  <c r="AN59" i="6"/>
  <c r="AO59" i="6"/>
  <c r="AP59" i="6"/>
  <c r="AQ59" i="6"/>
  <c r="C60" i="6"/>
  <c r="C61" i="6"/>
  <c r="D61" i="6"/>
  <c r="E61" i="6"/>
  <c r="F61" i="6"/>
  <c r="G61" i="6"/>
  <c r="J61" i="6"/>
  <c r="K61" i="6"/>
  <c r="L61" i="6"/>
  <c r="M61" i="6"/>
  <c r="P61" i="6"/>
  <c r="Q61" i="6"/>
  <c r="R61" i="6"/>
  <c r="S61" i="6"/>
  <c r="V61" i="6"/>
  <c r="W61" i="6"/>
  <c r="X61" i="6"/>
  <c r="Y61" i="6"/>
  <c r="AB61" i="6"/>
  <c r="AC61" i="6"/>
  <c r="AD61" i="6"/>
  <c r="AE61" i="6"/>
  <c r="AH61" i="6"/>
  <c r="AI61" i="6"/>
  <c r="AJ61" i="6"/>
  <c r="AK61" i="6"/>
  <c r="AN61" i="6"/>
  <c r="AO61" i="6"/>
  <c r="AP61" i="6"/>
  <c r="AQ61" i="6"/>
  <c r="C62" i="6"/>
  <c r="C63" i="6"/>
  <c r="D63" i="6"/>
  <c r="E63" i="6"/>
  <c r="F63" i="6"/>
  <c r="G63" i="6"/>
  <c r="J63" i="6"/>
  <c r="K63" i="6"/>
  <c r="L63" i="6"/>
  <c r="M63" i="6"/>
  <c r="P63" i="6"/>
  <c r="Q63" i="6"/>
  <c r="R63" i="6"/>
  <c r="S63" i="6"/>
  <c r="V63" i="6"/>
  <c r="W63" i="6"/>
  <c r="X63" i="6"/>
  <c r="Y63" i="6"/>
  <c r="AB63" i="6"/>
  <c r="AC63" i="6"/>
  <c r="AD63" i="6"/>
  <c r="AE63" i="6"/>
  <c r="AH63" i="6"/>
  <c r="AI63" i="6"/>
  <c r="AJ63" i="6"/>
  <c r="AK63" i="6"/>
  <c r="AN63" i="6"/>
  <c r="AO63" i="6"/>
  <c r="AP63" i="6"/>
  <c r="AQ63" i="6"/>
  <c r="C64" i="6"/>
  <c r="C65" i="6"/>
  <c r="D65" i="6"/>
  <c r="E65" i="6"/>
  <c r="F65" i="6"/>
  <c r="G65" i="6"/>
  <c r="J65" i="6"/>
  <c r="K65" i="6"/>
  <c r="L65" i="6"/>
  <c r="M65" i="6"/>
  <c r="P65" i="6"/>
  <c r="Q65" i="6"/>
  <c r="R65" i="6"/>
  <c r="S65" i="6"/>
  <c r="V65" i="6"/>
  <c r="W65" i="6"/>
  <c r="X65" i="6"/>
  <c r="Y65" i="6"/>
  <c r="AB65" i="6"/>
  <c r="AC65" i="6"/>
  <c r="AD65" i="6"/>
  <c r="AE65" i="6"/>
  <c r="AH65" i="6"/>
  <c r="AI65" i="6"/>
  <c r="AJ65" i="6"/>
  <c r="AK65" i="6"/>
  <c r="AN65" i="6"/>
  <c r="AO65" i="6"/>
  <c r="AP65" i="6"/>
  <c r="AQ65" i="6"/>
  <c r="C66" i="6"/>
  <c r="C67" i="6"/>
  <c r="D67" i="6"/>
  <c r="E67" i="6"/>
  <c r="F67" i="6"/>
  <c r="G67" i="6"/>
  <c r="J67" i="6"/>
  <c r="K67" i="6"/>
  <c r="L67" i="6"/>
  <c r="M67" i="6"/>
  <c r="P67" i="6"/>
  <c r="Q67" i="6"/>
  <c r="R67" i="6"/>
  <c r="S67" i="6"/>
  <c r="V67" i="6"/>
  <c r="W67" i="6"/>
  <c r="X67" i="6"/>
  <c r="Y67" i="6"/>
  <c r="AB67" i="6"/>
  <c r="AC67" i="6"/>
  <c r="AD67" i="6"/>
  <c r="AE67" i="6"/>
  <c r="AH67" i="6"/>
  <c r="AI67" i="6"/>
  <c r="AJ67" i="6"/>
  <c r="AK67" i="6"/>
  <c r="AN67" i="6"/>
  <c r="AO67" i="6"/>
  <c r="AP67" i="6"/>
  <c r="AQ67" i="6"/>
  <c r="C68" i="6"/>
  <c r="C69" i="6"/>
  <c r="D69" i="6"/>
  <c r="E69" i="6"/>
  <c r="F69" i="6"/>
  <c r="G69" i="6"/>
  <c r="J69" i="6"/>
  <c r="K69" i="6"/>
  <c r="L69" i="6"/>
  <c r="M69" i="6"/>
  <c r="P69" i="6"/>
  <c r="Q69" i="6"/>
  <c r="R69" i="6"/>
  <c r="S69" i="6"/>
  <c r="V69" i="6"/>
  <c r="W69" i="6"/>
  <c r="X69" i="6"/>
  <c r="Y69" i="6"/>
  <c r="AB69" i="6"/>
  <c r="AC69" i="6"/>
  <c r="AD69" i="6"/>
  <c r="AE69" i="6"/>
  <c r="AH69" i="6"/>
  <c r="AI69" i="6"/>
  <c r="AJ69" i="6"/>
  <c r="AK69" i="6"/>
  <c r="AN69" i="6"/>
  <c r="AO69" i="6"/>
  <c r="AP69" i="6"/>
  <c r="AQ69" i="6"/>
  <c r="C70" i="6"/>
  <c r="C71" i="6"/>
  <c r="D71" i="6"/>
  <c r="E71" i="6"/>
  <c r="F71" i="6"/>
  <c r="G71" i="6"/>
  <c r="J71" i="6"/>
  <c r="K71" i="6"/>
  <c r="L71" i="6"/>
  <c r="M71" i="6"/>
  <c r="P71" i="6"/>
  <c r="Q71" i="6"/>
  <c r="R71" i="6"/>
  <c r="S71" i="6"/>
  <c r="V71" i="6"/>
  <c r="W71" i="6"/>
  <c r="X71" i="6"/>
  <c r="Y71" i="6"/>
  <c r="AB71" i="6"/>
  <c r="AC71" i="6"/>
  <c r="AD71" i="6"/>
  <c r="AE71" i="6"/>
  <c r="AH71" i="6"/>
  <c r="AI71" i="6"/>
  <c r="AJ71" i="6"/>
  <c r="AK71" i="6"/>
  <c r="AN71" i="6"/>
  <c r="AO71" i="6"/>
  <c r="AP71" i="6"/>
  <c r="AQ71" i="6"/>
  <c r="C72" i="6"/>
  <c r="C73" i="6"/>
  <c r="D73" i="6"/>
  <c r="E73" i="6"/>
  <c r="F73" i="6"/>
  <c r="G73" i="6"/>
  <c r="J73" i="6"/>
  <c r="K73" i="6"/>
  <c r="L73" i="6"/>
  <c r="M73" i="6"/>
  <c r="P73" i="6"/>
  <c r="Q73" i="6"/>
  <c r="R73" i="6"/>
  <c r="S73" i="6"/>
  <c r="V73" i="6"/>
  <c r="W73" i="6"/>
  <c r="X73" i="6"/>
  <c r="Y73" i="6"/>
  <c r="AB73" i="6"/>
  <c r="AC73" i="6"/>
  <c r="AD73" i="6"/>
  <c r="AE73" i="6"/>
  <c r="AH73" i="6"/>
  <c r="AI73" i="6"/>
  <c r="AJ73" i="6"/>
  <c r="AK73" i="6"/>
  <c r="AN73" i="6"/>
  <c r="AO73" i="6"/>
  <c r="AP73" i="6"/>
  <c r="AQ73" i="6"/>
  <c r="C74" i="6"/>
  <c r="C75" i="6"/>
  <c r="D75" i="6"/>
  <c r="E75" i="6"/>
  <c r="F75" i="6"/>
  <c r="G75" i="6"/>
  <c r="J75" i="6"/>
  <c r="K75" i="6"/>
  <c r="L75" i="6"/>
  <c r="M75" i="6"/>
  <c r="P75" i="6"/>
  <c r="Q75" i="6"/>
  <c r="R75" i="6"/>
  <c r="S75" i="6"/>
  <c r="V75" i="6"/>
  <c r="W75" i="6"/>
  <c r="X75" i="6"/>
  <c r="Y75" i="6"/>
  <c r="AB75" i="6"/>
  <c r="AC75" i="6"/>
  <c r="AD75" i="6"/>
  <c r="AE75" i="6"/>
  <c r="AH75" i="6"/>
  <c r="AI75" i="6"/>
  <c r="AJ75" i="6"/>
  <c r="AK75" i="6"/>
  <c r="AN75" i="6"/>
  <c r="AO75" i="6"/>
  <c r="AP75" i="6"/>
  <c r="AQ75" i="6"/>
  <c r="C76" i="6"/>
  <c r="C77" i="6"/>
  <c r="D77" i="6"/>
  <c r="E77" i="6"/>
  <c r="F77" i="6"/>
  <c r="G77" i="6"/>
  <c r="J77" i="6"/>
  <c r="K77" i="6"/>
  <c r="L77" i="6"/>
  <c r="M77" i="6"/>
  <c r="P77" i="6"/>
  <c r="Q77" i="6"/>
  <c r="R77" i="6"/>
  <c r="S77" i="6"/>
  <c r="V77" i="6"/>
  <c r="W77" i="6"/>
  <c r="X77" i="6"/>
  <c r="Y77" i="6"/>
  <c r="AB77" i="6"/>
  <c r="AC77" i="6"/>
  <c r="AD77" i="6"/>
  <c r="AE77" i="6"/>
  <c r="AH77" i="6"/>
  <c r="AI77" i="6"/>
  <c r="AJ77" i="6"/>
  <c r="AK77" i="6"/>
  <c r="AN77" i="6"/>
  <c r="AO77" i="6"/>
  <c r="AP77" i="6"/>
  <c r="AQ77" i="6"/>
  <c r="C78" i="6"/>
  <c r="C79" i="6"/>
  <c r="D79" i="6"/>
  <c r="E79" i="6"/>
  <c r="F79" i="6"/>
  <c r="G79" i="6"/>
  <c r="J79" i="6"/>
  <c r="K79" i="6"/>
  <c r="L79" i="6"/>
  <c r="M79" i="6"/>
  <c r="P79" i="6"/>
  <c r="Q79" i="6"/>
  <c r="R79" i="6"/>
  <c r="S79" i="6"/>
  <c r="V79" i="6"/>
  <c r="W79" i="6"/>
  <c r="X79" i="6"/>
  <c r="Y79" i="6"/>
  <c r="AB79" i="6"/>
  <c r="AC79" i="6"/>
  <c r="AD79" i="6"/>
  <c r="AE79" i="6"/>
  <c r="AH79" i="6"/>
  <c r="AI79" i="6"/>
  <c r="AJ79" i="6"/>
  <c r="AK79" i="6"/>
  <c r="AN79" i="6"/>
  <c r="AO79" i="6"/>
  <c r="AP79" i="6"/>
  <c r="AQ79" i="6"/>
  <c r="C80" i="6"/>
  <c r="C81" i="6"/>
  <c r="D81" i="6"/>
  <c r="E81" i="6"/>
  <c r="F81" i="6"/>
  <c r="G81" i="6"/>
  <c r="J81" i="6"/>
  <c r="K81" i="6"/>
  <c r="L81" i="6"/>
  <c r="M81" i="6"/>
  <c r="P81" i="6"/>
  <c r="Q81" i="6"/>
  <c r="R81" i="6"/>
  <c r="S81" i="6"/>
  <c r="V81" i="6"/>
  <c r="W81" i="6"/>
  <c r="X81" i="6"/>
  <c r="Y81" i="6"/>
  <c r="AB81" i="6"/>
  <c r="AC81" i="6"/>
  <c r="AD81" i="6"/>
  <c r="AE81" i="6"/>
  <c r="AH81" i="6"/>
  <c r="AI81" i="6"/>
  <c r="AJ81" i="6"/>
  <c r="AK81" i="6"/>
  <c r="AN81" i="6"/>
  <c r="AO81" i="6"/>
  <c r="AP81" i="6"/>
  <c r="AQ81" i="6"/>
  <c r="C82" i="6"/>
  <c r="C83" i="6"/>
  <c r="D83" i="6"/>
  <c r="E83" i="6"/>
  <c r="F83" i="6"/>
  <c r="G83" i="6"/>
  <c r="J83" i="6"/>
  <c r="K83" i="6"/>
  <c r="L83" i="6"/>
  <c r="M83" i="6"/>
  <c r="P83" i="6"/>
  <c r="Q83" i="6"/>
  <c r="R83" i="6"/>
  <c r="S83" i="6"/>
  <c r="V83" i="6"/>
  <c r="W83" i="6"/>
  <c r="X83" i="6"/>
  <c r="Y83" i="6"/>
  <c r="AB83" i="6"/>
  <c r="AC83" i="6"/>
  <c r="AD83" i="6"/>
  <c r="AE83" i="6"/>
  <c r="AH83" i="6"/>
  <c r="AI83" i="6"/>
  <c r="AJ83" i="6"/>
  <c r="AK83" i="6"/>
  <c r="AN83" i="6"/>
  <c r="AO83" i="6"/>
  <c r="AP83" i="6"/>
  <c r="AQ83" i="6"/>
  <c r="C84" i="6"/>
  <c r="C85" i="6"/>
  <c r="D85" i="6"/>
  <c r="E85" i="6"/>
  <c r="F85" i="6"/>
  <c r="G85" i="6"/>
  <c r="J85" i="6"/>
  <c r="K85" i="6"/>
  <c r="L85" i="6"/>
  <c r="M85" i="6"/>
  <c r="P85" i="6"/>
  <c r="Q85" i="6"/>
  <c r="R85" i="6"/>
  <c r="S85" i="6"/>
  <c r="V85" i="6"/>
  <c r="W85" i="6"/>
  <c r="X85" i="6"/>
  <c r="Y85" i="6"/>
  <c r="AB85" i="6"/>
  <c r="AC85" i="6"/>
  <c r="AD85" i="6"/>
  <c r="AE85" i="6"/>
  <c r="AH85" i="6"/>
  <c r="AI85" i="6"/>
  <c r="AJ85" i="6"/>
  <c r="AK85" i="6"/>
  <c r="AN85" i="6"/>
  <c r="AO85" i="6"/>
  <c r="AP85" i="6"/>
  <c r="AQ85" i="6"/>
  <c r="C86" i="6"/>
  <c r="C87" i="6"/>
  <c r="D87" i="6"/>
  <c r="E87" i="6"/>
  <c r="F87" i="6"/>
  <c r="G87" i="6"/>
  <c r="J87" i="6"/>
  <c r="K87" i="6"/>
  <c r="L87" i="6"/>
  <c r="M87" i="6"/>
  <c r="P87" i="6"/>
  <c r="Q87" i="6"/>
  <c r="R87" i="6"/>
  <c r="S87" i="6"/>
  <c r="V87" i="6"/>
  <c r="W87" i="6"/>
  <c r="X87" i="6"/>
  <c r="Y87" i="6"/>
  <c r="AB87" i="6"/>
  <c r="AC87" i="6"/>
  <c r="AD87" i="6"/>
  <c r="AE87" i="6"/>
  <c r="AH87" i="6"/>
  <c r="AI87" i="6"/>
  <c r="AJ87" i="6"/>
  <c r="AK87" i="6"/>
  <c r="AN87" i="6"/>
  <c r="AO87" i="6"/>
  <c r="AP87" i="6"/>
  <c r="AQ87" i="6"/>
  <c r="C88" i="6"/>
  <c r="C89" i="6"/>
  <c r="D89" i="6"/>
  <c r="E89" i="6"/>
  <c r="F89" i="6"/>
  <c r="G89" i="6"/>
  <c r="J89" i="6"/>
  <c r="K89" i="6"/>
  <c r="L89" i="6"/>
  <c r="M89" i="6"/>
  <c r="P89" i="6"/>
  <c r="Q89" i="6"/>
  <c r="R89" i="6"/>
  <c r="S89" i="6"/>
  <c r="V89" i="6"/>
  <c r="W89" i="6"/>
  <c r="X89" i="6"/>
  <c r="Y89" i="6"/>
  <c r="AB89" i="6"/>
  <c r="AC89" i="6"/>
  <c r="AD89" i="6"/>
  <c r="AE89" i="6"/>
  <c r="AH89" i="6"/>
  <c r="AI89" i="6"/>
  <c r="AJ89" i="6"/>
  <c r="AK89" i="6"/>
  <c r="AN89" i="6"/>
  <c r="AO89" i="6"/>
  <c r="AP89" i="6"/>
  <c r="AQ89" i="6"/>
  <c r="C90" i="6"/>
  <c r="C91" i="6"/>
  <c r="D91" i="6"/>
  <c r="E91" i="6"/>
  <c r="F91" i="6"/>
  <c r="G91" i="6"/>
  <c r="J91" i="6"/>
  <c r="K91" i="6"/>
  <c r="L91" i="6"/>
  <c r="M91" i="6"/>
  <c r="P91" i="6"/>
  <c r="Q91" i="6"/>
  <c r="R91" i="6"/>
  <c r="S91" i="6"/>
  <c r="V91" i="6"/>
  <c r="W91" i="6"/>
  <c r="X91" i="6"/>
  <c r="Y91" i="6"/>
  <c r="AB91" i="6"/>
  <c r="AC91" i="6"/>
  <c r="AD91" i="6"/>
  <c r="AE91" i="6"/>
  <c r="AH91" i="6"/>
  <c r="AI91" i="6"/>
  <c r="AJ91" i="6"/>
  <c r="AK91" i="6"/>
  <c r="AN91" i="6"/>
  <c r="AO91" i="6"/>
  <c r="AP91" i="6"/>
  <c r="AQ91" i="6"/>
  <c r="C92" i="6"/>
  <c r="C93" i="6"/>
  <c r="D93" i="6"/>
  <c r="E93" i="6"/>
  <c r="F93" i="6"/>
  <c r="G93" i="6"/>
  <c r="J93" i="6"/>
  <c r="K93" i="6"/>
  <c r="L93" i="6"/>
  <c r="M93" i="6"/>
  <c r="P93" i="6"/>
  <c r="Q93" i="6"/>
  <c r="R93" i="6"/>
  <c r="S93" i="6"/>
  <c r="V93" i="6"/>
  <c r="W93" i="6"/>
  <c r="X93" i="6"/>
  <c r="Y93" i="6"/>
  <c r="AB93" i="6"/>
  <c r="AC93" i="6"/>
  <c r="AD93" i="6"/>
  <c r="AE93" i="6"/>
  <c r="AH93" i="6"/>
  <c r="AI93" i="6"/>
  <c r="AJ93" i="6"/>
  <c r="AK93" i="6"/>
  <c r="AN93" i="6"/>
  <c r="AO93" i="6"/>
  <c r="AP93" i="6"/>
  <c r="AQ93" i="6"/>
  <c r="C94" i="6"/>
  <c r="C95" i="6"/>
  <c r="D95" i="6"/>
  <c r="E95" i="6"/>
  <c r="F95" i="6"/>
  <c r="G95" i="6"/>
  <c r="J95" i="6"/>
  <c r="K95" i="6"/>
  <c r="L95" i="6"/>
  <c r="M95" i="6"/>
  <c r="P95" i="6"/>
  <c r="Q95" i="6"/>
  <c r="R95" i="6"/>
  <c r="S95" i="6"/>
  <c r="V95" i="6"/>
  <c r="W95" i="6"/>
  <c r="X95" i="6"/>
  <c r="Y95" i="6"/>
  <c r="AB95" i="6"/>
  <c r="AC95" i="6"/>
  <c r="AD95" i="6"/>
  <c r="AE95" i="6"/>
  <c r="AH95" i="6"/>
  <c r="AI95" i="6"/>
  <c r="AJ95" i="6"/>
  <c r="AK95" i="6"/>
  <c r="AN95" i="6"/>
  <c r="AO95" i="6"/>
  <c r="AP95" i="6"/>
  <c r="AQ95" i="6"/>
  <c r="C96" i="6"/>
  <c r="C97" i="6"/>
  <c r="D97" i="6"/>
  <c r="E97" i="6"/>
  <c r="F97" i="6"/>
  <c r="G97" i="6"/>
  <c r="J97" i="6"/>
  <c r="K97" i="6"/>
  <c r="L97" i="6"/>
  <c r="M97" i="6"/>
  <c r="P97" i="6"/>
  <c r="Q97" i="6"/>
  <c r="R97" i="6"/>
  <c r="S97" i="6"/>
  <c r="V97" i="6"/>
  <c r="W97" i="6"/>
  <c r="X97" i="6"/>
  <c r="Y97" i="6"/>
  <c r="AB97" i="6"/>
  <c r="AC97" i="6"/>
  <c r="AD97" i="6"/>
  <c r="AE97" i="6"/>
  <c r="AH97" i="6"/>
  <c r="AI97" i="6"/>
  <c r="AJ97" i="6"/>
  <c r="AK97" i="6"/>
  <c r="AN97" i="6"/>
  <c r="AO97" i="6"/>
  <c r="AP97" i="6"/>
  <c r="AQ97" i="6"/>
  <c r="C98" i="6"/>
  <c r="C99" i="6"/>
  <c r="D99" i="6"/>
  <c r="E99" i="6"/>
  <c r="F99" i="6"/>
  <c r="G99" i="6"/>
  <c r="J99" i="6"/>
  <c r="K99" i="6"/>
  <c r="L99" i="6"/>
  <c r="M99" i="6"/>
  <c r="P99" i="6"/>
  <c r="Q99" i="6"/>
  <c r="R99" i="6"/>
  <c r="S99" i="6"/>
  <c r="V99" i="6"/>
  <c r="W99" i="6"/>
  <c r="X99" i="6"/>
  <c r="Y99" i="6"/>
  <c r="AB99" i="6"/>
  <c r="AC99" i="6"/>
  <c r="AD99" i="6"/>
  <c r="AE99" i="6"/>
  <c r="AH99" i="6"/>
  <c r="AI99" i="6"/>
  <c r="AJ99" i="6"/>
  <c r="AK99" i="6"/>
  <c r="AN99" i="6"/>
  <c r="AO99" i="6"/>
  <c r="AP99" i="6"/>
  <c r="AQ99" i="6"/>
  <c r="C100" i="6"/>
  <c r="C101" i="6"/>
  <c r="D101" i="6"/>
  <c r="E101" i="6"/>
  <c r="F101" i="6"/>
  <c r="G101" i="6"/>
  <c r="J101" i="6"/>
  <c r="K101" i="6"/>
  <c r="L101" i="6"/>
  <c r="M101" i="6"/>
  <c r="P101" i="6"/>
  <c r="Q101" i="6"/>
  <c r="R101" i="6"/>
  <c r="S101" i="6"/>
  <c r="V101" i="6"/>
  <c r="W101" i="6"/>
  <c r="X101" i="6"/>
  <c r="Y101" i="6"/>
  <c r="AB101" i="6"/>
  <c r="AC101" i="6"/>
  <c r="AD101" i="6"/>
  <c r="AE101" i="6"/>
  <c r="AH101" i="6"/>
  <c r="AI101" i="6"/>
  <c r="AJ101" i="6"/>
  <c r="AK101" i="6"/>
  <c r="AN101" i="6"/>
  <c r="AO101" i="6"/>
  <c r="AP101" i="6"/>
  <c r="AQ101" i="6"/>
  <c r="C102" i="6"/>
  <c r="C103" i="6"/>
  <c r="D103" i="6"/>
  <c r="E103" i="6"/>
  <c r="F103" i="6"/>
  <c r="G103" i="6"/>
  <c r="J103" i="6"/>
  <c r="K103" i="6"/>
  <c r="L103" i="6"/>
  <c r="M103" i="6"/>
  <c r="P103" i="6"/>
  <c r="Q103" i="6"/>
  <c r="R103" i="6"/>
  <c r="S103" i="6"/>
  <c r="V103" i="6"/>
  <c r="W103" i="6"/>
  <c r="X103" i="6"/>
  <c r="Y103" i="6"/>
  <c r="AB103" i="6"/>
  <c r="AC103" i="6"/>
  <c r="AD103" i="6"/>
  <c r="AE103" i="6"/>
  <c r="AH103" i="6"/>
  <c r="AI103" i="6"/>
  <c r="AJ103" i="6"/>
  <c r="AK103" i="6"/>
  <c r="AN103" i="6"/>
  <c r="AO103" i="6"/>
  <c r="AP103" i="6"/>
  <c r="AQ103" i="6"/>
  <c r="C104" i="6"/>
  <c r="C105" i="6"/>
  <c r="D105" i="6"/>
  <c r="E105" i="6"/>
  <c r="F105" i="6"/>
  <c r="G105" i="6"/>
  <c r="J105" i="6"/>
  <c r="K105" i="6"/>
  <c r="L105" i="6"/>
  <c r="M105" i="6"/>
  <c r="P105" i="6"/>
  <c r="Q105" i="6"/>
  <c r="R105" i="6"/>
  <c r="S105" i="6"/>
  <c r="V105" i="6"/>
  <c r="W105" i="6"/>
  <c r="X105" i="6"/>
  <c r="Y105" i="6"/>
  <c r="AB105" i="6"/>
  <c r="AC105" i="6"/>
  <c r="AD105" i="6"/>
  <c r="AE105" i="6"/>
  <c r="AH105" i="6"/>
  <c r="AI105" i="6"/>
  <c r="AJ105" i="6"/>
  <c r="AK105" i="6"/>
  <c r="AN105" i="6"/>
  <c r="AO105" i="6"/>
  <c r="AP105" i="6"/>
  <c r="AQ105" i="6"/>
  <c r="C106" i="6"/>
  <c r="E47" i="1"/>
  <c r="F47" i="1"/>
  <c r="G47" i="1"/>
  <c r="H47" i="1"/>
  <c r="K47" i="1"/>
  <c r="L47" i="1"/>
  <c r="M47" i="1"/>
  <c r="N47" i="1"/>
  <c r="Q47" i="1"/>
  <c r="R47" i="1"/>
  <c r="S47" i="1"/>
  <c r="T47" i="1"/>
  <c r="W47" i="1"/>
  <c r="X47" i="1"/>
  <c r="Y47" i="1"/>
  <c r="Z47" i="1"/>
  <c r="AC47" i="1"/>
  <c r="AD47" i="1"/>
  <c r="AE47" i="1"/>
  <c r="AF47" i="1"/>
  <c r="AI47" i="1"/>
  <c r="AJ47" i="1"/>
  <c r="AK47" i="1"/>
  <c r="AL47" i="1"/>
  <c r="AO47" i="1"/>
  <c r="AP47" i="1"/>
  <c r="AQ47" i="1"/>
  <c r="E49" i="1"/>
  <c r="F49" i="1"/>
  <c r="G49" i="1"/>
  <c r="H49" i="1"/>
  <c r="K49" i="1"/>
  <c r="L49" i="1"/>
  <c r="M49" i="1"/>
  <c r="N49" i="1"/>
  <c r="Q49" i="1"/>
  <c r="R49" i="1"/>
  <c r="S49" i="1"/>
  <c r="T49" i="1"/>
  <c r="W49" i="1"/>
  <c r="X49" i="1"/>
  <c r="Y49" i="1"/>
  <c r="Z49" i="1"/>
  <c r="AC49" i="1"/>
  <c r="AD49" i="1"/>
  <c r="AE49" i="1"/>
  <c r="AF49" i="1"/>
  <c r="AI49" i="1"/>
  <c r="AJ49" i="1"/>
  <c r="AK49" i="1"/>
  <c r="AL49" i="1"/>
  <c r="AO49" i="1"/>
  <c r="AP49" i="1"/>
  <c r="AQ49" i="1"/>
  <c r="E51" i="1"/>
  <c r="F51" i="1"/>
  <c r="G51" i="1"/>
  <c r="H51" i="1"/>
  <c r="K51" i="1"/>
  <c r="L51" i="1"/>
  <c r="M51" i="1"/>
  <c r="N51" i="1"/>
  <c r="Q51" i="1"/>
  <c r="R51" i="1"/>
  <c r="S51" i="1"/>
  <c r="T51" i="1"/>
  <c r="W51" i="1"/>
  <c r="X51" i="1"/>
  <c r="Y51" i="1"/>
  <c r="Z51" i="1"/>
  <c r="AC51" i="1"/>
  <c r="AD51" i="1"/>
  <c r="AE51" i="1"/>
  <c r="AF51" i="1"/>
  <c r="AI51" i="1"/>
  <c r="AJ51" i="1"/>
  <c r="AK51" i="1"/>
  <c r="AL51" i="1"/>
  <c r="AO51" i="1"/>
  <c r="AP51" i="1"/>
  <c r="AQ51" i="1"/>
  <c r="E53" i="1"/>
  <c r="F53" i="1"/>
  <c r="G53" i="1"/>
  <c r="H53" i="1"/>
  <c r="K53" i="1"/>
  <c r="L53" i="1"/>
  <c r="M53" i="1"/>
  <c r="N53" i="1"/>
  <c r="Q53" i="1"/>
  <c r="R53" i="1"/>
  <c r="S53" i="1"/>
  <c r="T53" i="1"/>
  <c r="W53" i="1"/>
  <c r="X53" i="1"/>
  <c r="Y53" i="1"/>
  <c r="Z53" i="1"/>
  <c r="AC53" i="1"/>
  <c r="AD53" i="1"/>
  <c r="AE53" i="1"/>
  <c r="AF53" i="1"/>
  <c r="AI53" i="1"/>
  <c r="AJ53" i="1"/>
  <c r="AK53" i="1"/>
  <c r="AL53" i="1"/>
  <c r="AO53" i="1"/>
  <c r="AP53" i="1"/>
  <c r="AQ53" i="1"/>
  <c r="C54" i="8"/>
  <c r="E55" i="1"/>
  <c r="F55" i="1"/>
  <c r="G55" i="1"/>
  <c r="H55" i="1"/>
  <c r="K55" i="1"/>
  <c r="L55" i="1"/>
  <c r="M55" i="1"/>
  <c r="N55" i="1"/>
  <c r="Q55" i="1"/>
  <c r="R55" i="1"/>
  <c r="S55" i="1"/>
  <c r="T55" i="1"/>
  <c r="W55" i="1"/>
  <c r="X55" i="1"/>
  <c r="Y55" i="1"/>
  <c r="Z55" i="1"/>
  <c r="AC55" i="1"/>
  <c r="AD55" i="1"/>
  <c r="AE55" i="1"/>
  <c r="AF55" i="1"/>
  <c r="AI55" i="1"/>
  <c r="AJ55" i="1"/>
  <c r="AK55" i="1"/>
  <c r="AL55" i="1"/>
  <c r="AO55" i="1"/>
  <c r="AP55" i="1"/>
  <c r="AQ55" i="1"/>
  <c r="E57" i="1"/>
  <c r="F57" i="1"/>
  <c r="G57" i="1"/>
  <c r="H57" i="1"/>
  <c r="K57" i="1"/>
  <c r="L57" i="1"/>
  <c r="M57" i="1"/>
  <c r="N57" i="1"/>
  <c r="Q57" i="1"/>
  <c r="R57" i="1"/>
  <c r="S57" i="1"/>
  <c r="T57" i="1"/>
  <c r="W57" i="1"/>
  <c r="X57" i="1"/>
  <c r="Y57" i="1"/>
  <c r="Z57" i="1"/>
  <c r="AC57" i="1"/>
  <c r="AD57" i="1"/>
  <c r="AE57" i="1"/>
  <c r="AF57" i="1"/>
  <c r="AI57" i="1"/>
  <c r="AJ57" i="1"/>
  <c r="AK57" i="1"/>
  <c r="AL57" i="1"/>
  <c r="AO57" i="1"/>
  <c r="AP57" i="1"/>
  <c r="AQ57" i="1"/>
  <c r="E59" i="1"/>
  <c r="F59" i="1"/>
  <c r="G59" i="1"/>
  <c r="H59" i="1"/>
  <c r="K59" i="1"/>
  <c r="L59" i="1"/>
  <c r="M59" i="1"/>
  <c r="N59" i="1"/>
  <c r="Q59" i="1"/>
  <c r="R59" i="1"/>
  <c r="S59" i="1"/>
  <c r="T59" i="1"/>
  <c r="W59" i="1"/>
  <c r="X59" i="1"/>
  <c r="Y59" i="1"/>
  <c r="Z59" i="1"/>
  <c r="AC59" i="1"/>
  <c r="AD59" i="1"/>
  <c r="AE59" i="1"/>
  <c r="AF59" i="1"/>
  <c r="AI59" i="1"/>
  <c r="AJ59" i="1"/>
  <c r="AK59" i="1"/>
  <c r="AL59" i="1"/>
  <c r="AO59" i="1"/>
  <c r="AP59" i="1"/>
  <c r="AQ59" i="1"/>
  <c r="E61" i="1"/>
  <c r="F61" i="1"/>
  <c r="G61" i="1"/>
  <c r="H61" i="1"/>
  <c r="K61" i="1"/>
  <c r="L61" i="1"/>
  <c r="M61" i="1"/>
  <c r="N61" i="1"/>
  <c r="Q61" i="1"/>
  <c r="R61" i="1"/>
  <c r="S61" i="1"/>
  <c r="T61" i="1"/>
  <c r="W61" i="1"/>
  <c r="X61" i="1"/>
  <c r="Y61" i="1"/>
  <c r="Z61" i="1"/>
  <c r="AC61" i="1"/>
  <c r="AD61" i="1"/>
  <c r="AE61" i="1"/>
  <c r="AF61" i="1"/>
  <c r="AI61" i="1"/>
  <c r="AJ61" i="1"/>
  <c r="AK61" i="1"/>
  <c r="AL61" i="1"/>
  <c r="AO61" i="1"/>
  <c r="AP61" i="1"/>
  <c r="AQ61" i="1"/>
  <c r="E63" i="1"/>
  <c r="F63" i="1"/>
  <c r="G63" i="1"/>
  <c r="H63" i="1"/>
  <c r="K63" i="1"/>
  <c r="L63" i="1"/>
  <c r="M63" i="1"/>
  <c r="N63" i="1"/>
  <c r="Q63" i="1"/>
  <c r="R63" i="1"/>
  <c r="S63" i="1"/>
  <c r="T63" i="1"/>
  <c r="W63" i="1"/>
  <c r="X63" i="1"/>
  <c r="Y63" i="1"/>
  <c r="Z63" i="1"/>
  <c r="AC63" i="1"/>
  <c r="AD63" i="1"/>
  <c r="AE63" i="1"/>
  <c r="AF63" i="1"/>
  <c r="AI63" i="1"/>
  <c r="AJ63" i="1"/>
  <c r="AK63" i="1"/>
  <c r="AL63" i="1"/>
  <c r="AO63" i="1"/>
  <c r="AP63" i="1"/>
  <c r="AQ63" i="1"/>
  <c r="E65" i="1"/>
  <c r="F65" i="1"/>
  <c r="G65" i="1"/>
  <c r="H65" i="1"/>
  <c r="K65" i="1"/>
  <c r="L65" i="1"/>
  <c r="M65" i="1"/>
  <c r="N65" i="1"/>
  <c r="Q65" i="1"/>
  <c r="R65" i="1"/>
  <c r="S65" i="1"/>
  <c r="T65" i="1"/>
  <c r="W65" i="1"/>
  <c r="X65" i="1"/>
  <c r="Y65" i="1"/>
  <c r="Z65" i="1"/>
  <c r="AC65" i="1"/>
  <c r="AD65" i="1"/>
  <c r="AE65" i="1"/>
  <c r="AF65" i="1"/>
  <c r="AI65" i="1"/>
  <c r="AJ65" i="1"/>
  <c r="AK65" i="1"/>
  <c r="AL65" i="1"/>
  <c r="AO65" i="1"/>
  <c r="AP65" i="1"/>
  <c r="AQ65" i="1"/>
  <c r="E67" i="1"/>
  <c r="F67" i="1"/>
  <c r="G67" i="1"/>
  <c r="H67" i="1"/>
  <c r="K67" i="1"/>
  <c r="L67" i="1"/>
  <c r="M67" i="1"/>
  <c r="N67" i="1"/>
  <c r="Q67" i="1"/>
  <c r="R67" i="1"/>
  <c r="S67" i="1"/>
  <c r="T67" i="1"/>
  <c r="W67" i="1"/>
  <c r="X67" i="1"/>
  <c r="Y67" i="1"/>
  <c r="Z67" i="1"/>
  <c r="AC67" i="1"/>
  <c r="AD67" i="1"/>
  <c r="AE67" i="1"/>
  <c r="AF67" i="1"/>
  <c r="AI67" i="1"/>
  <c r="AJ67" i="1"/>
  <c r="AK67" i="1"/>
  <c r="AL67" i="1"/>
  <c r="AO67" i="1"/>
  <c r="AP67" i="1"/>
  <c r="AQ67" i="1"/>
  <c r="E69" i="1"/>
  <c r="F69" i="1"/>
  <c r="G69" i="1"/>
  <c r="H69" i="1"/>
  <c r="K69" i="1"/>
  <c r="L69" i="1"/>
  <c r="M69" i="1"/>
  <c r="N69" i="1"/>
  <c r="Q69" i="1"/>
  <c r="R69" i="1"/>
  <c r="S69" i="1"/>
  <c r="T69" i="1"/>
  <c r="W69" i="1"/>
  <c r="X69" i="1"/>
  <c r="Y69" i="1"/>
  <c r="Z69" i="1"/>
  <c r="AC69" i="1"/>
  <c r="AD69" i="1"/>
  <c r="AE69" i="1"/>
  <c r="AF69" i="1"/>
  <c r="AI69" i="1"/>
  <c r="AJ69" i="1"/>
  <c r="AK69" i="1"/>
  <c r="AL69" i="1"/>
  <c r="AO69" i="1"/>
  <c r="AP69" i="1"/>
  <c r="AQ69" i="1"/>
  <c r="C70" i="8"/>
  <c r="E71" i="1"/>
  <c r="F71" i="1"/>
  <c r="G71" i="1"/>
  <c r="H71" i="1"/>
  <c r="K71" i="1"/>
  <c r="L71" i="1"/>
  <c r="M71" i="1"/>
  <c r="N71" i="1"/>
  <c r="Q71" i="1"/>
  <c r="R71" i="1"/>
  <c r="S71" i="1"/>
  <c r="T71" i="1"/>
  <c r="W71" i="1"/>
  <c r="X71" i="1"/>
  <c r="Y71" i="1"/>
  <c r="Z71" i="1"/>
  <c r="AC71" i="1"/>
  <c r="AD71" i="1"/>
  <c r="AE71" i="1"/>
  <c r="AF71" i="1"/>
  <c r="AI71" i="1"/>
  <c r="AJ71" i="1"/>
  <c r="AK71" i="1"/>
  <c r="AL71" i="1"/>
  <c r="AO71" i="1"/>
  <c r="AP71" i="1"/>
  <c r="AQ71" i="1"/>
  <c r="E73" i="1"/>
  <c r="F73" i="1"/>
  <c r="G73" i="1"/>
  <c r="H73" i="1"/>
  <c r="K73" i="1"/>
  <c r="L73" i="1"/>
  <c r="M73" i="1"/>
  <c r="N73" i="1"/>
  <c r="Q73" i="1"/>
  <c r="R73" i="1"/>
  <c r="S73" i="1"/>
  <c r="T73" i="1"/>
  <c r="W73" i="1"/>
  <c r="X73" i="1"/>
  <c r="Y73" i="1"/>
  <c r="Z73" i="1"/>
  <c r="AC73" i="1"/>
  <c r="AD73" i="1"/>
  <c r="AE73" i="1"/>
  <c r="AF73" i="1"/>
  <c r="AI73" i="1"/>
  <c r="AJ73" i="1"/>
  <c r="AK73" i="1"/>
  <c r="AL73" i="1"/>
  <c r="AO73" i="1"/>
  <c r="AP73" i="1"/>
  <c r="AQ73" i="1"/>
  <c r="E75" i="1"/>
  <c r="F75" i="1"/>
  <c r="G75" i="1"/>
  <c r="H75" i="1"/>
  <c r="K75" i="1"/>
  <c r="L75" i="1"/>
  <c r="M75" i="1"/>
  <c r="N75" i="1"/>
  <c r="Q75" i="1"/>
  <c r="R75" i="1"/>
  <c r="S75" i="1"/>
  <c r="T75" i="1"/>
  <c r="W75" i="1"/>
  <c r="X75" i="1"/>
  <c r="Y75" i="1"/>
  <c r="Z75" i="1"/>
  <c r="AC75" i="1"/>
  <c r="AD75" i="1"/>
  <c r="AE75" i="1"/>
  <c r="AF75" i="1"/>
  <c r="AI75" i="1"/>
  <c r="AJ75" i="1"/>
  <c r="AK75" i="1"/>
  <c r="AL75" i="1"/>
  <c r="AO75" i="1"/>
  <c r="AP75" i="1"/>
  <c r="AQ75" i="1"/>
  <c r="E77" i="1"/>
  <c r="F77" i="1"/>
  <c r="G77" i="1"/>
  <c r="H77" i="1"/>
  <c r="K77" i="1"/>
  <c r="L77" i="1"/>
  <c r="M77" i="1"/>
  <c r="N77" i="1"/>
  <c r="Q77" i="1"/>
  <c r="R77" i="1"/>
  <c r="S77" i="1"/>
  <c r="T77" i="1"/>
  <c r="W77" i="1"/>
  <c r="X77" i="1"/>
  <c r="Y77" i="1"/>
  <c r="Z77" i="1"/>
  <c r="AC77" i="1"/>
  <c r="AD77" i="1"/>
  <c r="AE77" i="1"/>
  <c r="AF77" i="1"/>
  <c r="AI77" i="1"/>
  <c r="AJ77" i="1"/>
  <c r="AK77" i="1"/>
  <c r="AL77" i="1"/>
  <c r="AO77" i="1"/>
  <c r="AP77" i="1"/>
  <c r="AQ77" i="1"/>
  <c r="E79" i="1"/>
  <c r="F79" i="1"/>
  <c r="G79" i="1"/>
  <c r="H79" i="1"/>
  <c r="K79" i="1"/>
  <c r="L79" i="1"/>
  <c r="M79" i="1"/>
  <c r="N79" i="1"/>
  <c r="Q79" i="1"/>
  <c r="R79" i="1"/>
  <c r="S79" i="1"/>
  <c r="T79" i="1"/>
  <c r="W79" i="1"/>
  <c r="X79" i="1"/>
  <c r="Y79" i="1"/>
  <c r="Z79" i="1"/>
  <c r="AC79" i="1"/>
  <c r="AD79" i="1"/>
  <c r="AE79" i="1"/>
  <c r="AF79" i="1"/>
  <c r="AI79" i="1"/>
  <c r="AJ79" i="1"/>
  <c r="AK79" i="1"/>
  <c r="AL79" i="1"/>
  <c r="AO79" i="1"/>
  <c r="AP79" i="1"/>
  <c r="AQ79" i="1"/>
  <c r="E81" i="1"/>
  <c r="F81" i="1"/>
  <c r="G81" i="1"/>
  <c r="H81" i="1"/>
  <c r="K81" i="1"/>
  <c r="L81" i="1"/>
  <c r="M81" i="1"/>
  <c r="N81" i="1"/>
  <c r="Q81" i="1"/>
  <c r="R81" i="1"/>
  <c r="S81" i="1"/>
  <c r="T81" i="1"/>
  <c r="W81" i="1"/>
  <c r="X81" i="1"/>
  <c r="Y81" i="1"/>
  <c r="Z81" i="1"/>
  <c r="AC81" i="1"/>
  <c r="AD81" i="1"/>
  <c r="AE81" i="1"/>
  <c r="AF81" i="1"/>
  <c r="AI81" i="1"/>
  <c r="AJ81" i="1"/>
  <c r="AK81" i="1"/>
  <c r="AL81" i="1"/>
  <c r="AO81" i="1"/>
  <c r="AP81" i="1"/>
  <c r="AQ81" i="1"/>
  <c r="E83" i="1"/>
  <c r="F83" i="1"/>
  <c r="G83" i="1"/>
  <c r="H83" i="1"/>
  <c r="K83" i="1"/>
  <c r="L83" i="1"/>
  <c r="M83" i="1"/>
  <c r="N83" i="1"/>
  <c r="Q83" i="1"/>
  <c r="R83" i="1"/>
  <c r="S83" i="1"/>
  <c r="T83" i="1"/>
  <c r="W83" i="1"/>
  <c r="X83" i="1"/>
  <c r="Y83" i="1"/>
  <c r="Z83" i="1"/>
  <c r="AC83" i="1"/>
  <c r="AD83" i="1"/>
  <c r="AE83" i="1"/>
  <c r="AF83" i="1"/>
  <c r="AI83" i="1"/>
  <c r="AJ83" i="1"/>
  <c r="AK83" i="1"/>
  <c r="AL83" i="1"/>
  <c r="AO83" i="1"/>
  <c r="AP83" i="1"/>
  <c r="AQ83" i="1"/>
  <c r="E85" i="1"/>
  <c r="F85" i="1"/>
  <c r="G85" i="1"/>
  <c r="H85" i="1"/>
  <c r="K85" i="1"/>
  <c r="L85" i="1"/>
  <c r="M85" i="1"/>
  <c r="N85" i="1"/>
  <c r="Q85" i="1"/>
  <c r="R85" i="1"/>
  <c r="S85" i="1"/>
  <c r="T85" i="1"/>
  <c r="W85" i="1"/>
  <c r="X85" i="1"/>
  <c r="Y85" i="1"/>
  <c r="Z85" i="1"/>
  <c r="AC85" i="1"/>
  <c r="AD85" i="1"/>
  <c r="AE85" i="1"/>
  <c r="AF85" i="1"/>
  <c r="AI85" i="1"/>
  <c r="AJ85" i="1"/>
  <c r="AK85" i="1"/>
  <c r="AL85" i="1"/>
  <c r="AO85" i="1"/>
  <c r="AP85" i="1"/>
  <c r="AQ85" i="1"/>
  <c r="C86" i="8"/>
  <c r="E87" i="1"/>
  <c r="F87" i="1"/>
  <c r="G87" i="1"/>
  <c r="H87" i="1"/>
  <c r="K87" i="1"/>
  <c r="L87" i="1"/>
  <c r="M87" i="1"/>
  <c r="N87" i="1"/>
  <c r="Q87" i="1"/>
  <c r="R87" i="1"/>
  <c r="S87" i="1"/>
  <c r="T87" i="1"/>
  <c r="W87" i="1"/>
  <c r="X87" i="1"/>
  <c r="Y87" i="1"/>
  <c r="Z87" i="1"/>
  <c r="AC87" i="1"/>
  <c r="AD87" i="1"/>
  <c r="AE87" i="1"/>
  <c r="AF87" i="1"/>
  <c r="AI87" i="1"/>
  <c r="AJ87" i="1"/>
  <c r="AK87" i="1"/>
  <c r="AL87" i="1"/>
  <c r="AO87" i="1"/>
  <c r="AP87" i="1"/>
  <c r="AQ87" i="1"/>
  <c r="E89" i="1"/>
  <c r="F89" i="1"/>
  <c r="G89" i="1"/>
  <c r="H89" i="1"/>
  <c r="K89" i="1"/>
  <c r="L89" i="1"/>
  <c r="M89" i="1"/>
  <c r="N89" i="1"/>
  <c r="Q89" i="1"/>
  <c r="R89" i="1"/>
  <c r="S89" i="1"/>
  <c r="T89" i="1"/>
  <c r="W89" i="1"/>
  <c r="X89" i="1"/>
  <c r="Y89" i="1"/>
  <c r="Z89" i="1"/>
  <c r="AC89" i="1"/>
  <c r="AD89" i="1"/>
  <c r="AE89" i="1"/>
  <c r="AF89" i="1"/>
  <c r="AI89" i="1"/>
  <c r="AJ89" i="1"/>
  <c r="AK89" i="1"/>
  <c r="AL89" i="1"/>
  <c r="AO89" i="1"/>
  <c r="AP89" i="1"/>
  <c r="AQ89" i="1"/>
  <c r="E91" i="1"/>
  <c r="F91" i="1"/>
  <c r="G91" i="1"/>
  <c r="H91" i="1"/>
  <c r="K91" i="1"/>
  <c r="L91" i="1"/>
  <c r="M91" i="1"/>
  <c r="N91" i="1"/>
  <c r="Q91" i="1"/>
  <c r="R91" i="1"/>
  <c r="S91" i="1"/>
  <c r="T91" i="1"/>
  <c r="W91" i="1"/>
  <c r="X91" i="1"/>
  <c r="Y91" i="1"/>
  <c r="Z91" i="1"/>
  <c r="AC91" i="1"/>
  <c r="AD91" i="1"/>
  <c r="AE91" i="1"/>
  <c r="AF91" i="1"/>
  <c r="AI91" i="1"/>
  <c r="AJ91" i="1"/>
  <c r="AK91" i="1"/>
  <c r="AL91" i="1"/>
  <c r="AO91" i="1"/>
  <c r="AP91" i="1"/>
  <c r="AQ91" i="1"/>
  <c r="E93" i="1"/>
  <c r="F93" i="1"/>
  <c r="G93" i="1"/>
  <c r="H93" i="1"/>
  <c r="K93" i="1"/>
  <c r="L93" i="1"/>
  <c r="M93" i="1"/>
  <c r="N93" i="1"/>
  <c r="Q93" i="1"/>
  <c r="R93" i="1"/>
  <c r="S93" i="1"/>
  <c r="T93" i="1"/>
  <c r="W93" i="1"/>
  <c r="X93" i="1"/>
  <c r="Y93" i="1"/>
  <c r="Z93" i="1"/>
  <c r="AC93" i="1"/>
  <c r="AD93" i="1"/>
  <c r="AE93" i="1"/>
  <c r="AF93" i="1"/>
  <c r="AI93" i="1"/>
  <c r="AJ93" i="1"/>
  <c r="AK93" i="1"/>
  <c r="AL93" i="1"/>
  <c r="AO93" i="1"/>
  <c r="AP93" i="1"/>
  <c r="AQ93" i="1"/>
  <c r="E95" i="1"/>
  <c r="F95" i="1"/>
  <c r="G95" i="1"/>
  <c r="H95" i="1"/>
  <c r="K95" i="1"/>
  <c r="L95" i="1"/>
  <c r="M95" i="1"/>
  <c r="N95" i="1"/>
  <c r="Q95" i="1"/>
  <c r="R95" i="1"/>
  <c r="S95" i="1"/>
  <c r="T95" i="1"/>
  <c r="W95" i="1"/>
  <c r="X95" i="1"/>
  <c r="Y95" i="1"/>
  <c r="Z95" i="1"/>
  <c r="AC95" i="1"/>
  <c r="AD95" i="1"/>
  <c r="AE95" i="1"/>
  <c r="AF95" i="1"/>
  <c r="AI95" i="1"/>
  <c r="AJ95" i="1"/>
  <c r="AK95" i="1"/>
  <c r="AL95" i="1"/>
  <c r="AO95" i="1"/>
  <c r="AP95" i="1"/>
  <c r="AQ95" i="1"/>
  <c r="E97" i="1"/>
  <c r="F97" i="1"/>
  <c r="G97" i="1"/>
  <c r="H97" i="1"/>
  <c r="K97" i="1"/>
  <c r="L97" i="1"/>
  <c r="M97" i="1"/>
  <c r="N97" i="1"/>
  <c r="Q97" i="1"/>
  <c r="R97" i="1"/>
  <c r="S97" i="1"/>
  <c r="T97" i="1"/>
  <c r="W97" i="1"/>
  <c r="X97" i="1"/>
  <c r="Y97" i="1"/>
  <c r="Z97" i="1"/>
  <c r="AC97" i="1"/>
  <c r="AD97" i="1"/>
  <c r="AE97" i="1"/>
  <c r="AF97" i="1"/>
  <c r="AI97" i="1"/>
  <c r="AJ97" i="1"/>
  <c r="AK97" i="1"/>
  <c r="AL97" i="1"/>
  <c r="AO97" i="1"/>
  <c r="AP97" i="1"/>
  <c r="AQ97" i="1"/>
  <c r="E99" i="1"/>
  <c r="F99" i="1"/>
  <c r="G99" i="1"/>
  <c r="H99" i="1"/>
  <c r="K99" i="1"/>
  <c r="L99" i="1"/>
  <c r="M99" i="1"/>
  <c r="N99" i="1"/>
  <c r="Q99" i="1"/>
  <c r="R99" i="1"/>
  <c r="S99" i="1"/>
  <c r="T99" i="1"/>
  <c r="W99" i="1"/>
  <c r="X99" i="1"/>
  <c r="Y99" i="1"/>
  <c r="Z99" i="1"/>
  <c r="AC99" i="1"/>
  <c r="AD99" i="1"/>
  <c r="AE99" i="1"/>
  <c r="AF99" i="1"/>
  <c r="AI99" i="1"/>
  <c r="AJ99" i="1"/>
  <c r="AK99" i="1"/>
  <c r="AL99" i="1"/>
  <c r="AO99" i="1"/>
  <c r="AP99" i="1"/>
  <c r="AQ99" i="1"/>
  <c r="E101" i="1"/>
  <c r="F101" i="1"/>
  <c r="G101" i="1"/>
  <c r="H101" i="1"/>
  <c r="K101" i="1"/>
  <c r="L101" i="1"/>
  <c r="M101" i="1"/>
  <c r="N101" i="1"/>
  <c r="Q101" i="1"/>
  <c r="R101" i="1"/>
  <c r="S101" i="1"/>
  <c r="T101" i="1"/>
  <c r="W101" i="1"/>
  <c r="X101" i="1"/>
  <c r="Y101" i="1"/>
  <c r="Z101" i="1"/>
  <c r="AC101" i="1"/>
  <c r="AD101" i="1"/>
  <c r="AE101" i="1"/>
  <c r="AF101" i="1"/>
  <c r="AI101" i="1"/>
  <c r="AJ101" i="1"/>
  <c r="AK101" i="1"/>
  <c r="AL101" i="1"/>
  <c r="AO101" i="1"/>
  <c r="AP101" i="1"/>
  <c r="AQ101" i="1"/>
  <c r="C102" i="8"/>
  <c r="E103" i="1"/>
  <c r="F103" i="1"/>
  <c r="G103" i="1"/>
  <c r="H103" i="1"/>
  <c r="K103" i="1"/>
  <c r="L103" i="1"/>
  <c r="M103" i="1"/>
  <c r="N103" i="1"/>
  <c r="Q103" i="1"/>
  <c r="R103" i="1"/>
  <c r="S103" i="1"/>
  <c r="T103" i="1"/>
  <c r="W103" i="1"/>
  <c r="X103" i="1"/>
  <c r="Y103" i="1"/>
  <c r="Z103" i="1"/>
  <c r="AC103" i="1"/>
  <c r="AD103" i="1"/>
  <c r="AE103" i="1"/>
  <c r="AF103" i="1"/>
  <c r="AI103" i="1"/>
  <c r="AJ103" i="1"/>
  <c r="AK103" i="1"/>
  <c r="AL103" i="1"/>
  <c r="AO103" i="1"/>
  <c r="AP103" i="1"/>
  <c r="AQ103" i="1"/>
  <c r="E105" i="1"/>
  <c r="F105" i="1"/>
  <c r="G105" i="1"/>
  <c r="H105" i="1"/>
  <c r="K105" i="1"/>
  <c r="L105" i="1"/>
  <c r="M105" i="1"/>
  <c r="N105" i="1"/>
  <c r="Q105" i="1"/>
  <c r="R105" i="1"/>
  <c r="S105" i="1"/>
  <c r="T105" i="1"/>
  <c r="W105" i="1"/>
  <c r="X105" i="1"/>
  <c r="Y105" i="1"/>
  <c r="Z105" i="1"/>
  <c r="AC105" i="1"/>
  <c r="AD105" i="1"/>
  <c r="AE105" i="1"/>
  <c r="AF105" i="1"/>
  <c r="AI105" i="1"/>
  <c r="AJ105" i="1"/>
  <c r="AK105" i="1"/>
  <c r="AL105" i="1"/>
  <c r="AO105" i="1"/>
  <c r="AP105" i="1"/>
  <c r="AQ105" i="1"/>
  <c r="E107" i="1"/>
  <c r="F107" i="1"/>
  <c r="G107" i="1"/>
  <c r="H107" i="1"/>
  <c r="K107" i="1"/>
  <c r="L107" i="1"/>
  <c r="M107" i="1"/>
  <c r="N107" i="1"/>
  <c r="Q107" i="1"/>
  <c r="R107" i="1"/>
  <c r="S107" i="1"/>
  <c r="T107" i="1"/>
  <c r="W107" i="1"/>
  <c r="X107" i="1"/>
  <c r="Y107" i="1"/>
  <c r="Z107" i="1"/>
  <c r="AC107" i="1"/>
  <c r="AD107" i="1"/>
  <c r="AE107" i="1"/>
  <c r="AF107" i="1"/>
  <c r="AI107" i="1"/>
  <c r="AJ107" i="1"/>
  <c r="AK107" i="1"/>
  <c r="AL107" i="1"/>
  <c r="AO107" i="1"/>
  <c r="AP107" i="1"/>
  <c r="AQ107" i="1"/>
  <c r="C4" i="6"/>
  <c r="D4" i="6"/>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C5" i="6"/>
  <c r="D5" i="6"/>
  <c r="E5" i="6"/>
  <c r="F5" i="6"/>
  <c r="G5" i="6"/>
  <c r="J5" i="6"/>
  <c r="K5" i="6"/>
  <c r="L5" i="6"/>
  <c r="M5" i="6"/>
  <c r="P5" i="6"/>
  <c r="Q5" i="6"/>
  <c r="R5" i="6"/>
  <c r="S5" i="6"/>
  <c r="V5" i="6"/>
  <c r="W5" i="6"/>
  <c r="X5" i="6"/>
  <c r="Y5" i="6"/>
  <c r="AB5" i="6"/>
  <c r="AC5" i="6"/>
  <c r="AD5" i="6"/>
  <c r="AE5" i="6"/>
  <c r="AH5" i="6"/>
  <c r="AI5" i="6"/>
  <c r="AJ5" i="6"/>
  <c r="AK5" i="6"/>
  <c r="AN5" i="6"/>
  <c r="AO5" i="6"/>
  <c r="AP5" i="6"/>
  <c r="AQ5" i="6"/>
  <c r="C6" i="6"/>
  <c r="D6" i="6"/>
  <c r="E6" i="6"/>
  <c r="F6" i="6"/>
  <c r="G6" i="6"/>
  <c r="J6" i="6"/>
  <c r="K6" i="6"/>
  <c r="L6" i="6"/>
  <c r="M6" i="6"/>
  <c r="P6" i="6"/>
  <c r="Q6" i="6"/>
  <c r="R6" i="6"/>
  <c r="S6" i="6"/>
  <c r="V6" i="6"/>
  <c r="W6" i="6"/>
  <c r="X6" i="6"/>
  <c r="Y6" i="6"/>
  <c r="AB6" i="6"/>
  <c r="AC6" i="6"/>
  <c r="AD6" i="6"/>
  <c r="AE6" i="6"/>
  <c r="AH6" i="6"/>
  <c r="AI6" i="6"/>
  <c r="AJ6" i="6"/>
  <c r="AK6" i="6"/>
  <c r="AN6" i="6"/>
  <c r="AO6" i="6"/>
  <c r="AP6" i="6"/>
  <c r="AQ6" i="6"/>
  <c r="A85" i="14" l="1"/>
  <c r="C85" i="15"/>
  <c r="A69" i="14"/>
  <c r="C69" i="15"/>
  <c r="A53" i="14"/>
  <c r="C53" i="15"/>
  <c r="B7" i="14"/>
  <c r="D7" i="15"/>
  <c r="A101" i="14"/>
  <c r="C101" i="15"/>
  <c r="B8" i="14"/>
  <c r="D8" i="15"/>
  <c r="AO106" i="6"/>
  <c r="AI106" i="6"/>
  <c r="AC106" i="6"/>
  <c r="W106" i="6"/>
  <c r="Q106" i="6"/>
  <c r="K106" i="6"/>
  <c r="E106" i="6"/>
  <c r="AQ104" i="6"/>
  <c r="AK104" i="6"/>
  <c r="AE104" i="6"/>
  <c r="Y104" i="6"/>
  <c r="S104" i="6"/>
  <c r="M104" i="6"/>
  <c r="G104" i="6"/>
  <c r="C104" i="8"/>
  <c r="AO102" i="6"/>
  <c r="AI102" i="6"/>
  <c r="AC102" i="6"/>
  <c r="W102" i="6"/>
  <c r="Q102" i="6"/>
  <c r="K102" i="6"/>
  <c r="E102" i="6"/>
  <c r="AQ100" i="6"/>
  <c r="AK100" i="6"/>
  <c r="AE100" i="6"/>
  <c r="Y100" i="6"/>
  <c r="S100" i="6"/>
  <c r="M100" i="6"/>
  <c r="G100" i="6"/>
  <c r="C100" i="8"/>
  <c r="AO98" i="6"/>
  <c r="AI98" i="6"/>
  <c r="AC98" i="6"/>
  <c r="W98" i="6"/>
  <c r="Q98" i="6"/>
  <c r="K98" i="6"/>
  <c r="E98" i="6"/>
  <c r="AQ96" i="6"/>
  <c r="AK96" i="6"/>
  <c r="AE96" i="6"/>
  <c r="Y96" i="6"/>
  <c r="S96" i="6"/>
  <c r="M96" i="6"/>
  <c r="G96" i="6"/>
  <c r="C96" i="8"/>
  <c r="AO94" i="6"/>
  <c r="AI94" i="6"/>
  <c r="AC94" i="6"/>
  <c r="W94" i="6"/>
  <c r="Q94" i="6"/>
  <c r="K94" i="6"/>
  <c r="E94" i="6"/>
  <c r="AQ92" i="6"/>
  <c r="AK92" i="6"/>
  <c r="AE92" i="6"/>
  <c r="Y92" i="6"/>
  <c r="S92" i="6"/>
  <c r="M92" i="6"/>
  <c r="G92" i="6"/>
  <c r="C92" i="8"/>
  <c r="AO90" i="6"/>
  <c r="AI90" i="6"/>
  <c r="AC90" i="6"/>
  <c r="W90" i="6"/>
  <c r="Q90" i="6"/>
  <c r="K90" i="6"/>
  <c r="E90" i="6"/>
  <c r="AQ88" i="6"/>
  <c r="AK88" i="6"/>
  <c r="AE88" i="6"/>
  <c r="Y88" i="6"/>
  <c r="S88" i="6"/>
  <c r="M88" i="6"/>
  <c r="G88" i="6"/>
  <c r="C88" i="8"/>
  <c r="AO86" i="6"/>
  <c r="AI86" i="6"/>
  <c r="AC86" i="6"/>
  <c r="W86" i="6"/>
  <c r="Q86" i="6"/>
  <c r="K86" i="6"/>
  <c r="E86" i="6"/>
  <c r="AQ84" i="6"/>
  <c r="AK84" i="6"/>
  <c r="AE84" i="6"/>
  <c r="Y84" i="6"/>
  <c r="S84" i="6"/>
  <c r="M84" i="6"/>
  <c r="G84" i="6"/>
  <c r="C84" i="8"/>
  <c r="AO82" i="6"/>
  <c r="AI82" i="6"/>
  <c r="AC82" i="6"/>
  <c r="W82" i="6"/>
  <c r="Q82" i="6"/>
  <c r="K82" i="6"/>
  <c r="E82" i="6"/>
  <c r="AQ80" i="6"/>
  <c r="AK80" i="6"/>
  <c r="AE80" i="6"/>
  <c r="Y80" i="6"/>
  <c r="S80" i="6"/>
  <c r="M80" i="6"/>
  <c r="G80" i="6"/>
  <c r="C80" i="8"/>
  <c r="AO78" i="6"/>
  <c r="AI78" i="6"/>
  <c r="AC78" i="6"/>
  <c r="W78" i="6"/>
  <c r="Q78" i="6"/>
  <c r="K78" i="6"/>
  <c r="E78" i="6"/>
  <c r="AQ76" i="6"/>
  <c r="AK76" i="6"/>
  <c r="AE76" i="6"/>
  <c r="Y76" i="6"/>
  <c r="S76" i="6"/>
  <c r="M76" i="6"/>
  <c r="G76" i="6"/>
  <c r="C76" i="8"/>
  <c r="AO74" i="6"/>
  <c r="AI74" i="6"/>
  <c r="AC74" i="6"/>
  <c r="W74" i="6"/>
  <c r="Q74" i="6"/>
  <c r="K74" i="6"/>
  <c r="E74" i="6"/>
  <c r="AQ72" i="6"/>
  <c r="AK72" i="6"/>
  <c r="AE72" i="6"/>
  <c r="Y72" i="6"/>
  <c r="S72" i="6"/>
  <c r="M72" i="6"/>
  <c r="G72" i="6"/>
  <c r="C72" i="8"/>
  <c r="AO70" i="6"/>
  <c r="AI70" i="6"/>
  <c r="AC70" i="6"/>
  <c r="W70" i="6"/>
  <c r="Q70" i="6"/>
  <c r="K70" i="6"/>
  <c r="E70" i="6"/>
  <c r="AQ68" i="6"/>
  <c r="AK68" i="6"/>
  <c r="AE68" i="6"/>
  <c r="Y68" i="6"/>
  <c r="S68" i="6"/>
  <c r="M68" i="6"/>
  <c r="G68" i="6"/>
  <c r="C68" i="8"/>
  <c r="AO66" i="6"/>
  <c r="AI66" i="6"/>
  <c r="AC66" i="6"/>
  <c r="W66" i="6"/>
  <c r="Q66" i="6"/>
  <c r="K66" i="6"/>
  <c r="E66" i="6"/>
  <c r="AQ64" i="6"/>
  <c r="AK64" i="6"/>
  <c r="AE64" i="6"/>
  <c r="Y64" i="6"/>
  <c r="S64" i="6"/>
  <c r="M64" i="6"/>
  <c r="G64" i="6"/>
  <c r="C64" i="8"/>
  <c r="AO62" i="6"/>
  <c r="AI62" i="6"/>
  <c r="AC62" i="6"/>
  <c r="W62" i="6"/>
  <c r="Q62" i="6"/>
  <c r="K62" i="6"/>
  <c r="E62" i="6"/>
  <c r="AQ60" i="6"/>
  <c r="AK60" i="6"/>
  <c r="AE60" i="6"/>
  <c r="Y60" i="6"/>
  <c r="S60" i="6"/>
  <c r="M60" i="6"/>
  <c r="G60" i="6"/>
  <c r="C60" i="8"/>
  <c r="AO58" i="6"/>
  <c r="AI58" i="6"/>
  <c r="AC58" i="6"/>
  <c r="W58" i="6"/>
  <c r="Q58" i="6"/>
  <c r="K58" i="6"/>
  <c r="E58" i="6"/>
  <c r="AQ56" i="6"/>
  <c r="AK56" i="6"/>
  <c r="AE56" i="6"/>
  <c r="Y56" i="6"/>
  <c r="S56" i="6"/>
  <c r="M56" i="6"/>
  <c r="G56" i="6"/>
  <c r="C56" i="8"/>
  <c r="AO54" i="6"/>
  <c r="AI54" i="6"/>
  <c r="AC54" i="6"/>
  <c r="W54" i="6"/>
  <c r="Q54" i="6"/>
  <c r="K54" i="6"/>
  <c r="E54" i="6"/>
  <c r="AQ52" i="6"/>
  <c r="AK52" i="6"/>
  <c r="AE52" i="6"/>
  <c r="Y52" i="6"/>
  <c r="S52" i="6"/>
  <c r="M52" i="6"/>
  <c r="G52" i="6"/>
  <c r="C52" i="8"/>
  <c r="AO50" i="6"/>
  <c r="AI50" i="6"/>
  <c r="AC50" i="6"/>
  <c r="W50" i="6"/>
  <c r="Q50" i="6"/>
  <c r="K50" i="6"/>
  <c r="E50" i="6"/>
  <c r="AQ48" i="6"/>
  <c r="AK48" i="6"/>
  <c r="AE48" i="6"/>
  <c r="Y48" i="6"/>
  <c r="S48" i="6"/>
  <c r="M48" i="6"/>
  <c r="G48" i="6"/>
  <c r="C48" i="8"/>
  <c r="AO46" i="6"/>
  <c r="AI46" i="6"/>
  <c r="AC46" i="6"/>
  <c r="W46" i="6"/>
  <c r="Q46" i="6"/>
  <c r="K46" i="6"/>
  <c r="E46" i="6"/>
  <c r="AN106" i="6"/>
  <c r="AH106" i="6"/>
  <c r="AB106" i="6"/>
  <c r="V106" i="6"/>
  <c r="AP104" i="6"/>
  <c r="AJ104" i="6"/>
  <c r="AD104" i="6"/>
  <c r="X104" i="6"/>
  <c r="AN102" i="6"/>
  <c r="AH102" i="6"/>
  <c r="AB102" i="6"/>
  <c r="V102" i="6"/>
  <c r="AP100" i="6"/>
  <c r="AJ100" i="6"/>
  <c r="AD100" i="6"/>
  <c r="X100" i="6"/>
  <c r="AN98" i="6"/>
  <c r="AH98" i="6"/>
  <c r="AB98" i="6"/>
  <c r="V98" i="6"/>
  <c r="AP96" i="6"/>
  <c r="AJ96" i="6"/>
  <c r="AD96" i="6"/>
  <c r="X96" i="6"/>
  <c r="AN94" i="6"/>
  <c r="AH94" i="6"/>
  <c r="AB94" i="6"/>
  <c r="V94" i="6"/>
  <c r="AP92" i="6"/>
  <c r="AJ92" i="6"/>
  <c r="AD92" i="6"/>
  <c r="X92" i="6"/>
  <c r="AN90" i="6"/>
  <c r="AH90" i="6"/>
  <c r="AB90" i="6"/>
  <c r="V90" i="6"/>
  <c r="AP88" i="6"/>
  <c r="AJ88" i="6"/>
  <c r="AD88" i="6"/>
  <c r="X88" i="6"/>
  <c r="AN86" i="6"/>
  <c r="AH86" i="6"/>
  <c r="AB86" i="6"/>
  <c r="V86" i="6"/>
  <c r="AP84" i="6"/>
  <c r="AJ84" i="6"/>
  <c r="AD84" i="6"/>
  <c r="X84" i="6"/>
  <c r="AN82" i="6"/>
  <c r="AH82" i="6"/>
  <c r="AB82" i="6"/>
  <c r="V82" i="6"/>
  <c r="AP80" i="6"/>
  <c r="AJ80" i="6"/>
  <c r="AD80" i="6"/>
  <c r="X80" i="6"/>
  <c r="AN78" i="6"/>
  <c r="AH78" i="6"/>
  <c r="AB78" i="6"/>
  <c r="V78" i="6"/>
  <c r="AP76" i="6"/>
  <c r="AJ76" i="6"/>
  <c r="AD76" i="6"/>
  <c r="X76" i="6"/>
  <c r="AN74" i="6"/>
  <c r="AH74" i="6"/>
  <c r="AB74" i="6"/>
  <c r="V74" i="6"/>
  <c r="AP72" i="6"/>
  <c r="AJ72" i="6"/>
  <c r="AD72" i="6"/>
  <c r="X72" i="6"/>
  <c r="AN70" i="6"/>
  <c r="AH70" i="6"/>
  <c r="AB70" i="6"/>
  <c r="V70" i="6"/>
  <c r="AP68" i="6"/>
  <c r="AJ68" i="6"/>
  <c r="AD68" i="6"/>
  <c r="X68" i="6"/>
  <c r="AN66" i="6"/>
  <c r="AH66" i="6"/>
  <c r="AB66" i="6"/>
  <c r="V66" i="6"/>
  <c r="AP64" i="6"/>
  <c r="AJ64" i="6"/>
  <c r="AD64" i="6"/>
  <c r="X64" i="6"/>
  <c r="AN62" i="6"/>
  <c r="AH62" i="6"/>
  <c r="AB62" i="6"/>
  <c r="V62" i="6"/>
  <c r="J62" i="6"/>
  <c r="AP60" i="6"/>
  <c r="AJ60" i="6"/>
  <c r="AD60" i="6"/>
  <c r="X60" i="6"/>
  <c r="AN58" i="6"/>
  <c r="AH58" i="6"/>
  <c r="AB58" i="6"/>
  <c r="V58" i="6"/>
  <c r="AP56" i="6"/>
  <c r="AJ56" i="6"/>
  <c r="AD56" i="6"/>
  <c r="X56" i="6"/>
  <c r="AN54" i="6"/>
  <c r="AH54" i="6"/>
  <c r="AB54" i="6"/>
  <c r="V54" i="6"/>
  <c r="AP52" i="6"/>
  <c r="AJ52" i="6"/>
  <c r="AD52" i="6"/>
  <c r="X52" i="6"/>
  <c r="AN50" i="6"/>
  <c r="AH50" i="6"/>
  <c r="AB50" i="6"/>
  <c r="V50" i="6"/>
  <c r="AP48" i="6"/>
  <c r="AJ48" i="6"/>
  <c r="AD48" i="6"/>
  <c r="X48" i="6"/>
  <c r="AN46" i="6"/>
  <c r="AH46" i="6"/>
  <c r="AB46" i="6"/>
  <c r="V46" i="6"/>
  <c r="AQ106" i="6"/>
  <c r="AK106" i="6"/>
  <c r="AE106" i="6"/>
  <c r="Y106" i="6"/>
  <c r="S106" i="6"/>
  <c r="M106" i="6"/>
  <c r="G106" i="6"/>
  <c r="C106" i="8"/>
  <c r="AO104" i="6"/>
  <c r="AI104" i="6"/>
  <c r="AC104" i="6"/>
  <c r="W104" i="6"/>
  <c r="Q104" i="6"/>
  <c r="K104" i="6"/>
  <c r="E104" i="6"/>
  <c r="AQ102" i="6"/>
  <c r="AK102" i="6"/>
  <c r="AE102" i="6"/>
  <c r="Y102" i="6"/>
  <c r="S102" i="6"/>
  <c r="M102" i="6"/>
  <c r="G102" i="6"/>
  <c r="AO100" i="6"/>
  <c r="AI100" i="6"/>
  <c r="AC100" i="6"/>
  <c r="W100" i="6"/>
  <c r="Q100" i="6"/>
  <c r="K100" i="6"/>
  <c r="E100" i="6"/>
  <c r="AQ98" i="6"/>
  <c r="AK98" i="6"/>
  <c r="AE98" i="6"/>
  <c r="Y98" i="6"/>
  <c r="S98" i="6"/>
  <c r="M98" i="6"/>
  <c r="G98" i="6"/>
  <c r="C98" i="8"/>
  <c r="AO96" i="6"/>
  <c r="AI96" i="6"/>
  <c r="AC96" i="6"/>
  <c r="W96" i="6"/>
  <c r="Q96" i="6"/>
  <c r="K96" i="6"/>
  <c r="E96" i="6"/>
  <c r="AQ94" i="6"/>
  <c r="AK94" i="6"/>
  <c r="AE94" i="6"/>
  <c r="Y94" i="6"/>
  <c r="S94" i="6"/>
  <c r="M94" i="6"/>
  <c r="G94" i="6"/>
  <c r="C94" i="8"/>
  <c r="AO92" i="6"/>
  <c r="AI92" i="6"/>
  <c r="AC92" i="6"/>
  <c r="W92" i="6"/>
  <c r="Q92" i="6"/>
  <c r="K92" i="6"/>
  <c r="E92" i="6"/>
  <c r="AQ90" i="6"/>
  <c r="AK90" i="6"/>
  <c r="AE90" i="6"/>
  <c r="Y90" i="6"/>
  <c r="S90" i="6"/>
  <c r="M90" i="6"/>
  <c r="G90" i="6"/>
  <c r="C90" i="8"/>
  <c r="AO88" i="6"/>
  <c r="AI88" i="6"/>
  <c r="AC88" i="6"/>
  <c r="W88" i="6"/>
  <c r="Q88" i="6"/>
  <c r="K88" i="6"/>
  <c r="E88" i="6"/>
  <c r="AQ86" i="6"/>
  <c r="AK86" i="6"/>
  <c r="AE86" i="6"/>
  <c r="Y86" i="6"/>
  <c r="S86" i="6"/>
  <c r="M86" i="6"/>
  <c r="G86" i="6"/>
  <c r="AO84" i="6"/>
  <c r="AI84" i="6"/>
  <c r="AC84" i="6"/>
  <c r="W84" i="6"/>
  <c r="Q84" i="6"/>
  <c r="K84" i="6"/>
  <c r="E84" i="6"/>
  <c r="AQ82" i="6"/>
  <c r="AK82" i="6"/>
  <c r="AE82" i="6"/>
  <c r="Y82" i="6"/>
  <c r="S82" i="6"/>
  <c r="M82" i="6"/>
  <c r="G82" i="6"/>
  <c r="C82" i="8"/>
  <c r="AO80" i="6"/>
  <c r="AI80" i="6"/>
  <c r="AC80" i="6"/>
  <c r="W80" i="6"/>
  <c r="Q80" i="6"/>
  <c r="K80" i="6"/>
  <c r="E80" i="6"/>
  <c r="AQ78" i="6"/>
  <c r="AK78" i="6"/>
  <c r="AE78" i="6"/>
  <c r="Y78" i="6"/>
  <c r="S78" i="6"/>
  <c r="M78" i="6"/>
  <c r="G78" i="6"/>
  <c r="C78" i="8"/>
  <c r="AO76" i="6"/>
  <c r="AI76" i="6"/>
  <c r="AC76" i="6"/>
  <c r="W76" i="6"/>
  <c r="Q76" i="6"/>
  <c r="K76" i="6"/>
  <c r="E76" i="6"/>
  <c r="AQ74" i="6"/>
  <c r="AK74" i="6"/>
  <c r="AE74" i="6"/>
  <c r="Y74" i="6"/>
  <c r="S74" i="6"/>
  <c r="M74" i="6"/>
  <c r="G74" i="6"/>
  <c r="C74" i="8"/>
  <c r="AO72" i="6"/>
  <c r="AI72" i="6"/>
  <c r="AC72" i="6"/>
  <c r="W72" i="6"/>
  <c r="Q72" i="6"/>
  <c r="K72" i="6"/>
  <c r="E72" i="6"/>
  <c r="AQ70" i="6"/>
  <c r="AK70" i="6"/>
  <c r="AE70" i="6"/>
  <c r="Y70" i="6"/>
  <c r="S70" i="6"/>
  <c r="M70" i="6"/>
  <c r="G70" i="6"/>
  <c r="AO68" i="6"/>
  <c r="AI68" i="6"/>
  <c r="AC68" i="6"/>
  <c r="W68" i="6"/>
  <c r="Q68" i="6"/>
  <c r="K68" i="6"/>
  <c r="E68" i="6"/>
  <c r="AQ66" i="6"/>
  <c r="AK66" i="6"/>
  <c r="AE66" i="6"/>
  <c r="Y66" i="6"/>
  <c r="S66" i="6"/>
  <c r="M66" i="6"/>
  <c r="G66" i="6"/>
  <c r="C66" i="8"/>
  <c r="AO64" i="6"/>
  <c r="AI64" i="6"/>
  <c r="AC64" i="6"/>
  <c r="W64" i="6"/>
  <c r="Q64" i="6"/>
  <c r="K64" i="6"/>
  <c r="E64" i="6"/>
  <c r="AQ62" i="6"/>
  <c r="AK62" i="6"/>
  <c r="AE62" i="6"/>
  <c r="Y62" i="6"/>
  <c r="S62" i="6"/>
  <c r="M62" i="6"/>
  <c r="G62" i="6"/>
  <c r="C62" i="8"/>
  <c r="AO60" i="6"/>
  <c r="AI60" i="6"/>
  <c r="AC60" i="6"/>
  <c r="W60" i="6"/>
  <c r="Q60" i="6"/>
  <c r="K60" i="6"/>
  <c r="E60" i="6"/>
  <c r="AQ58" i="6"/>
  <c r="AK58" i="6"/>
  <c r="AE58" i="6"/>
  <c r="Y58" i="6"/>
  <c r="S58" i="6"/>
  <c r="M58" i="6"/>
  <c r="G58" i="6"/>
  <c r="C58" i="8"/>
  <c r="AO56" i="6"/>
  <c r="AI56" i="6"/>
  <c r="AC56" i="6"/>
  <c r="W56" i="6"/>
  <c r="Q56" i="6"/>
  <c r="K56" i="6"/>
  <c r="E56" i="6"/>
  <c r="AQ54" i="6"/>
  <c r="AK54" i="6"/>
  <c r="AE54" i="6"/>
  <c r="Y54" i="6"/>
  <c r="S54" i="6"/>
  <c r="M54" i="6"/>
  <c r="G54" i="6"/>
  <c r="AO52" i="6"/>
  <c r="AI52" i="6"/>
  <c r="AC52" i="6"/>
  <c r="W52" i="6"/>
  <c r="Q52" i="6"/>
  <c r="K52" i="6"/>
  <c r="E52" i="6"/>
  <c r="AQ50" i="6"/>
  <c r="AK50" i="6"/>
  <c r="AE50" i="6"/>
  <c r="Y50" i="6"/>
  <c r="S50" i="6"/>
  <c r="M50" i="6"/>
  <c r="G50" i="6"/>
  <c r="C50" i="8"/>
  <c r="AO48" i="6"/>
  <c r="AI48" i="6"/>
  <c r="AC48" i="6"/>
  <c r="W48" i="6"/>
  <c r="Q48" i="6"/>
  <c r="K48" i="6"/>
  <c r="E48" i="6"/>
  <c r="AQ46" i="6"/>
  <c r="AK46" i="6"/>
  <c r="AE46" i="6"/>
  <c r="Y46" i="6"/>
  <c r="S46" i="6"/>
  <c r="M46" i="6"/>
  <c r="G46" i="6"/>
  <c r="C46" i="8"/>
  <c r="AP106" i="6"/>
  <c r="AJ106" i="6"/>
  <c r="AD106" i="6"/>
  <c r="X106" i="6"/>
  <c r="AN104" i="6"/>
  <c r="AH104" i="6"/>
  <c r="AB104" i="6"/>
  <c r="V104" i="6"/>
  <c r="AP102" i="6"/>
  <c r="AJ102" i="6"/>
  <c r="AD102" i="6"/>
  <c r="X102" i="6"/>
  <c r="AN100" i="6"/>
  <c r="AH100" i="6"/>
  <c r="AB100" i="6"/>
  <c r="V100" i="6"/>
  <c r="AP98" i="6"/>
  <c r="AJ98" i="6"/>
  <c r="AD98" i="6"/>
  <c r="X98" i="6"/>
  <c r="AN96" i="6"/>
  <c r="AH96" i="6"/>
  <c r="AB96" i="6"/>
  <c r="V96" i="6"/>
  <c r="AP94" i="6"/>
  <c r="AJ94" i="6"/>
  <c r="AD94" i="6"/>
  <c r="X94" i="6"/>
  <c r="AN92" i="6"/>
  <c r="AH92" i="6"/>
  <c r="AB92" i="6"/>
  <c r="V92" i="6"/>
  <c r="AP90" i="6"/>
  <c r="AJ90" i="6"/>
  <c r="AD90" i="6"/>
  <c r="X90" i="6"/>
  <c r="AN88" i="6"/>
  <c r="AH88" i="6"/>
  <c r="AB88" i="6"/>
  <c r="V88" i="6"/>
  <c r="AP86" i="6"/>
  <c r="AJ86" i="6"/>
  <c r="AD86" i="6"/>
  <c r="X86" i="6"/>
  <c r="AN84" i="6"/>
  <c r="AH84" i="6"/>
  <c r="AB84" i="6"/>
  <c r="V84" i="6"/>
  <c r="AP82" i="6"/>
  <c r="AJ82" i="6"/>
  <c r="AD82" i="6"/>
  <c r="X82" i="6"/>
  <c r="AN80" i="6"/>
  <c r="AH80" i="6"/>
  <c r="AB80" i="6"/>
  <c r="V80" i="6"/>
  <c r="AP78" i="6"/>
  <c r="AJ78" i="6"/>
  <c r="AD78" i="6"/>
  <c r="X78" i="6"/>
  <c r="AN76" i="6"/>
  <c r="AH76" i="6"/>
  <c r="AB76" i="6"/>
  <c r="V76" i="6"/>
  <c r="AP74" i="6"/>
  <c r="AJ74" i="6"/>
  <c r="AD74" i="6"/>
  <c r="X74" i="6"/>
  <c r="AN72" i="6"/>
  <c r="AH72" i="6"/>
  <c r="AB72" i="6"/>
  <c r="V72" i="6"/>
  <c r="AP70" i="6"/>
  <c r="AJ70" i="6"/>
  <c r="AD70" i="6"/>
  <c r="X70" i="6"/>
  <c r="AN68" i="6"/>
  <c r="AH68" i="6"/>
  <c r="AB68" i="6"/>
  <c r="V68" i="6"/>
  <c r="AP66" i="6"/>
  <c r="AJ66" i="6"/>
  <c r="AD66" i="6"/>
  <c r="X66" i="6"/>
  <c r="AN64" i="6"/>
  <c r="AH64" i="6"/>
  <c r="AB64" i="6"/>
  <c r="V64" i="6"/>
  <c r="AP62" i="6"/>
  <c r="AJ62" i="6"/>
  <c r="AD62" i="6"/>
  <c r="X62" i="6"/>
  <c r="AN60" i="6"/>
  <c r="AH60" i="6"/>
  <c r="AB60" i="6"/>
  <c r="V60" i="6"/>
  <c r="AP58" i="6"/>
  <c r="AJ58" i="6"/>
  <c r="AD58" i="6"/>
  <c r="X58" i="6"/>
  <c r="AN56" i="6"/>
  <c r="AH56" i="6"/>
  <c r="AB56" i="6"/>
  <c r="V56" i="6"/>
  <c r="AP54" i="6"/>
  <c r="AJ54" i="6"/>
  <c r="AD54" i="6"/>
  <c r="X54" i="6"/>
  <c r="AN52" i="6"/>
  <c r="AH52" i="6"/>
  <c r="AB52" i="6"/>
  <c r="V52" i="6"/>
  <c r="AP50" i="6"/>
  <c r="AJ50" i="6"/>
  <c r="AD50" i="6"/>
  <c r="X50" i="6"/>
  <c r="AN48" i="6"/>
  <c r="AH48" i="6"/>
  <c r="AB48" i="6"/>
  <c r="V48" i="6"/>
  <c r="AP46" i="6"/>
  <c r="AJ46" i="6"/>
  <c r="AD46" i="6"/>
  <c r="X46" i="6"/>
  <c r="B101" i="6"/>
  <c r="B85" i="6"/>
  <c r="B69" i="6"/>
  <c r="B53" i="6"/>
  <c r="R98" i="6"/>
  <c r="P86" i="6"/>
  <c r="J50" i="6"/>
  <c r="F106" i="6"/>
  <c r="L102" i="6"/>
  <c r="P70" i="6"/>
  <c r="J66" i="6"/>
  <c r="D58" i="6"/>
  <c r="B49" i="6"/>
  <c r="P104" i="6"/>
  <c r="F102" i="6"/>
  <c r="P100" i="6"/>
  <c r="D100" i="6"/>
  <c r="D96" i="6"/>
  <c r="R94" i="6"/>
  <c r="P92" i="6"/>
  <c r="P88" i="6"/>
  <c r="D88" i="6"/>
  <c r="L86" i="6"/>
  <c r="J84" i="6"/>
  <c r="D84" i="6"/>
  <c r="L82" i="6"/>
  <c r="P80" i="6"/>
  <c r="D80" i="6"/>
  <c r="L78" i="6"/>
  <c r="J76" i="6"/>
  <c r="L74" i="6"/>
  <c r="F74" i="6"/>
  <c r="J72" i="6"/>
  <c r="L70" i="6"/>
  <c r="J68" i="6"/>
  <c r="L66" i="6"/>
  <c r="R62" i="6"/>
  <c r="P60" i="6"/>
  <c r="J60" i="6"/>
  <c r="F58" i="6"/>
  <c r="J56" i="6"/>
  <c r="F54" i="6"/>
  <c r="L50" i="6"/>
  <c r="F50" i="6"/>
  <c r="D48" i="6"/>
  <c r="R46" i="6"/>
  <c r="F98" i="6"/>
  <c r="L94" i="6"/>
  <c r="R90" i="6"/>
  <c r="J64" i="6"/>
  <c r="D104" i="6"/>
  <c r="P96" i="6"/>
  <c r="F94" i="6"/>
  <c r="J92" i="6"/>
  <c r="L90" i="6"/>
  <c r="J88" i="6"/>
  <c r="R86" i="6"/>
  <c r="P84" i="6"/>
  <c r="R82" i="6"/>
  <c r="D76" i="6"/>
  <c r="R74" i="6"/>
  <c r="F70" i="6"/>
  <c r="D68" i="6"/>
  <c r="R66" i="6"/>
  <c r="F66" i="6"/>
  <c r="P64" i="6"/>
  <c r="D64" i="6"/>
  <c r="L62" i="6"/>
  <c r="R58" i="6"/>
  <c r="L54" i="6"/>
  <c r="P52" i="6"/>
  <c r="P48" i="6"/>
  <c r="L46" i="6"/>
  <c r="B103" i="6"/>
  <c r="B99" i="6"/>
  <c r="B95" i="6"/>
  <c r="B91" i="6"/>
  <c r="B87" i="6"/>
  <c r="B83" i="6"/>
  <c r="B79" i="6"/>
  <c r="B75" i="6"/>
  <c r="B71" i="6"/>
  <c r="B67" i="6"/>
  <c r="B63" i="6"/>
  <c r="B59" i="6"/>
  <c r="B55" i="6"/>
  <c r="B51" i="6"/>
  <c r="B47" i="6"/>
  <c r="F90" i="6"/>
  <c r="P78" i="6"/>
  <c r="L106" i="6"/>
  <c r="J104" i="6"/>
  <c r="R102" i="6"/>
  <c r="J100" i="6"/>
  <c r="L98" i="6"/>
  <c r="J96" i="6"/>
  <c r="D92" i="6"/>
  <c r="F86" i="6"/>
  <c r="J80" i="6"/>
  <c r="R78" i="6"/>
  <c r="F78" i="6"/>
  <c r="P76" i="6"/>
  <c r="P72" i="6"/>
  <c r="D72" i="6"/>
  <c r="R70" i="6"/>
  <c r="P68" i="6"/>
  <c r="F62" i="6"/>
  <c r="D60" i="6"/>
  <c r="L58" i="6"/>
  <c r="P56" i="6"/>
  <c r="D56" i="6"/>
  <c r="R54" i="6"/>
  <c r="D52" i="6"/>
  <c r="R50" i="6"/>
  <c r="J48" i="6"/>
  <c r="F46" i="6"/>
  <c r="P106" i="6"/>
  <c r="J106" i="6"/>
  <c r="D106" i="6"/>
  <c r="R104" i="6"/>
  <c r="L104" i="6"/>
  <c r="F104" i="6"/>
  <c r="P102" i="6"/>
  <c r="J102" i="6"/>
  <c r="D102" i="6"/>
  <c r="R100" i="6"/>
  <c r="L100" i="6"/>
  <c r="F100" i="6"/>
  <c r="P98" i="6"/>
  <c r="J98" i="6"/>
  <c r="D98" i="6"/>
  <c r="R96" i="6"/>
  <c r="L96" i="6"/>
  <c r="F96" i="6"/>
  <c r="P94" i="6"/>
  <c r="J94" i="6"/>
  <c r="D94" i="6"/>
  <c r="R92" i="6"/>
  <c r="L92" i="6"/>
  <c r="F92" i="6"/>
  <c r="P90" i="6"/>
  <c r="J90" i="6"/>
  <c r="D90" i="6"/>
  <c r="R88" i="6"/>
  <c r="L88" i="6"/>
  <c r="F88" i="6"/>
  <c r="J86" i="6"/>
  <c r="D86" i="6"/>
  <c r="R84" i="6"/>
  <c r="L84" i="6"/>
  <c r="F84" i="6"/>
  <c r="P82" i="6"/>
  <c r="J82" i="6"/>
  <c r="D82" i="6"/>
  <c r="R80" i="6"/>
  <c r="F80" i="6"/>
  <c r="J78" i="6"/>
  <c r="D78" i="6"/>
  <c r="R76" i="6"/>
  <c r="L76" i="6"/>
  <c r="F76" i="6"/>
  <c r="P74" i="6"/>
  <c r="J74" i="6"/>
  <c r="D74" i="6"/>
  <c r="R72" i="6"/>
  <c r="L72" i="6"/>
  <c r="F72" i="6"/>
  <c r="R106" i="6"/>
  <c r="F82" i="6"/>
  <c r="L80" i="6"/>
  <c r="J52" i="6"/>
  <c r="J70" i="6"/>
  <c r="D70" i="6"/>
  <c r="R68" i="6"/>
  <c r="L68" i="6"/>
  <c r="F68" i="6"/>
  <c r="P66" i="6"/>
  <c r="D66" i="6"/>
  <c r="R64" i="6"/>
  <c r="L64" i="6"/>
  <c r="F64" i="6"/>
  <c r="P62" i="6"/>
  <c r="D62" i="6"/>
  <c r="R60" i="6"/>
  <c r="L60" i="6"/>
  <c r="F60" i="6"/>
  <c r="P58" i="6"/>
  <c r="J58" i="6"/>
  <c r="R56" i="6"/>
  <c r="L56" i="6"/>
  <c r="F56" i="6"/>
  <c r="J54" i="6"/>
  <c r="D54" i="6"/>
  <c r="R52" i="6"/>
  <c r="L52" i="6"/>
  <c r="F52" i="6"/>
  <c r="P50" i="6"/>
  <c r="D50" i="6"/>
  <c r="R48" i="6"/>
  <c r="L48" i="6"/>
  <c r="F48" i="6"/>
  <c r="P46" i="6"/>
  <c r="J46" i="6"/>
  <c r="D46" i="6"/>
  <c r="B105" i="6"/>
  <c r="B97" i="6"/>
  <c r="B93" i="6"/>
  <c r="B89" i="6"/>
  <c r="B81" i="6"/>
  <c r="B77" i="6"/>
  <c r="B73" i="6"/>
  <c r="B65" i="6"/>
  <c r="B61" i="6"/>
  <c r="B57" i="6"/>
  <c r="B45" i="6"/>
  <c r="P54" i="6"/>
  <c r="AC11" i="1"/>
  <c r="AD11" i="1"/>
  <c r="AE11" i="1"/>
  <c r="AF11" i="1"/>
  <c r="AC13" i="1"/>
  <c r="AB12" i="6" s="1"/>
  <c r="AD13" i="1"/>
  <c r="AE13" i="1"/>
  <c r="AF13" i="1"/>
  <c r="AC15" i="1"/>
  <c r="AD15" i="1"/>
  <c r="AE15" i="1"/>
  <c r="AF15" i="1"/>
  <c r="AC17" i="1"/>
  <c r="AD17" i="1"/>
  <c r="AE17" i="1"/>
  <c r="AF17" i="1"/>
  <c r="AC19" i="1"/>
  <c r="AD19" i="1"/>
  <c r="AE19" i="1"/>
  <c r="AF19" i="1"/>
  <c r="AC21" i="1"/>
  <c r="AD21" i="1"/>
  <c r="AE21" i="1"/>
  <c r="AF21" i="1"/>
  <c r="AC23" i="1"/>
  <c r="AD23" i="1"/>
  <c r="AE23" i="1"/>
  <c r="AF23" i="1"/>
  <c r="AC25" i="1"/>
  <c r="AD25" i="1"/>
  <c r="AE25" i="1"/>
  <c r="AF25" i="1"/>
  <c r="AC27" i="1"/>
  <c r="AD27" i="1"/>
  <c r="AE27" i="1"/>
  <c r="AF27" i="1"/>
  <c r="AC29" i="1"/>
  <c r="AD29" i="1"/>
  <c r="AE29" i="1"/>
  <c r="AF29" i="1"/>
  <c r="AC31" i="1"/>
  <c r="AD31" i="1"/>
  <c r="AE31" i="1"/>
  <c r="AF31" i="1"/>
  <c r="AC33" i="1"/>
  <c r="AD33" i="1"/>
  <c r="AC32" i="6" s="1"/>
  <c r="AE33" i="1"/>
  <c r="AF33" i="1"/>
  <c r="AC35" i="1"/>
  <c r="AD35" i="1"/>
  <c r="AE35" i="1"/>
  <c r="AF35" i="1"/>
  <c r="AC37" i="1"/>
  <c r="AD37" i="1"/>
  <c r="AE37" i="1"/>
  <c r="AF37" i="1"/>
  <c r="AC39" i="1"/>
  <c r="AD39" i="1"/>
  <c r="AE39" i="1"/>
  <c r="AF39" i="1"/>
  <c r="AC41" i="1"/>
  <c r="AD41" i="1"/>
  <c r="AE41" i="1"/>
  <c r="AF41" i="1"/>
  <c r="AC43" i="1"/>
  <c r="AD43" i="1"/>
  <c r="AE43" i="1"/>
  <c r="AF43" i="1"/>
  <c r="AC45" i="1"/>
  <c r="AD45" i="1"/>
  <c r="AE45" i="1"/>
  <c r="AF45" i="1"/>
  <c r="AF9" i="1"/>
  <c r="AE9" i="1"/>
  <c r="AD9" i="1"/>
  <c r="AC9" i="1"/>
  <c r="B4" i="6"/>
  <c r="C7" i="6"/>
  <c r="D7" i="6"/>
  <c r="E7" i="6"/>
  <c r="F7" i="6"/>
  <c r="G7" i="6"/>
  <c r="J7" i="6"/>
  <c r="K7" i="6"/>
  <c r="L7" i="6"/>
  <c r="M7" i="6"/>
  <c r="P7" i="6"/>
  <c r="Q7" i="6"/>
  <c r="R7" i="6"/>
  <c r="S7" i="6"/>
  <c r="V7" i="6"/>
  <c r="W7" i="6"/>
  <c r="X7" i="6"/>
  <c r="Y7" i="6"/>
  <c r="AB7" i="6"/>
  <c r="AC7" i="6"/>
  <c r="AD7" i="6"/>
  <c r="AE7" i="6"/>
  <c r="AH7" i="6"/>
  <c r="AI7" i="6"/>
  <c r="AJ7" i="6"/>
  <c r="AK7" i="6"/>
  <c r="AN7" i="6"/>
  <c r="AO7" i="6"/>
  <c r="AP7" i="6"/>
  <c r="AQ7" i="6"/>
  <c r="C8" i="6"/>
  <c r="C9" i="6"/>
  <c r="D9" i="6"/>
  <c r="E9" i="6"/>
  <c r="F9" i="6"/>
  <c r="G9" i="6"/>
  <c r="J9" i="6"/>
  <c r="K9" i="6"/>
  <c r="L9" i="6"/>
  <c r="M9" i="6"/>
  <c r="P9" i="6"/>
  <c r="Q9" i="6"/>
  <c r="R9" i="6"/>
  <c r="S9" i="6"/>
  <c r="V9" i="6"/>
  <c r="W9" i="6"/>
  <c r="X9" i="6"/>
  <c r="Y9" i="6"/>
  <c r="AB9" i="6"/>
  <c r="AC9" i="6"/>
  <c r="AD9" i="6"/>
  <c r="AE9" i="6"/>
  <c r="AH9" i="6"/>
  <c r="AI9" i="6"/>
  <c r="AJ9" i="6"/>
  <c r="AK9" i="6"/>
  <c r="AN9" i="6"/>
  <c r="AO9" i="6"/>
  <c r="AP9" i="6"/>
  <c r="AQ9" i="6"/>
  <c r="C10" i="6"/>
  <c r="C11" i="6"/>
  <c r="D11" i="6"/>
  <c r="E11" i="6"/>
  <c r="F11" i="6"/>
  <c r="G11" i="6"/>
  <c r="J11" i="6"/>
  <c r="K11" i="6"/>
  <c r="L11" i="6"/>
  <c r="M11" i="6"/>
  <c r="P11" i="6"/>
  <c r="Q11" i="6"/>
  <c r="R11" i="6"/>
  <c r="S11" i="6"/>
  <c r="V11" i="6"/>
  <c r="W11" i="6"/>
  <c r="X11" i="6"/>
  <c r="Y11" i="6"/>
  <c r="AB11" i="6"/>
  <c r="AC11" i="6"/>
  <c r="AD11" i="6"/>
  <c r="AE11" i="6"/>
  <c r="AH11" i="6"/>
  <c r="AI11" i="6"/>
  <c r="AJ11" i="6"/>
  <c r="AK11" i="6"/>
  <c r="AN11" i="6"/>
  <c r="AO11" i="6"/>
  <c r="AP11" i="6"/>
  <c r="AQ11" i="6"/>
  <c r="C12" i="6"/>
  <c r="C13" i="6"/>
  <c r="D13" i="6"/>
  <c r="E13" i="6"/>
  <c r="F13" i="6"/>
  <c r="G13" i="6"/>
  <c r="J13" i="6"/>
  <c r="K13" i="6"/>
  <c r="L13" i="6"/>
  <c r="M13" i="6"/>
  <c r="P13" i="6"/>
  <c r="Q13" i="6"/>
  <c r="R13" i="6"/>
  <c r="S13" i="6"/>
  <c r="V13" i="6"/>
  <c r="W13" i="6"/>
  <c r="X13" i="6"/>
  <c r="Y13" i="6"/>
  <c r="AB13" i="6"/>
  <c r="AC13" i="6"/>
  <c r="AD13" i="6"/>
  <c r="AE13" i="6"/>
  <c r="AH13" i="6"/>
  <c r="AI13" i="6"/>
  <c r="AJ13" i="6"/>
  <c r="AK13" i="6"/>
  <c r="AN13" i="6"/>
  <c r="AO13" i="6"/>
  <c r="AP13" i="6"/>
  <c r="AQ13" i="6"/>
  <c r="C14" i="6"/>
  <c r="C15" i="6"/>
  <c r="D15" i="6"/>
  <c r="E15" i="6"/>
  <c r="F15" i="6"/>
  <c r="G15" i="6"/>
  <c r="J15" i="6"/>
  <c r="K15" i="6"/>
  <c r="L15" i="6"/>
  <c r="M15" i="6"/>
  <c r="P15" i="6"/>
  <c r="Q15" i="6"/>
  <c r="R15" i="6"/>
  <c r="S15" i="6"/>
  <c r="V15" i="6"/>
  <c r="W15" i="6"/>
  <c r="X15" i="6"/>
  <c r="Y15" i="6"/>
  <c r="AB15" i="6"/>
  <c r="AC15" i="6"/>
  <c r="AD15" i="6"/>
  <c r="AE15" i="6"/>
  <c r="AH15" i="6"/>
  <c r="AI15" i="6"/>
  <c r="AJ15" i="6"/>
  <c r="AK15" i="6"/>
  <c r="AN15" i="6"/>
  <c r="AO15" i="6"/>
  <c r="AP15" i="6"/>
  <c r="AQ15" i="6"/>
  <c r="C16" i="6"/>
  <c r="C17" i="6"/>
  <c r="D17" i="6"/>
  <c r="E17" i="6"/>
  <c r="F17" i="6"/>
  <c r="G17" i="6"/>
  <c r="J17" i="6"/>
  <c r="K17" i="6"/>
  <c r="L17" i="6"/>
  <c r="M17" i="6"/>
  <c r="P17" i="6"/>
  <c r="Q17" i="6"/>
  <c r="R17" i="6"/>
  <c r="S17" i="6"/>
  <c r="V17" i="6"/>
  <c r="W17" i="6"/>
  <c r="X17" i="6"/>
  <c r="Y17" i="6"/>
  <c r="AB17" i="6"/>
  <c r="AC17" i="6"/>
  <c r="AD17" i="6"/>
  <c r="AE17" i="6"/>
  <c r="AH17" i="6"/>
  <c r="AI17" i="6"/>
  <c r="AJ17" i="6"/>
  <c r="AK17" i="6"/>
  <c r="AN17" i="6"/>
  <c r="AO17" i="6"/>
  <c r="AP17" i="6"/>
  <c r="AQ17" i="6"/>
  <c r="C18" i="6"/>
  <c r="C19" i="6"/>
  <c r="D19" i="6"/>
  <c r="E19" i="6"/>
  <c r="F19" i="6"/>
  <c r="G19" i="6"/>
  <c r="J19" i="6"/>
  <c r="K19" i="6"/>
  <c r="L19" i="6"/>
  <c r="M19" i="6"/>
  <c r="P19" i="6"/>
  <c r="Q19" i="6"/>
  <c r="R19" i="6"/>
  <c r="S19" i="6"/>
  <c r="V19" i="6"/>
  <c r="W19" i="6"/>
  <c r="X19" i="6"/>
  <c r="Y19" i="6"/>
  <c r="AB19" i="6"/>
  <c r="AC19" i="6"/>
  <c r="AD19" i="6"/>
  <c r="AE19" i="6"/>
  <c r="AH19" i="6"/>
  <c r="AI19" i="6"/>
  <c r="AJ19" i="6"/>
  <c r="AK19" i="6"/>
  <c r="AN19" i="6"/>
  <c r="AO19" i="6"/>
  <c r="AP19" i="6"/>
  <c r="AQ19" i="6"/>
  <c r="C20" i="6"/>
  <c r="C21" i="6"/>
  <c r="D21" i="6"/>
  <c r="E21" i="6"/>
  <c r="F21" i="6"/>
  <c r="G21" i="6"/>
  <c r="J21" i="6"/>
  <c r="K21" i="6"/>
  <c r="L21" i="6"/>
  <c r="M21" i="6"/>
  <c r="P21" i="6"/>
  <c r="Q21" i="6"/>
  <c r="R21" i="6"/>
  <c r="S21" i="6"/>
  <c r="V21" i="6"/>
  <c r="W21" i="6"/>
  <c r="X21" i="6"/>
  <c r="Y21" i="6"/>
  <c r="AB21" i="6"/>
  <c r="AC21" i="6"/>
  <c r="AD21" i="6"/>
  <c r="AE21" i="6"/>
  <c r="AH21" i="6"/>
  <c r="AI21" i="6"/>
  <c r="AJ21" i="6"/>
  <c r="AK21" i="6"/>
  <c r="AN21" i="6"/>
  <c r="AO21" i="6"/>
  <c r="AP21" i="6"/>
  <c r="AQ21" i="6"/>
  <c r="C22" i="6"/>
  <c r="C23" i="6"/>
  <c r="D23" i="6"/>
  <c r="E23" i="6"/>
  <c r="F23" i="6"/>
  <c r="G23" i="6"/>
  <c r="J23" i="6"/>
  <c r="K23" i="6"/>
  <c r="L23" i="6"/>
  <c r="M23" i="6"/>
  <c r="P23" i="6"/>
  <c r="Q23" i="6"/>
  <c r="R23" i="6"/>
  <c r="S23" i="6"/>
  <c r="V23" i="6"/>
  <c r="W23" i="6"/>
  <c r="X23" i="6"/>
  <c r="Y23" i="6"/>
  <c r="AB23" i="6"/>
  <c r="AC23" i="6"/>
  <c r="AD23" i="6"/>
  <c r="AE23" i="6"/>
  <c r="AH23" i="6"/>
  <c r="AI23" i="6"/>
  <c r="AJ23" i="6"/>
  <c r="AK23" i="6"/>
  <c r="AN23" i="6"/>
  <c r="AO23" i="6"/>
  <c r="AP23" i="6"/>
  <c r="AQ23" i="6"/>
  <c r="C24" i="6"/>
  <c r="C25" i="6"/>
  <c r="D25" i="6"/>
  <c r="E25" i="6"/>
  <c r="F25" i="6"/>
  <c r="G25" i="6"/>
  <c r="J25" i="6"/>
  <c r="K25" i="6"/>
  <c r="L25" i="6"/>
  <c r="M25" i="6"/>
  <c r="P25" i="6"/>
  <c r="Q25" i="6"/>
  <c r="R25" i="6"/>
  <c r="S25" i="6"/>
  <c r="V25" i="6"/>
  <c r="W25" i="6"/>
  <c r="X25" i="6"/>
  <c r="Y25" i="6"/>
  <c r="AB25" i="6"/>
  <c r="AC25" i="6"/>
  <c r="AD25" i="6"/>
  <c r="AE25" i="6"/>
  <c r="AH25" i="6"/>
  <c r="AI25" i="6"/>
  <c r="AJ25" i="6"/>
  <c r="AK25" i="6"/>
  <c r="AN25" i="6"/>
  <c r="AO25" i="6"/>
  <c r="AP25" i="6"/>
  <c r="AQ25" i="6"/>
  <c r="C26" i="6"/>
  <c r="C27" i="6"/>
  <c r="D27" i="6"/>
  <c r="E27" i="6"/>
  <c r="F27" i="6"/>
  <c r="G27" i="6"/>
  <c r="J27" i="6"/>
  <c r="K27" i="6"/>
  <c r="L27" i="6"/>
  <c r="M27" i="6"/>
  <c r="P27" i="6"/>
  <c r="Q27" i="6"/>
  <c r="R27" i="6"/>
  <c r="S27" i="6"/>
  <c r="V27" i="6"/>
  <c r="W27" i="6"/>
  <c r="X27" i="6"/>
  <c r="Y27" i="6"/>
  <c r="AB27" i="6"/>
  <c r="AC27" i="6"/>
  <c r="AD27" i="6"/>
  <c r="AE27" i="6"/>
  <c r="AH27" i="6"/>
  <c r="AI27" i="6"/>
  <c r="AJ27" i="6"/>
  <c r="AK27" i="6"/>
  <c r="AN27" i="6"/>
  <c r="AO27" i="6"/>
  <c r="AP27" i="6"/>
  <c r="AQ27" i="6"/>
  <c r="C28" i="6"/>
  <c r="C29" i="6"/>
  <c r="D29" i="6"/>
  <c r="E29" i="6"/>
  <c r="F29" i="6"/>
  <c r="G29" i="6"/>
  <c r="J29" i="6"/>
  <c r="K29" i="6"/>
  <c r="L29" i="6"/>
  <c r="M29" i="6"/>
  <c r="P29" i="6"/>
  <c r="Q29" i="6"/>
  <c r="R29" i="6"/>
  <c r="S29" i="6"/>
  <c r="V29" i="6"/>
  <c r="W29" i="6"/>
  <c r="X29" i="6"/>
  <c r="Y29" i="6"/>
  <c r="AB29" i="6"/>
  <c r="AC29" i="6"/>
  <c r="AD29" i="6"/>
  <c r="AE29" i="6"/>
  <c r="AH29" i="6"/>
  <c r="AI29" i="6"/>
  <c r="AJ29" i="6"/>
  <c r="AK29" i="6"/>
  <c r="AN29" i="6"/>
  <c r="AO29" i="6"/>
  <c r="AP29" i="6"/>
  <c r="AQ29" i="6"/>
  <c r="C30" i="6"/>
  <c r="C31" i="6"/>
  <c r="D31" i="6"/>
  <c r="E31" i="6"/>
  <c r="F31" i="6"/>
  <c r="G31" i="6"/>
  <c r="J31" i="6"/>
  <c r="K31" i="6"/>
  <c r="L31" i="6"/>
  <c r="M31" i="6"/>
  <c r="P31" i="6"/>
  <c r="Q31" i="6"/>
  <c r="R31" i="6"/>
  <c r="S31" i="6"/>
  <c r="V31" i="6"/>
  <c r="W31" i="6"/>
  <c r="X31" i="6"/>
  <c r="Y31" i="6"/>
  <c r="AB31" i="6"/>
  <c r="AC31" i="6"/>
  <c r="AD31" i="6"/>
  <c r="AE31" i="6"/>
  <c r="AH31" i="6"/>
  <c r="AI31" i="6"/>
  <c r="AJ31" i="6"/>
  <c r="AK31" i="6"/>
  <c r="AN31" i="6"/>
  <c r="AO31" i="6"/>
  <c r="AP31" i="6"/>
  <c r="AQ31" i="6"/>
  <c r="C32" i="6"/>
  <c r="C33" i="6"/>
  <c r="D33" i="6"/>
  <c r="E33" i="6"/>
  <c r="F33" i="6"/>
  <c r="G33" i="6"/>
  <c r="J33" i="6"/>
  <c r="K33" i="6"/>
  <c r="L33" i="6"/>
  <c r="M33" i="6"/>
  <c r="P33" i="6"/>
  <c r="Q33" i="6"/>
  <c r="R33" i="6"/>
  <c r="S33" i="6"/>
  <c r="V33" i="6"/>
  <c r="W33" i="6"/>
  <c r="X33" i="6"/>
  <c r="Y33" i="6"/>
  <c r="AB33" i="6"/>
  <c r="AC33" i="6"/>
  <c r="AD33" i="6"/>
  <c r="AE33" i="6"/>
  <c r="AH33" i="6"/>
  <c r="AI33" i="6"/>
  <c r="AJ33" i="6"/>
  <c r="AK33" i="6"/>
  <c r="AN33" i="6"/>
  <c r="AO33" i="6"/>
  <c r="AP33" i="6"/>
  <c r="AQ33" i="6"/>
  <c r="C34" i="6"/>
  <c r="C35" i="6"/>
  <c r="D35" i="6"/>
  <c r="E35" i="6"/>
  <c r="F35" i="6"/>
  <c r="G35" i="6"/>
  <c r="J35" i="6"/>
  <c r="K35" i="6"/>
  <c r="L35" i="6"/>
  <c r="M35" i="6"/>
  <c r="P35" i="6"/>
  <c r="Q35" i="6"/>
  <c r="R35" i="6"/>
  <c r="S35" i="6"/>
  <c r="V35" i="6"/>
  <c r="W35" i="6"/>
  <c r="X35" i="6"/>
  <c r="Y35" i="6"/>
  <c r="AB35" i="6"/>
  <c r="AC35" i="6"/>
  <c r="AD35" i="6"/>
  <c r="AE35" i="6"/>
  <c r="AH35" i="6"/>
  <c r="AI35" i="6"/>
  <c r="AJ35" i="6"/>
  <c r="AK35" i="6"/>
  <c r="AN35" i="6"/>
  <c r="AO35" i="6"/>
  <c r="AP35" i="6"/>
  <c r="AQ35" i="6"/>
  <c r="C36" i="6"/>
  <c r="C37" i="6"/>
  <c r="D37" i="6"/>
  <c r="E37" i="6"/>
  <c r="F37" i="6"/>
  <c r="G37" i="6"/>
  <c r="J37" i="6"/>
  <c r="K37" i="6"/>
  <c r="L37" i="6"/>
  <c r="M37" i="6"/>
  <c r="P37" i="6"/>
  <c r="Q37" i="6"/>
  <c r="R37" i="6"/>
  <c r="S37" i="6"/>
  <c r="V37" i="6"/>
  <c r="W37" i="6"/>
  <c r="X37" i="6"/>
  <c r="Y37" i="6"/>
  <c r="AB37" i="6"/>
  <c r="AC37" i="6"/>
  <c r="AD37" i="6"/>
  <c r="AE37" i="6"/>
  <c r="AH37" i="6"/>
  <c r="AI37" i="6"/>
  <c r="AJ37" i="6"/>
  <c r="AK37" i="6"/>
  <c r="AN37" i="6"/>
  <c r="AO37" i="6"/>
  <c r="AP37" i="6"/>
  <c r="AQ37" i="6"/>
  <c r="C38" i="6"/>
  <c r="C39" i="6"/>
  <c r="D39" i="6"/>
  <c r="E39" i="6"/>
  <c r="F39" i="6"/>
  <c r="G39" i="6"/>
  <c r="J39" i="6"/>
  <c r="K39" i="6"/>
  <c r="L39" i="6"/>
  <c r="M39" i="6"/>
  <c r="P39" i="6"/>
  <c r="Q39" i="6"/>
  <c r="R39" i="6"/>
  <c r="S39" i="6"/>
  <c r="V39" i="6"/>
  <c r="W39" i="6"/>
  <c r="X39" i="6"/>
  <c r="Y39" i="6"/>
  <c r="AB39" i="6"/>
  <c r="AC39" i="6"/>
  <c r="AD39" i="6"/>
  <c r="AE39" i="6"/>
  <c r="AH39" i="6"/>
  <c r="AI39" i="6"/>
  <c r="AJ39" i="6"/>
  <c r="AK39" i="6"/>
  <c r="AN39" i="6"/>
  <c r="AO39" i="6"/>
  <c r="AP39" i="6"/>
  <c r="AQ39" i="6"/>
  <c r="C40" i="6"/>
  <c r="C41" i="6"/>
  <c r="D41" i="6"/>
  <c r="E41" i="6"/>
  <c r="F41" i="6"/>
  <c r="G41" i="6"/>
  <c r="J41" i="6"/>
  <c r="K41" i="6"/>
  <c r="L41" i="6"/>
  <c r="M41" i="6"/>
  <c r="P41" i="6"/>
  <c r="Q41" i="6"/>
  <c r="R41" i="6"/>
  <c r="S41" i="6"/>
  <c r="V41" i="6"/>
  <c r="W41" i="6"/>
  <c r="X41" i="6"/>
  <c r="Y41" i="6"/>
  <c r="AB41" i="6"/>
  <c r="AC41" i="6"/>
  <c r="AD41" i="6"/>
  <c r="AE41" i="6"/>
  <c r="AH41" i="6"/>
  <c r="AI41" i="6"/>
  <c r="AJ41" i="6"/>
  <c r="AK41" i="6"/>
  <c r="AN41" i="6"/>
  <c r="AO41" i="6"/>
  <c r="AP41" i="6"/>
  <c r="AQ41" i="6"/>
  <c r="C42" i="6"/>
  <c r="C43" i="6"/>
  <c r="D43" i="6"/>
  <c r="E43" i="6"/>
  <c r="F43" i="6"/>
  <c r="G43" i="6"/>
  <c r="J43" i="6"/>
  <c r="K43" i="6"/>
  <c r="L43" i="6"/>
  <c r="M43" i="6"/>
  <c r="P43" i="6"/>
  <c r="Q43" i="6"/>
  <c r="R43" i="6"/>
  <c r="S43" i="6"/>
  <c r="V43" i="6"/>
  <c r="W43" i="6"/>
  <c r="X43" i="6"/>
  <c r="Y43" i="6"/>
  <c r="AB43" i="6"/>
  <c r="AC43" i="6"/>
  <c r="AD43" i="6"/>
  <c r="AE43" i="6"/>
  <c r="AH43" i="6"/>
  <c r="AI43" i="6"/>
  <c r="AJ43" i="6"/>
  <c r="AK43" i="6"/>
  <c r="AN43" i="6"/>
  <c r="AO43" i="6"/>
  <c r="AP43" i="6"/>
  <c r="AQ43" i="6"/>
  <c r="C44" i="6"/>
  <c r="A77" i="14" l="1"/>
  <c r="C77" i="15"/>
  <c r="A45" i="14"/>
  <c r="C45" i="15"/>
  <c r="A65" i="14"/>
  <c r="C65" i="15"/>
  <c r="A89" i="14"/>
  <c r="C89" i="15"/>
  <c r="A55" i="14"/>
  <c r="C55" i="15"/>
  <c r="A71" i="14"/>
  <c r="C71" i="15"/>
  <c r="A87" i="14"/>
  <c r="C87" i="15"/>
  <c r="A103" i="14"/>
  <c r="C103" i="15"/>
  <c r="A97" i="14"/>
  <c r="C97" i="15"/>
  <c r="A49" i="14"/>
  <c r="C49" i="15"/>
  <c r="A73" i="14"/>
  <c r="C73" i="15"/>
  <c r="A93" i="14"/>
  <c r="C93" i="15"/>
  <c r="A59" i="14"/>
  <c r="C59" i="15"/>
  <c r="A75" i="14"/>
  <c r="C75" i="15"/>
  <c r="A91" i="14"/>
  <c r="C91" i="15"/>
  <c r="A47" i="14"/>
  <c r="C47" i="15"/>
  <c r="A63" i="14"/>
  <c r="C63" i="15"/>
  <c r="A79" i="14"/>
  <c r="C79" i="15"/>
  <c r="A95" i="14"/>
  <c r="C95" i="15"/>
  <c r="A57" i="14"/>
  <c r="C57" i="15"/>
  <c r="A61" i="14"/>
  <c r="C61" i="15"/>
  <c r="A81" i="14"/>
  <c r="C81" i="15"/>
  <c r="A105" i="14"/>
  <c r="C105" i="15"/>
  <c r="A51" i="14"/>
  <c r="C51" i="15"/>
  <c r="A67" i="14"/>
  <c r="C67" i="15"/>
  <c r="A83" i="14"/>
  <c r="C83" i="15"/>
  <c r="A99" i="14"/>
  <c r="C99" i="15"/>
  <c r="AB30" i="6"/>
  <c r="AD32" i="6"/>
  <c r="AB10" i="6"/>
  <c r="AB34" i="6"/>
  <c r="AB36" i="6"/>
  <c r="AB24" i="6"/>
  <c r="AB28" i="6"/>
  <c r="AC24" i="6"/>
  <c r="AB32" i="6"/>
  <c r="AB42" i="6"/>
  <c r="AC40" i="6"/>
  <c r="AB38" i="6"/>
  <c r="AB18" i="6"/>
  <c r="AC16" i="6"/>
  <c r="AB14" i="6"/>
  <c r="AD40" i="6"/>
  <c r="AD16" i="6"/>
  <c r="AB44" i="6"/>
  <c r="AB40" i="6"/>
  <c r="AD24" i="6"/>
  <c r="AB20" i="6"/>
  <c r="AB16" i="6"/>
  <c r="AB26" i="6"/>
  <c r="AB22" i="6"/>
  <c r="AB8" i="6"/>
  <c r="AE42" i="6"/>
  <c r="AE38" i="6"/>
  <c r="AE34" i="6"/>
  <c r="AE30" i="6"/>
  <c r="AE26" i="6"/>
  <c r="AE22" i="6"/>
  <c r="AE18" i="6"/>
  <c r="AE14" i="6"/>
  <c r="AE10" i="6"/>
  <c r="AC8" i="6"/>
  <c r="AD44" i="6"/>
  <c r="AD42" i="6"/>
  <c r="AD38" i="6"/>
  <c r="AD36" i="6"/>
  <c r="AD34" i="6"/>
  <c r="AD30" i="6"/>
  <c r="AD28" i="6"/>
  <c r="AD26" i="6"/>
  <c r="AD22" i="6"/>
  <c r="AD20" i="6"/>
  <c r="AD18" i="6"/>
  <c r="AD14" i="6"/>
  <c r="AD12" i="6"/>
  <c r="AD10" i="6"/>
  <c r="AD8" i="6"/>
  <c r="AC44" i="6"/>
  <c r="AC42" i="6"/>
  <c r="AC38" i="6"/>
  <c r="AC36" i="6"/>
  <c r="AC34" i="6"/>
  <c r="AC30" i="6"/>
  <c r="AC28" i="6"/>
  <c r="AC26" i="6"/>
  <c r="AC22" i="6"/>
  <c r="AC20" i="6"/>
  <c r="AC18" i="6"/>
  <c r="AC14" i="6"/>
  <c r="AC12" i="6"/>
  <c r="AC10" i="6"/>
  <c r="AE8" i="6"/>
  <c r="AE40" i="6"/>
  <c r="AE36" i="6"/>
  <c r="AE32" i="6"/>
  <c r="AE28" i="6"/>
  <c r="AE24" i="6"/>
  <c r="AE44" i="6"/>
  <c r="AE20" i="6"/>
  <c r="AE16" i="6"/>
  <c r="AE12" i="6"/>
  <c r="AQ45" i="1"/>
  <c r="AP45" i="1"/>
  <c r="AO45" i="1"/>
  <c r="AL45" i="1"/>
  <c r="AK45" i="1"/>
  <c r="AJ45" i="1"/>
  <c r="AI45" i="1"/>
  <c r="AQ43" i="1"/>
  <c r="AP43" i="1"/>
  <c r="AO43" i="1"/>
  <c r="AL43" i="1"/>
  <c r="AK43" i="1"/>
  <c r="AJ43" i="1"/>
  <c r="AI43" i="1"/>
  <c r="AQ41" i="1"/>
  <c r="AP41" i="1"/>
  <c r="AO41" i="1"/>
  <c r="AL41" i="1"/>
  <c r="AK41" i="1"/>
  <c r="AJ41" i="1"/>
  <c r="AI41" i="1"/>
  <c r="AQ39" i="1"/>
  <c r="AP39" i="1"/>
  <c r="AO39" i="1"/>
  <c r="AL39" i="1"/>
  <c r="AK39" i="1"/>
  <c r="AJ39" i="1"/>
  <c r="AI39" i="1"/>
  <c r="AQ37" i="1"/>
  <c r="AP37" i="1"/>
  <c r="AO37" i="1"/>
  <c r="AL37" i="1"/>
  <c r="AK37" i="1"/>
  <c r="AJ37" i="1"/>
  <c r="AI37" i="1"/>
  <c r="AQ35" i="1"/>
  <c r="AP35" i="1"/>
  <c r="AO35" i="1"/>
  <c r="AL35" i="1"/>
  <c r="AK35" i="1"/>
  <c r="AJ35" i="1"/>
  <c r="AI35" i="1"/>
  <c r="AQ33" i="1"/>
  <c r="AP33" i="1"/>
  <c r="AO33" i="1"/>
  <c r="AL33" i="1"/>
  <c r="AK33" i="1"/>
  <c r="AJ33" i="1"/>
  <c r="AI33" i="1"/>
  <c r="AQ31" i="1"/>
  <c r="AP31" i="1"/>
  <c r="AO31" i="1"/>
  <c r="AL31" i="1"/>
  <c r="AK31" i="1"/>
  <c r="AJ31" i="1"/>
  <c r="AI31" i="1"/>
  <c r="AQ29" i="1"/>
  <c r="AP29" i="1"/>
  <c r="AO29" i="1"/>
  <c r="AL29" i="1"/>
  <c r="AK29" i="1"/>
  <c r="AJ29" i="1"/>
  <c r="AI29" i="1"/>
  <c r="AQ27" i="1"/>
  <c r="AP27" i="1"/>
  <c r="AO27" i="1"/>
  <c r="AL27" i="1"/>
  <c r="AK27" i="1"/>
  <c r="AJ27" i="1"/>
  <c r="AI27" i="1"/>
  <c r="AQ25" i="1"/>
  <c r="AP25" i="1"/>
  <c r="AO25" i="1"/>
  <c r="AL25" i="1"/>
  <c r="AK25" i="1"/>
  <c r="AJ25" i="1"/>
  <c r="AI25" i="1"/>
  <c r="AQ23" i="1"/>
  <c r="AP23" i="1"/>
  <c r="AO23" i="1"/>
  <c r="AL23" i="1"/>
  <c r="AK23" i="1"/>
  <c r="AJ23" i="1"/>
  <c r="AI23" i="1"/>
  <c r="AQ21" i="1"/>
  <c r="AP21" i="1"/>
  <c r="AO21" i="1"/>
  <c r="AL21" i="1"/>
  <c r="AK21" i="1"/>
  <c r="AJ21" i="1"/>
  <c r="AI21" i="1"/>
  <c r="AQ19" i="1"/>
  <c r="AP19" i="1"/>
  <c r="AO19" i="1"/>
  <c r="AL19" i="1"/>
  <c r="AK19" i="1"/>
  <c r="AJ19" i="1"/>
  <c r="AI19" i="1"/>
  <c r="AQ17" i="1"/>
  <c r="AP17" i="1"/>
  <c r="AO17" i="1"/>
  <c r="AL17" i="1"/>
  <c r="AK17" i="1"/>
  <c r="AJ17" i="1"/>
  <c r="AI17" i="1"/>
  <c r="AQ15" i="1"/>
  <c r="AP15" i="1"/>
  <c r="AO15" i="1"/>
  <c r="AL15" i="1"/>
  <c r="AK15" i="1"/>
  <c r="AJ15" i="1"/>
  <c r="AI15" i="1"/>
  <c r="AQ13" i="1"/>
  <c r="AP13" i="1"/>
  <c r="AO13" i="1"/>
  <c r="AL13" i="1"/>
  <c r="AK13" i="1"/>
  <c r="AJ13" i="1"/>
  <c r="AI13" i="1"/>
  <c r="AQ11" i="1"/>
  <c r="AP11" i="1"/>
  <c r="AO11" i="1"/>
  <c r="AL11" i="1"/>
  <c r="AK11" i="1"/>
  <c r="AJ11" i="1"/>
  <c r="AI11" i="1"/>
  <c r="AQ9" i="1"/>
  <c r="AP9" i="1"/>
  <c r="AO9" i="1"/>
  <c r="AL9" i="1"/>
  <c r="AK9" i="1"/>
  <c r="AJ9" i="1"/>
  <c r="AI9" i="1"/>
  <c r="AS7" i="1"/>
  <c r="AM7" i="1"/>
  <c r="AS6" i="1"/>
  <c r="AM6" i="1"/>
  <c r="AG6" i="1"/>
  <c r="AG7" i="1"/>
  <c r="AR5" i="6" l="1"/>
  <c r="AI8" i="6"/>
  <c r="AO8" i="6"/>
  <c r="AI10" i="6"/>
  <c r="AO10" i="6"/>
  <c r="AJ12" i="6"/>
  <c r="AP12" i="6"/>
  <c r="AK14" i="6"/>
  <c r="AH16" i="6"/>
  <c r="AN16" i="6"/>
  <c r="AI18" i="6"/>
  <c r="AO18" i="6"/>
  <c r="AJ20" i="6"/>
  <c r="AP20" i="6"/>
  <c r="AK22" i="6"/>
  <c r="AH24" i="6"/>
  <c r="AN24" i="6"/>
  <c r="AI26" i="6"/>
  <c r="AO26" i="6"/>
  <c r="AJ28" i="6"/>
  <c r="AP28" i="6"/>
  <c r="AK30" i="6"/>
  <c r="AH32" i="6"/>
  <c r="AN32" i="6"/>
  <c r="AI34" i="6"/>
  <c r="AO34" i="6"/>
  <c r="AJ36" i="6"/>
  <c r="AP36" i="6"/>
  <c r="AK38" i="6"/>
  <c r="AH40" i="6"/>
  <c r="AN40" i="6"/>
  <c r="AI42" i="6"/>
  <c r="AO42" i="6"/>
  <c r="AJ44" i="6"/>
  <c r="AP44" i="6"/>
  <c r="AF6" i="6"/>
  <c r="AL6" i="6"/>
  <c r="AJ8" i="6"/>
  <c r="AP8" i="6"/>
  <c r="AJ10" i="6"/>
  <c r="AP10" i="6"/>
  <c r="AK12" i="6"/>
  <c r="AH14" i="6"/>
  <c r="AN14" i="6"/>
  <c r="AI16" i="6"/>
  <c r="AO16" i="6"/>
  <c r="AJ18" i="6"/>
  <c r="AP18" i="6"/>
  <c r="AK20" i="6"/>
  <c r="AH22" i="6"/>
  <c r="AN22" i="6"/>
  <c r="AI24" i="6"/>
  <c r="AO24" i="6"/>
  <c r="AJ26" i="6"/>
  <c r="AP26" i="6"/>
  <c r="AK28" i="6"/>
  <c r="AH30" i="6"/>
  <c r="AN30" i="6"/>
  <c r="AI32" i="6"/>
  <c r="AO32" i="6"/>
  <c r="AJ34" i="6"/>
  <c r="AP34" i="6"/>
  <c r="AK36" i="6"/>
  <c r="AH38" i="6"/>
  <c r="AN38" i="6"/>
  <c r="AI40" i="6"/>
  <c r="AO40" i="6"/>
  <c r="AJ42" i="6"/>
  <c r="AP42" i="6"/>
  <c r="AK44" i="6"/>
  <c r="AF5" i="6"/>
  <c r="AR6" i="6"/>
  <c r="AK8" i="6"/>
  <c r="AQ8" i="6"/>
  <c r="AK10" i="6"/>
  <c r="AH12" i="6"/>
  <c r="AN12" i="6"/>
  <c r="AI14" i="6"/>
  <c r="AO14" i="6"/>
  <c r="AJ16" i="6"/>
  <c r="AP16" i="6"/>
  <c r="AK18" i="6"/>
  <c r="AI22" i="6"/>
  <c r="AO22" i="6"/>
  <c r="AJ24" i="6"/>
  <c r="AP24" i="6"/>
  <c r="AK26" i="6"/>
  <c r="AH28" i="6"/>
  <c r="AN28" i="6"/>
  <c r="AI30" i="6"/>
  <c r="AO30" i="6"/>
  <c r="AJ32" i="6"/>
  <c r="AP32" i="6"/>
  <c r="AK34" i="6"/>
  <c r="AH36" i="6"/>
  <c r="AN36" i="6"/>
  <c r="AI38" i="6"/>
  <c r="AO38" i="6"/>
  <c r="AJ40" i="6"/>
  <c r="AP40" i="6"/>
  <c r="AK42" i="6"/>
  <c r="AH44" i="6"/>
  <c r="AN44" i="6"/>
  <c r="AL5" i="6"/>
  <c r="AH8" i="6"/>
  <c r="AN8" i="6"/>
  <c r="AH10" i="6"/>
  <c r="AN10" i="6"/>
  <c r="AI12" i="6"/>
  <c r="AO12" i="6"/>
  <c r="AJ14" i="6"/>
  <c r="AP14" i="6"/>
  <c r="AK16" i="6"/>
  <c r="AH18" i="6"/>
  <c r="AN18" i="6"/>
  <c r="AI20" i="6"/>
  <c r="AJ22" i="6"/>
  <c r="AP22" i="6"/>
  <c r="AK24" i="6"/>
  <c r="AH26" i="6"/>
  <c r="AN26" i="6"/>
  <c r="AI28" i="6"/>
  <c r="AO28" i="6"/>
  <c r="AJ30" i="6"/>
  <c r="AP30" i="6"/>
  <c r="AK32" i="6"/>
  <c r="AH34" i="6"/>
  <c r="AN34" i="6"/>
  <c r="AI36" i="6"/>
  <c r="AO36" i="6"/>
  <c r="AJ38" i="6"/>
  <c r="AP38" i="6"/>
  <c r="AK40" i="6"/>
  <c r="AH42" i="6"/>
  <c r="AN42" i="6"/>
  <c r="AI44" i="6"/>
  <c r="AO44" i="6"/>
  <c r="AO20" i="6"/>
  <c r="AN20" i="6"/>
  <c r="AH20" i="6"/>
  <c r="D2" i="6"/>
  <c r="J2" i="6"/>
  <c r="P2" i="6"/>
  <c r="V2" i="6"/>
  <c r="AB2" i="6"/>
  <c r="AH2" i="6"/>
  <c r="AN2" i="6"/>
  <c r="AT2" i="6"/>
  <c r="D3" i="6"/>
  <c r="J3" i="6"/>
  <c r="P3" i="6"/>
  <c r="V3" i="6"/>
  <c r="AB3" i="6"/>
  <c r="AH3" i="6"/>
  <c r="AN3" i="6"/>
  <c r="AE1" i="6"/>
  <c r="U1" i="6"/>
  <c r="E1" i="6"/>
  <c r="AT4" i="1"/>
  <c r="AN4" i="1"/>
  <c r="AH4" i="1"/>
  <c r="AG62" i="1" l="1"/>
  <c r="AG58" i="1"/>
  <c r="AG54" i="1"/>
  <c r="AG50" i="1"/>
  <c r="AG100" i="1"/>
  <c r="AG84" i="1"/>
  <c r="AG68" i="1"/>
  <c r="AG98" i="1"/>
  <c r="AG46" i="1"/>
  <c r="AG104" i="1"/>
  <c r="AG96" i="1"/>
  <c r="AG92" i="1"/>
  <c r="AG88" i="1"/>
  <c r="AG80" i="1"/>
  <c r="AG76" i="1"/>
  <c r="AG72" i="1"/>
  <c r="AG64" i="1"/>
  <c r="AG60" i="1"/>
  <c r="AG56" i="1"/>
  <c r="AG52" i="1"/>
  <c r="AG48" i="1"/>
  <c r="AG82" i="1"/>
  <c r="AG66" i="1"/>
  <c r="AG90" i="1"/>
  <c r="AG106" i="1"/>
  <c r="AG74" i="1"/>
  <c r="AG102" i="1"/>
  <c r="AG94" i="1"/>
  <c r="AG86" i="1"/>
  <c r="AG78" i="1"/>
  <c r="AG70" i="1"/>
  <c r="AM38" i="1"/>
  <c r="AM104" i="1"/>
  <c r="AM46" i="1"/>
  <c r="AM60" i="1"/>
  <c r="AM56" i="1"/>
  <c r="AM52" i="1"/>
  <c r="AM48" i="1"/>
  <c r="AM100" i="1"/>
  <c r="AM82" i="1"/>
  <c r="AM96" i="1"/>
  <c r="AM88" i="1"/>
  <c r="AM80" i="1"/>
  <c r="AM72" i="1"/>
  <c r="AM64" i="1"/>
  <c r="AM62" i="1"/>
  <c r="AM58" i="1"/>
  <c r="AM54" i="1"/>
  <c r="AM50" i="1"/>
  <c r="AM98" i="1"/>
  <c r="AM84" i="1"/>
  <c r="AM68" i="1"/>
  <c r="AM106" i="1"/>
  <c r="AM92" i="1"/>
  <c r="AM74" i="1"/>
  <c r="AM102" i="1"/>
  <c r="AM94" i="1"/>
  <c r="AM86" i="1"/>
  <c r="AM78" i="1"/>
  <c r="AM70" i="1"/>
  <c r="AM66" i="1"/>
  <c r="AM90" i="1"/>
  <c r="AM76" i="1"/>
  <c r="AS8" i="1"/>
  <c r="AS100" i="1"/>
  <c r="AS84" i="1"/>
  <c r="AS68" i="1"/>
  <c r="AS62" i="1"/>
  <c r="AS58" i="1"/>
  <c r="AS54" i="1"/>
  <c r="AS50" i="1"/>
  <c r="AS104" i="1"/>
  <c r="AS96" i="1"/>
  <c r="AS92" i="1"/>
  <c r="AS88" i="1"/>
  <c r="AS80" i="1"/>
  <c r="AS76" i="1"/>
  <c r="AS72" i="1"/>
  <c r="AS64" i="1"/>
  <c r="AS98" i="1"/>
  <c r="AS46" i="1"/>
  <c r="AS60" i="1"/>
  <c r="AS56" i="1"/>
  <c r="AS52" i="1"/>
  <c r="AS48" i="1"/>
  <c r="AS82" i="1"/>
  <c r="AS66" i="1"/>
  <c r="AS90" i="1"/>
  <c r="AS106" i="1"/>
  <c r="AS74" i="1"/>
  <c r="AS102" i="1"/>
  <c r="AS94" i="1"/>
  <c r="AS86" i="1"/>
  <c r="AS78" i="1"/>
  <c r="AS70" i="1"/>
  <c r="AQ10" i="6"/>
  <c r="AM34" i="1"/>
  <c r="AM32" i="1"/>
  <c r="AM22" i="1"/>
  <c r="AM14" i="1"/>
  <c r="AG8" i="1"/>
  <c r="AG40" i="1"/>
  <c r="AG32" i="1"/>
  <c r="AG24" i="1"/>
  <c r="AG22" i="1"/>
  <c r="AG44" i="1"/>
  <c r="AG20" i="1"/>
  <c r="AG12" i="1"/>
  <c r="AG38" i="1"/>
  <c r="AG42" i="1"/>
  <c r="AG10" i="1"/>
  <c r="AG30" i="1"/>
  <c r="AG18" i="1"/>
  <c r="AG36" i="1"/>
  <c r="AG28" i="1"/>
  <c r="AG16" i="1"/>
  <c r="AG26" i="1"/>
  <c r="AG14" i="1"/>
  <c r="AG34" i="1"/>
  <c r="AM42" i="1"/>
  <c r="AM36" i="1"/>
  <c r="AM30" i="1"/>
  <c r="AM28" i="1"/>
  <c r="AM24" i="1"/>
  <c r="AM26" i="1"/>
  <c r="AM12" i="1"/>
  <c r="AM3" i="6"/>
  <c r="AM18" i="1"/>
  <c r="AM10" i="1"/>
  <c r="AM40" i="1"/>
  <c r="AM44" i="1"/>
  <c r="AM20" i="1"/>
  <c r="AM16" i="1"/>
  <c r="AM8" i="1"/>
  <c r="AS10" i="1"/>
  <c r="AS3" i="6"/>
  <c r="AG3" i="6"/>
  <c r="B44" i="1"/>
  <c r="B44" i="8" s="1"/>
  <c r="B43" i="15" s="1"/>
  <c r="B42" i="1"/>
  <c r="B42" i="8" s="1"/>
  <c r="B41" i="15" s="1"/>
  <c r="B40" i="1"/>
  <c r="B40" i="8" s="1"/>
  <c r="B39" i="15" s="1"/>
  <c r="B38" i="1"/>
  <c r="B38" i="8" s="1"/>
  <c r="B37" i="15" s="1"/>
  <c r="B36" i="1"/>
  <c r="B36" i="8" s="1"/>
  <c r="B35" i="15" s="1"/>
  <c r="B34" i="1"/>
  <c r="B34" i="8" s="1"/>
  <c r="B33" i="15" s="1"/>
  <c r="B32" i="1"/>
  <c r="B32" i="8" s="1"/>
  <c r="B31" i="15" s="1"/>
  <c r="B30" i="1"/>
  <c r="B30" i="8" s="1"/>
  <c r="B29" i="15" s="1"/>
  <c r="B28" i="1"/>
  <c r="B28" i="8" s="1"/>
  <c r="B27" i="15" s="1"/>
  <c r="B26" i="1"/>
  <c r="B26" i="8" s="1"/>
  <c r="B25" i="15" s="1"/>
  <c r="B24" i="1"/>
  <c r="B24" i="8" s="1"/>
  <c r="B23" i="15" s="1"/>
  <c r="B22" i="1"/>
  <c r="B22" i="8" s="1"/>
  <c r="B21" i="15" s="1"/>
  <c r="B20" i="1"/>
  <c r="B20" i="8" s="1"/>
  <c r="B19" i="15" s="1"/>
  <c r="B18" i="1"/>
  <c r="B18" i="8" s="1"/>
  <c r="B17" i="15" s="1"/>
  <c r="B16" i="1"/>
  <c r="B16" i="8" s="1"/>
  <c r="B15" i="15" s="1"/>
  <c r="B14" i="1"/>
  <c r="B14" i="8" s="1"/>
  <c r="B13" i="15" s="1"/>
  <c r="B12" i="1"/>
  <c r="B12" i="8" s="1"/>
  <c r="B11" i="15" s="1"/>
  <c r="B10" i="1"/>
  <c r="B10" i="8" s="1"/>
  <c r="B9" i="15" s="1"/>
  <c r="B8" i="1"/>
  <c r="B8" i="8" s="1"/>
  <c r="B7" i="15" s="1"/>
  <c r="AL37" i="6" l="1"/>
  <c r="AN38" i="1"/>
  <c r="C36" i="8"/>
  <c r="C14" i="8"/>
  <c r="C22" i="8"/>
  <c r="C30" i="8"/>
  <c r="C38" i="8"/>
  <c r="C10" i="8"/>
  <c r="C18" i="8"/>
  <c r="C26" i="8"/>
  <c r="C34" i="8"/>
  <c r="C42" i="8"/>
  <c r="AT8" i="1"/>
  <c r="Q8" i="8" s="1"/>
  <c r="C20" i="8"/>
  <c r="C44" i="8"/>
  <c r="AS12" i="1"/>
  <c r="AR11" i="6" s="1"/>
  <c r="C12" i="8"/>
  <c r="C28" i="8"/>
  <c r="C16" i="8"/>
  <c r="C24" i="8"/>
  <c r="C32" i="8"/>
  <c r="C40" i="8"/>
  <c r="B29" i="6"/>
  <c r="AT56" i="1"/>
  <c r="AR55" i="6"/>
  <c r="AT46" i="1"/>
  <c r="AR45" i="6"/>
  <c r="AT50" i="1"/>
  <c r="AR49" i="6"/>
  <c r="AN70" i="1"/>
  <c r="AL69" i="6"/>
  <c r="AN62" i="1"/>
  <c r="AL61" i="6"/>
  <c r="AH78" i="1"/>
  <c r="AF77" i="6"/>
  <c r="AH76" i="1"/>
  <c r="AF75" i="6"/>
  <c r="AH50" i="1"/>
  <c r="AF49" i="6"/>
  <c r="B7" i="6"/>
  <c r="C8" i="8"/>
  <c r="B15" i="6"/>
  <c r="B23" i="6"/>
  <c r="B31" i="6"/>
  <c r="B39" i="6"/>
  <c r="AR7" i="6"/>
  <c r="AT86" i="1"/>
  <c r="AR85" i="6"/>
  <c r="AT106" i="1"/>
  <c r="AR105" i="6"/>
  <c r="AT82" i="1"/>
  <c r="AR81" i="6"/>
  <c r="AT60" i="1"/>
  <c r="AR59" i="6"/>
  <c r="AT72" i="1"/>
  <c r="AR71" i="6"/>
  <c r="AT92" i="1"/>
  <c r="AR91" i="6"/>
  <c r="AT54" i="1"/>
  <c r="AR53" i="6"/>
  <c r="AT68" i="1"/>
  <c r="AR67" i="6"/>
  <c r="AN76" i="1"/>
  <c r="AL75" i="6"/>
  <c r="AN78" i="1"/>
  <c r="AL77" i="6"/>
  <c r="AN74" i="1"/>
  <c r="AL73" i="6"/>
  <c r="AN68" i="1"/>
  <c r="AL67" i="6"/>
  <c r="AN50" i="1"/>
  <c r="AL49" i="6"/>
  <c r="AN88" i="1"/>
  <c r="AL87" i="6"/>
  <c r="AN100" i="1"/>
  <c r="AL99" i="6"/>
  <c r="AN48" i="1"/>
  <c r="AL47" i="6"/>
  <c r="AH86" i="1"/>
  <c r="AF85" i="6"/>
  <c r="AH106" i="1"/>
  <c r="AF105" i="6"/>
  <c r="AH82" i="1"/>
  <c r="AF81" i="6"/>
  <c r="AH60" i="1"/>
  <c r="AF59" i="6"/>
  <c r="AH80" i="1"/>
  <c r="AF79" i="6"/>
  <c r="AH104" i="1"/>
  <c r="AF103" i="6"/>
  <c r="AH98" i="1"/>
  <c r="AF97" i="6"/>
  <c r="AH54" i="1"/>
  <c r="AF53" i="6"/>
  <c r="B21" i="6"/>
  <c r="B37" i="6"/>
  <c r="AT78" i="1"/>
  <c r="AR77" i="6"/>
  <c r="AT88" i="1"/>
  <c r="AR87" i="6"/>
  <c r="AN60" i="1"/>
  <c r="AL59" i="6"/>
  <c r="AH74" i="1"/>
  <c r="AF73" i="6"/>
  <c r="AH56" i="1"/>
  <c r="AF55" i="6"/>
  <c r="AH96" i="1"/>
  <c r="AF95" i="6"/>
  <c r="AH100" i="1"/>
  <c r="AF99" i="6"/>
  <c r="B9" i="6"/>
  <c r="B17" i="6"/>
  <c r="B25" i="6"/>
  <c r="B33" i="6"/>
  <c r="B41" i="6"/>
  <c r="AT94" i="1"/>
  <c r="AR93" i="6"/>
  <c r="AT48" i="1"/>
  <c r="AR47" i="6"/>
  <c r="AT98" i="1"/>
  <c r="AR97" i="6"/>
  <c r="AT76" i="1"/>
  <c r="AR75" i="6"/>
  <c r="AT96" i="1"/>
  <c r="AR95" i="6"/>
  <c r="AT58" i="1"/>
  <c r="AR57" i="6"/>
  <c r="AT84" i="1"/>
  <c r="AR83" i="6"/>
  <c r="AN90" i="1"/>
  <c r="AL89" i="6"/>
  <c r="AN86" i="1"/>
  <c r="AL85" i="6"/>
  <c r="AN92" i="1"/>
  <c r="AL91" i="6"/>
  <c r="AN84" i="1"/>
  <c r="AL83" i="6"/>
  <c r="AN54" i="1"/>
  <c r="AL53" i="6"/>
  <c r="AN64" i="1"/>
  <c r="AL63" i="6"/>
  <c r="AN96" i="1"/>
  <c r="AL95" i="6"/>
  <c r="AN52" i="1"/>
  <c r="AL51" i="6"/>
  <c r="AN46" i="1"/>
  <c r="AL45" i="6"/>
  <c r="AH94" i="1"/>
  <c r="AF93" i="6"/>
  <c r="AH48" i="1"/>
  <c r="AF47" i="6"/>
  <c r="AH64" i="1"/>
  <c r="AF63" i="6"/>
  <c r="AH88" i="1"/>
  <c r="AF87" i="6"/>
  <c r="AH46" i="1"/>
  <c r="AF45" i="6"/>
  <c r="AH68" i="1"/>
  <c r="AF67" i="6"/>
  <c r="AH58" i="1"/>
  <c r="AF57" i="6"/>
  <c r="B13" i="6"/>
  <c r="AT74" i="1"/>
  <c r="AR73" i="6"/>
  <c r="AT66" i="1"/>
  <c r="AR65" i="6"/>
  <c r="AT64" i="1"/>
  <c r="AR63" i="6"/>
  <c r="AN102" i="1"/>
  <c r="AL101" i="6"/>
  <c r="AN80" i="1"/>
  <c r="AL79" i="6"/>
  <c r="AN82" i="1"/>
  <c r="AL81" i="6"/>
  <c r="AH66" i="1"/>
  <c r="AF65" i="6"/>
  <c r="B11" i="6"/>
  <c r="B19" i="6"/>
  <c r="B27" i="6"/>
  <c r="B35" i="6"/>
  <c r="B43" i="6"/>
  <c r="AT70" i="1"/>
  <c r="AR69" i="6"/>
  <c r="AT102" i="1"/>
  <c r="AR101" i="6"/>
  <c r="AT90" i="1"/>
  <c r="AR89" i="6"/>
  <c r="AT52" i="1"/>
  <c r="AR51" i="6"/>
  <c r="AT80" i="1"/>
  <c r="AR79" i="6"/>
  <c r="AT104" i="1"/>
  <c r="AR103" i="6"/>
  <c r="AT62" i="1"/>
  <c r="AR61" i="6"/>
  <c r="AT100" i="1"/>
  <c r="AR99" i="6"/>
  <c r="AN66" i="1"/>
  <c r="AL65" i="6"/>
  <c r="AN94" i="1"/>
  <c r="AL93" i="6"/>
  <c r="AN106" i="1"/>
  <c r="AL105" i="6"/>
  <c r="AN98" i="1"/>
  <c r="AL97" i="6"/>
  <c r="AN58" i="1"/>
  <c r="AL57" i="6"/>
  <c r="AN72" i="1"/>
  <c r="AL71" i="6"/>
  <c r="AN56" i="1"/>
  <c r="AL55" i="6"/>
  <c r="AN104" i="1"/>
  <c r="AL103" i="6"/>
  <c r="AH70" i="1"/>
  <c r="AF69" i="6"/>
  <c r="AH102" i="1"/>
  <c r="AF101" i="6"/>
  <c r="AH90" i="1"/>
  <c r="AF89" i="6"/>
  <c r="AH52" i="1"/>
  <c r="AF51" i="6"/>
  <c r="AH72" i="1"/>
  <c r="AF71" i="6"/>
  <c r="AH92" i="1"/>
  <c r="AF91" i="6"/>
  <c r="AH84" i="1"/>
  <c r="AF83" i="6"/>
  <c r="AH62" i="1"/>
  <c r="AF61" i="6"/>
  <c r="AT10" i="1"/>
  <c r="AR9" i="6"/>
  <c r="AQ12" i="6"/>
  <c r="AN40" i="1"/>
  <c r="AL39" i="6"/>
  <c r="AN10" i="1"/>
  <c r="AL9" i="6"/>
  <c r="AN24" i="1"/>
  <c r="AL23" i="6"/>
  <c r="AN34" i="1"/>
  <c r="AL33" i="6"/>
  <c r="AN12" i="1"/>
  <c r="AL11" i="6"/>
  <c r="AN32" i="1"/>
  <c r="AL31" i="6"/>
  <c r="AN16" i="1"/>
  <c r="AL15" i="6"/>
  <c r="AN44" i="1"/>
  <c r="AL43" i="6"/>
  <c r="AN26" i="1"/>
  <c r="AL25" i="6"/>
  <c r="AN30" i="1"/>
  <c r="AL29" i="6"/>
  <c r="AN36" i="1"/>
  <c r="AL35" i="6"/>
  <c r="AN42" i="1"/>
  <c r="AL41" i="6"/>
  <c r="AN22" i="1"/>
  <c r="AL21" i="6"/>
  <c r="AN8" i="1"/>
  <c r="O8" i="8" s="1"/>
  <c r="AL7" i="6"/>
  <c r="AN20" i="1"/>
  <c r="AL19" i="6"/>
  <c r="AN18" i="1"/>
  <c r="AL17" i="6"/>
  <c r="AN28" i="1"/>
  <c r="AL27" i="6"/>
  <c r="AN14" i="1"/>
  <c r="AL13" i="6"/>
  <c r="AH16" i="1"/>
  <c r="AF15" i="6"/>
  <c r="AH28" i="1"/>
  <c r="AF27" i="6"/>
  <c r="AH10" i="1"/>
  <c r="AF9" i="6"/>
  <c r="AH12" i="1"/>
  <c r="AF11" i="6"/>
  <c r="AH32" i="1"/>
  <c r="AF31" i="6"/>
  <c r="AH14" i="1"/>
  <c r="AF13" i="6"/>
  <c r="AH26" i="1"/>
  <c r="AF25" i="6"/>
  <c r="AH30" i="1"/>
  <c r="AF29" i="6"/>
  <c r="AH44" i="1"/>
  <c r="AF43" i="6"/>
  <c r="AH24" i="1"/>
  <c r="AF23" i="6"/>
  <c r="AF7" i="6"/>
  <c r="AH8" i="1"/>
  <c r="M8" i="8" s="1"/>
  <c r="AH38" i="1"/>
  <c r="AF37" i="6"/>
  <c r="AH34" i="1"/>
  <c r="AF33" i="6"/>
  <c r="AH36" i="1"/>
  <c r="AF35" i="6"/>
  <c r="AH18" i="1"/>
  <c r="AF17" i="6"/>
  <c r="AH42" i="1"/>
  <c r="AF41" i="6"/>
  <c r="AH20" i="1"/>
  <c r="AF19" i="6"/>
  <c r="AH22" i="1"/>
  <c r="AF21" i="6"/>
  <c r="AH40" i="1"/>
  <c r="AF39" i="6"/>
  <c r="B1" i="1"/>
  <c r="M44" i="8" l="1"/>
  <c r="M45" i="8"/>
  <c r="O16" i="8"/>
  <c r="O17" i="8"/>
  <c r="Q80" i="8"/>
  <c r="Q81" i="8"/>
  <c r="M42" i="8"/>
  <c r="M43" i="8"/>
  <c r="M30" i="8"/>
  <c r="M31" i="8"/>
  <c r="O31" i="8"/>
  <c r="O30" i="8"/>
  <c r="O32" i="8"/>
  <c r="O33" i="8"/>
  <c r="O10" i="8"/>
  <c r="O9" i="15" s="1"/>
  <c r="O11" i="8"/>
  <c r="M62" i="8"/>
  <c r="M63" i="8"/>
  <c r="M52" i="8"/>
  <c r="M53" i="8"/>
  <c r="M90" i="8"/>
  <c r="M91" i="8"/>
  <c r="M70" i="8"/>
  <c r="M71" i="8"/>
  <c r="O66" i="8"/>
  <c r="O67" i="8"/>
  <c r="Q102" i="8"/>
  <c r="Q103" i="8"/>
  <c r="M46" i="8"/>
  <c r="M47" i="8"/>
  <c r="M65" i="8"/>
  <c r="M64" i="8"/>
  <c r="M94" i="8"/>
  <c r="M95" i="8"/>
  <c r="O96" i="8"/>
  <c r="O97" i="8"/>
  <c r="O90" i="8"/>
  <c r="O91" i="8"/>
  <c r="Q98" i="8"/>
  <c r="Q99" i="8"/>
  <c r="Q94" i="8"/>
  <c r="Q95" i="8"/>
  <c r="O63" i="8"/>
  <c r="O62" i="8"/>
  <c r="M28" i="8"/>
  <c r="M29" i="8"/>
  <c r="M38" i="8"/>
  <c r="M39" i="8"/>
  <c r="M12" i="8"/>
  <c r="M13" i="8"/>
  <c r="O15" i="8"/>
  <c r="O14" i="8"/>
  <c r="O103" i="8"/>
  <c r="O102" i="8"/>
  <c r="M57" i="8"/>
  <c r="M56" i="8"/>
  <c r="Q78" i="8"/>
  <c r="Q79" i="8"/>
  <c r="M98" i="8"/>
  <c r="M99" i="8"/>
  <c r="M81" i="8"/>
  <c r="M80" i="8"/>
  <c r="M106" i="8"/>
  <c r="M107" i="8"/>
  <c r="O50" i="8"/>
  <c r="O51" i="8"/>
  <c r="O74" i="8"/>
  <c r="O75" i="8"/>
  <c r="Q54" i="8"/>
  <c r="Q55" i="8"/>
  <c r="Q93" i="8"/>
  <c r="Q92" i="8"/>
  <c r="O18" i="8"/>
  <c r="O19" i="8"/>
  <c r="M20" i="8"/>
  <c r="M21" i="8"/>
  <c r="M17" i="8"/>
  <c r="M16" i="8"/>
  <c r="O98" i="8"/>
  <c r="O99" i="8"/>
  <c r="M41" i="8"/>
  <c r="M40" i="8"/>
  <c r="M10" i="8"/>
  <c r="M11" i="8"/>
  <c r="M10" i="15" s="1"/>
  <c r="O28" i="8"/>
  <c r="O29" i="8"/>
  <c r="O26" i="8"/>
  <c r="O27" i="8"/>
  <c r="O40" i="8"/>
  <c r="O41" i="8"/>
  <c r="O104" i="8"/>
  <c r="O105" i="8"/>
  <c r="O72" i="8"/>
  <c r="O73" i="8"/>
  <c r="P72" i="8" s="1"/>
  <c r="Q53" i="8"/>
  <c r="Q52" i="8"/>
  <c r="Q51" i="15" s="1"/>
  <c r="Q90" i="8"/>
  <c r="Q89" i="15" s="1"/>
  <c r="Q91" i="8"/>
  <c r="Q70" i="8"/>
  <c r="Q71" i="8"/>
  <c r="M58" i="8"/>
  <c r="M59" i="8"/>
  <c r="M49" i="8"/>
  <c r="M48" i="8"/>
  <c r="M47" i="15" s="1"/>
  <c r="O47" i="8"/>
  <c r="O46" i="8"/>
  <c r="O52" i="8"/>
  <c r="O53" i="8"/>
  <c r="O64" i="8"/>
  <c r="O65" i="8"/>
  <c r="Q85" i="8"/>
  <c r="Q84" i="8"/>
  <c r="Q48" i="8"/>
  <c r="Q49" i="8"/>
  <c r="Q46" i="8"/>
  <c r="Q45" i="15" s="1"/>
  <c r="Q47" i="8"/>
  <c r="M36" i="8"/>
  <c r="M37" i="8"/>
  <c r="O42" i="8"/>
  <c r="O43" i="8"/>
  <c r="O20" i="8"/>
  <c r="O21" i="8"/>
  <c r="Q10" i="8"/>
  <c r="Q9" i="15" s="1"/>
  <c r="Q11" i="8"/>
  <c r="Q10" i="15" s="1"/>
  <c r="M18" i="8"/>
  <c r="M19" i="8"/>
  <c r="M26" i="8"/>
  <c r="M27" i="8"/>
  <c r="O23" i="8"/>
  <c r="O22" i="8"/>
  <c r="O21" i="15" s="1"/>
  <c r="O12" i="8"/>
  <c r="O13" i="8"/>
  <c r="O56" i="8"/>
  <c r="O57" i="8"/>
  <c r="Q101" i="8"/>
  <c r="Q100" i="8"/>
  <c r="M66" i="8"/>
  <c r="M67" i="8"/>
  <c r="O82" i="8"/>
  <c r="O83" i="8"/>
  <c r="O60" i="8"/>
  <c r="O61" i="8"/>
  <c r="M60" i="8"/>
  <c r="M61" i="8"/>
  <c r="M82" i="8"/>
  <c r="M83" i="8"/>
  <c r="M86" i="8"/>
  <c r="M87" i="8"/>
  <c r="O68" i="8"/>
  <c r="O69" i="8"/>
  <c r="O79" i="8"/>
  <c r="O78" i="8"/>
  <c r="Q72" i="8"/>
  <c r="Q73" i="8"/>
  <c r="Q106" i="8"/>
  <c r="Q105" i="15" s="1"/>
  <c r="Q107" i="8"/>
  <c r="M25" i="8"/>
  <c r="M24" i="8"/>
  <c r="O34" i="8"/>
  <c r="O35" i="8"/>
  <c r="M84" i="8"/>
  <c r="M85" i="8"/>
  <c r="M92" i="8"/>
  <c r="M93" i="8"/>
  <c r="Q62" i="8"/>
  <c r="Q63" i="8"/>
  <c r="O55" i="8"/>
  <c r="O54" i="8"/>
  <c r="Q58" i="8"/>
  <c r="Q59" i="8"/>
  <c r="Q96" i="8"/>
  <c r="Q97" i="8"/>
  <c r="O71" i="8"/>
  <c r="O70" i="8"/>
  <c r="Q56" i="8"/>
  <c r="Q57" i="8"/>
  <c r="O44" i="8"/>
  <c r="O45" i="8"/>
  <c r="O58" i="8"/>
  <c r="O57" i="15" s="1"/>
  <c r="O59" i="8"/>
  <c r="O106" i="8"/>
  <c r="O105" i="15" s="1"/>
  <c r="O107" i="8"/>
  <c r="Q104" i="8"/>
  <c r="Q105" i="8"/>
  <c r="O92" i="8"/>
  <c r="O93" i="8"/>
  <c r="O80" i="8"/>
  <c r="O81" i="8"/>
  <c r="Q66" i="8"/>
  <c r="Q67" i="8"/>
  <c r="M54" i="8"/>
  <c r="M55" i="8"/>
  <c r="O88" i="8"/>
  <c r="O89" i="8"/>
  <c r="O76" i="8"/>
  <c r="O77" i="8"/>
  <c r="Q61" i="8"/>
  <c r="Q60" i="8"/>
  <c r="Q82" i="8"/>
  <c r="Q81" i="15" s="1"/>
  <c r="Q83" i="8"/>
  <c r="Q86" i="8"/>
  <c r="Q85" i="15" s="1"/>
  <c r="Q87" i="8"/>
  <c r="M22" i="8"/>
  <c r="M23" i="8"/>
  <c r="O24" i="8"/>
  <c r="O25" i="8"/>
  <c r="P24" i="8" s="1"/>
  <c r="M102" i="8"/>
  <c r="M103" i="8"/>
  <c r="O95" i="8"/>
  <c r="O94" i="8"/>
  <c r="M89" i="8"/>
  <c r="M88" i="8"/>
  <c r="O84" i="8"/>
  <c r="O85" i="8"/>
  <c r="O87" i="8"/>
  <c r="O86" i="8"/>
  <c r="Q77" i="8"/>
  <c r="Q76" i="8"/>
  <c r="Q75" i="15" s="1"/>
  <c r="M50" i="8"/>
  <c r="M51" i="8"/>
  <c r="M76" i="8"/>
  <c r="M77" i="8"/>
  <c r="M78" i="8"/>
  <c r="M79" i="8"/>
  <c r="Q50" i="8"/>
  <c r="Q49" i="15" s="1"/>
  <c r="Q51" i="8"/>
  <c r="O39" i="8"/>
  <c r="O38" i="8"/>
  <c r="M14" i="8"/>
  <c r="K13" i="14" s="1"/>
  <c r="M15" i="8"/>
  <c r="M34" i="8"/>
  <c r="M35" i="8"/>
  <c r="M33" i="8"/>
  <c r="M32" i="8"/>
  <c r="O36" i="8"/>
  <c r="O37" i="8"/>
  <c r="M73" i="8"/>
  <c r="M72" i="8"/>
  <c r="M71" i="15" s="1"/>
  <c r="M68" i="8"/>
  <c r="M69" i="8"/>
  <c r="Q64" i="8"/>
  <c r="Q65" i="8"/>
  <c r="Q74" i="8"/>
  <c r="Q75" i="8"/>
  <c r="M100" i="8"/>
  <c r="M101" i="8"/>
  <c r="M97" i="8"/>
  <c r="M96" i="8"/>
  <c r="M74" i="8"/>
  <c r="M73" i="15" s="1"/>
  <c r="M75" i="8"/>
  <c r="Q88" i="8"/>
  <c r="Q89" i="8"/>
  <c r="M105" i="8"/>
  <c r="M104" i="8"/>
  <c r="O48" i="8"/>
  <c r="O49" i="8"/>
  <c r="O100" i="8"/>
  <c r="O101" i="8"/>
  <c r="Q69" i="8"/>
  <c r="Q68" i="8"/>
  <c r="M11" i="15"/>
  <c r="M12" i="15"/>
  <c r="O13" i="15"/>
  <c r="O14" i="15"/>
  <c r="O10" i="15"/>
  <c r="A23" i="14"/>
  <c r="C23" i="15"/>
  <c r="A41" i="14"/>
  <c r="C41" i="15"/>
  <c r="A9" i="14"/>
  <c r="C9" i="15"/>
  <c r="A13" i="14"/>
  <c r="C13" i="15"/>
  <c r="K7" i="14"/>
  <c r="M7" i="15"/>
  <c r="A15" i="14"/>
  <c r="C15" i="15"/>
  <c r="A43" i="14"/>
  <c r="C43" i="15"/>
  <c r="A33" i="14"/>
  <c r="C33" i="15"/>
  <c r="A37" i="14"/>
  <c r="C37" i="15"/>
  <c r="A35" i="14"/>
  <c r="C35" i="15"/>
  <c r="M7" i="14"/>
  <c r="O7" i="15"/>
  <c r="A39" i="14"/>
  <c r="C39" i="15"/>
  <c r="A27" i="14"/>
  <c r="C27" i="15"/>
  <c r="A19" i="14"/>
  <c r="C19" i="15"/>
  <c r="A25" i="14"/>
  <c r="C25" i="15"/>
  <c r="A29" i="14"/>
  <c r="C29" i="15"/>
  <c r="M14" i="15"/>
  <c r="M9" i="15"/>
  <c r="O11" i="15"/>
  <c r="O12" i="15"/>
  <c r="A7" i="14"/>
  <c r="C7" i="15"/>
  <c r="A31" i="14"/>
  <c r="C31" i="15"/>
  <c r="A11" i="14"/>
  <c r="C11" i="15"/>
  <c r="O7" i="14"/>
  <c r="Q7" i="15"/>
  <c r="A17" i="14"/>
  <c r="C17" i="15"/>
  <c r="A21" i="14"/>
  <c r="C21" i="15"/>
  <c r="AT12" i="1"/>
  <c r="BE12" i="1" s="1"/>
  <c r="O17" i="15"/>
  <c r="O103" i="15"/>
  <c r="M59" i="15"/>
  <c r="O33" i="15"/>
  <c r="O55" i="15"/>
  <c r="O63" i="15"/>
  <c r="M43" i="15"/>
  <c r="O35" i="15"/>
  <c r="M83" i="15"/>
  <c r="O91" i="15"/>
  <c r="M13" i="14"/>
  <c r="O9" i="14"/>
  <c r="M49" i="15"/>
  <c r="M17" i="15"/>
  <c r="K9" i="14"/>
  <c r="M11" i="14"/>
  <c r="M61" i="15"/>
  <c r="M89" i="15"/>
  <c r="M45" i="15"/>
  <c r="M93" i="15"/>
  <c r="O95" i="15"/>
  <c r="O102" i="15"/>
  <c r="O73" i="15"/>
  <c r="Q9" i="8"/>
  <c r="Q8" i="15" s="1"/>
  <c r="O9" i="8"/>
  <c r="O8" i="15" s="1"/>
  <c r="P66" i="8"/>
  <c r="BD38" i="1"/>
  <c r="P16" i="8"/>
  <c r="N38" i="8"/>
  <c r="N24" i="8"/>
  <c r="M9" i="8"/>
  <c r="M8" i="15" s="1"/>
  <c r="N40" i="8"/>
  <c r="AM37" i="6"/>
  <c r="BC12" i="1"/>
  <c r="BD86" i="1"/>
  <c r="BE50" i="1"/>
  <c r="BC34" i="1"/>
  <c r="BC32" i="1"/>
  <c r="BC16" i="1"/>
  <c r="BD36" i="1"/>
  <c r="BD24" i="1"/>
  <c r="BC84" i="1"/>
  <c r="BD80" i="1"/>
  <c r="BE66" i="1"/>
  <c r="BC54" i="1"/>
  <c r="BD88" i="1"/>
  <c r="BD76" i="1"/>
  <c r="BE60" i="1"/>
  <c r="BE82" i="1"/>
  <c r="BE86" i="1"/>
  <c r="BC42" i="1"/>
  <c r="BD32" i="1"/>
  <c r="BC72" i="1"/>
  <c r="BE76" i="1"/>
  <c r="BC8" i="1"/>
  <c r="BE64" i="1"/>
  <c r="BE74" i="1"/>
  <c r="BC100" i="1"/>
  <c r="BC96" i="1"/>
  <c r="BC74" i="1"/>
  <c r="BE88" i="1"/>
  <c r="BC104" i="1"/>
  <c r="BD48" i="1"/>
  <c r="BD100" i="1"/>
  <c r="BE68" i="1"/>
  <c r="BD30" i="1"/>
  <c r="BC40" i="1"/>
  <c r="BC26" i="1"/>
  <c r="BD28" i="1"/>
  <c r="BD26" i="1"/>
  <c r="BD40" i="1"/>
  <c r="BC52" i="1"/>
  <c r="BC90" i="1"/>
  <c r="BC70" i="1"/>
  <c r="BD66" i="1"/>
  <c r="BE102" i="1"/>
  <c r="BC46" i="1"/>
  <c r="BC64" i="1"/>
  <c r="BC94" i="1"/>
  <c r="BD96" i="1"/>
  <c r="BD90" i="1"/>
  <c r="BE98" i="1"/>
  <c r="BE94" i="1"/>
  <c r="BD62" i="1"/>
  <c r="BC30" i="1"/>
  <c r="BE10" i="1"/>
  <c r="BE80" i="1"/>
  <c r="BC68" i="1"/>
  <c r="BC78" i="1"/>
  <c r="BC18" i="1"/>
  <c r="BC10" i="1"/>
  <c r="BD22" i="1"/>
  <c r="BD12" i="1"/>
  <c r="BC62" i="1"/>
  <c r="BD102" i="1"/>
  <c r="BC56" i="1"/>
  <c r="BE78" i="1"/>
  <c r="BC98" i="1"/>
  <c r="BC80" i="1"/>
  <c r="BC106" i="1"/>
  <c r="BD50" i="1"/>
  <c r="BD74" i="1"/>
  <c r="BE54" i="1"/>
  <c r="BE92" i="1"/>
  <c r="BC38" i="1"/>
  <c r="BD10" i="1"/>
  <c r="BC102" i="1"/>
  <c r="BD94" i="1"/>
  <c r="BC88" i="1"/>
  <c r="BD84" i="1"/>
  <c r="BC76" i="1"/>
  <c r="BC22" i="1"/>
  <c r="BC36" i="1"/>
  <c r="BC24" i="1"/>
  <c r="BC14" i="1"/>
  <c r="BC28" i="1"/>
  <c r="BD18" i="1"/>
  <c r="BD42" i="1"/>
  <c r="BD44" i="1"/>
  <c r="BD34" i="1"/>
  <c r="BD104" i="1"/>
  <c r="BD56" i="1"/>
  <c r="BD72" i="1"/>
  <c r="BE100" i="1"/>
  <c r="BE52" i="1"/>
  <c r="BE90" i="1"/>
  <c r="BE70" i="1"/>
  <c r="BC58" i="1"/>
  <c r="BC48" i="1"/>
  <c r="BD46" i="1"/>
  <c r="BD52" i="1"/>
  <c r="BD64" i="1"/>
  <c r="BE84" i="1"/>
  <c r="BE48" i="1"/>
  <c r="BE46" i="1"/>
  <c r="BD14" i="1"/>
  <c r="BD98" i="1"/>
  <c r="BC66" i="1"/>
  <c r="BD82" i="1"/>
  <c r="BD60" i="1"/>
  <c r="BC60" i="1"/>
  <c r="BC82" i="1"/>
  <c r="BC86" i="1"/>
  <c r="BD68" i="1"/>
  <c r="BD78" i="1"/>
  <c r="BE72" i="1"/>
  <c r="BE106" i="1"/>
  <c r="BE8" i="1"/>
  <c r="BD8" i="1"/>
  <c r="BC50" i="1"/>
  <c r="BC20" i="1"/>
  <c r="BC44" i="1"/>
  <c r="BD20" i="1"/>
  <c r="BD16" i="1"/>
  <c r="BC92" i="1"/>
  <c r="BD58" i="1"/>
  <c r="BD106" i="1"/>
  <c r="BE62" i="1"/>
  <c r="BE104" i="1"/>
  <c r="BD54" i="1"/>
  <c r="BD92" i="1"/>
  <c r="BE58" i="1"/>
  <c r="BE96" i="1"/>
  <c r="BD70" i="1"/>
  <c r="BE56" i="1"/>
  <c r="L2" i="8"/>
  <c r="AG21" i="6"/>
  <c r="AG41" i="6"/>
  <c r="AG35" i="6"/>
  <c r="AG37" i="6"/>
  <c r="AG23" i="6"/>
  <c r="AG29" i="6"/>
  <c r="AG13" i="6"/>
  <c r="AG11" i="6"/>
  <c r="AG27" i="6"/>
  <c r="AM13" i="6"/>
  <c r="AM17" i="6"/>
  <c r="AM7" i="6"/>
  <c r="AM41" i="6"/>
  <c r="AM29" i="6"/>
  <c r="AM43" i="6"/>
  <c r="AM31" i="6"/>
  <c r="AM33" i="6"/>
  <c r="AM9" i="6"/>
  <c r="AS9" i="6"/>
  <c r="AG71" i="6"/>
  <c r="AG101" i="6"/>
  <c r="AM103" i="6"/>
  <c r="AM55" i="6"/>
  <c r="AM71" i="6"/>
  <c r="AM97" i="6"/>
  <c r="AM93" i="6"/>
  <c r="AS99" i="6"/>
  <c r="AS79" i="6"/>
  <c r="AS51" i="6"/>
  <c r="AS89" i="6"/>
  <c r="AS69" i="6"/>
  <c r="AG57" i="6"/>
  <c r="AG67" i="6"/>
  <c r="AG87" i="6"/>
  <c r="AG47" i="6"/>
  <c r="AM45" i="6"/>
  <c r="AM51" i="6"/>
  <c r="AM63" i="6"/>
  <c r="AM83" i="6"/>
  <c r="AM85" i="6"/>
  <c r="AS83" i="6"/>
  <c r="AS75" i="6"/>
  <c r="AS47" i="6"/>
  <c r="AG49" i="6"/>
  <c r="AG75" i="6"/>
  <c r="AG77" i="6"/>
  <c r="AS49" i="6"/>
  <c r="AS45" i="6"/>
  <c r="AG7" i="6"/>
  <c r="AG65" i="6"/>
  <c r="AM81" i="6"/>
  <c r="AS63" i="6"/>
  <c r="AS73" i="6"/>
  <c r="AG99" i="6"/>
  <c r="AG95" i="6"/>
  <c r="AG73" i="6"/>
  <c r="AM59" i="6"/>
  <c r="AS87" i="6"/>
  <c r="AG103" i="6"/>
  <c r="AG59" i="6"/>
  <c r="AG81" i="6"/>
  <c r="AG85" i="6"/>
  <c r="AM47" i="6"/>
  <c r="AM99" i="6"/>
  <c r="AM67" i="6"/>
  <c r="AM77" i="6"/>
  <c r="AS67" i="6"/>
  <c r="AS71" i="6"/>
  <c r="AS105" i="6"/>
  <c r="AS7" i="6"/>
  <c r="AG39" i="6"/>
  <c r="AG17" i="6"/>
  <c r="AG25" i="6"/>
  <c r="AG15" i="6"/>
  <c r="AM35" i="6"/>
  <c r="AM11" i="6"/>
  <c r="AM39" i="6"/>
  <c r="AG61" i="6"/>
  <c r="AG51" i="6"/>
  <c r="AG89" i="6"/>
  <c r="AM57" i="6"/>
  <c r="AM105" i="6"/>
  <c r="AS61" i="6"/>
  <c r="AG45" i="6"/>
  <c r="AG63" i="6"/>
  <c r="AG93" i="6"/>
  <c r="AM95" i="6"/>
  <c r="AM53" i="6"/>
  <c r="AM91" i="6"/>
  <c r="AM89" i="6"/>
  <c r="AS57" i="6"/>
  <c r="AS95" i="6"/>
  <c r="AS97" i="6"/>
  <c r="AS93" i="6"/>
  <c r="AM61" i="6"/>
  <c r="AM69" i="6"/>
  <c r="AS55" i="6"/>
  <c r="AG33" i="6"/>
  <c r="AG43" i="6"/>
  <c r="AG31" i="6"/>
  <c r="AG9" i="6"/>
  <c r="AM27" i="6"/>
  <c r="AM21" i="6"/>
  <c r="AM25" i="6"/>
  <c r="AM15" i="6"/>
  <c r="AM23" i="6"/>
  <c r="AS11" i="6"/>
  <c r="AG83" i="6"/>
  <c r="AG91" i="6"/>
  <c r="AG69" i="6"/>
  <c r="AM65" i="6"/>
  <c r="AS103" i="6"/>
  <c r="AS101" i="6"/>
  <c r="AM79" i="6"/>
  <c r="AM101" i="6"/>
  <c r="AS65" i="6"/>
  <c r="AG55" i="6"/>
  <c r="AS77" i="6"/>
  <c r="AG53" i="6"/>
  <c r="AG97" i="6"/>
  <c r="AG79" i="6"/>
  <c r="AG105" i="6"/>
  <c r="AM87" i="6"/>
  <c r="AM49" i="6"/>
  <c r="AM73" i="6"/>
  <c r="AM75" i="6"/>
  <c r="AS53" i="6"/>
  <c r="AS91" i="6"/>
  <c r="AS59" i="6"/>
  <c r="AS81" i="6"/>
  <c r="AS85" i="6"/>
  <c r="AM19" i="6"/>
  <c r="AG19" i="6"/>
  <c r="AQ14" i="6"/>
  <c r="AS14" i="1"/>
  <c r="O1" i="6"/>
  <c r="W11" i="1"/>
  <c r="X11" i="1"/>
  <c r="Y11" i="1"/>
  <c r="Z11" i="1"/>
  <c r="W13" i="1"/>
  <c r="X13" i="1"/>
  <c r="Y13" i="1"/>
  <c r="Z13" i="1"/>
  <c r="W15" i="1"/>
  <c r="X15" i="1"/>
  <c r="Y15" i="1"/>
  <c r="Z15" i="1"/>
  <c r="W17" i="1"/>
  <c r="X17" i="1"/>
  <c r="Y17" i="1"/>
  <c r="Z17" i="1"/>
  <c r="W19" i="1"/>
  <c r="X19" i="1"/>
  <c r="Y19" i="1"/>
  <c r="Z19" i="1"/>
  <c r="W21" i="1"/>
  <c r="X21" i="1"/>
  <c r="Y21" i="1"/>
  <c r="Z21" i="1"/>
  <c r="W23" i="1"/>
  <c r="X23" i="1"/>
  <c r="Y23" i="1"/>
  <c r="Z23" i="1"/>
  <c r="W25" i="1"/>
  <c r="X25" i="1"/>
  <c r="Y25" i="1"/>
  <c r="Z25" i="1"/>
  <c r="W27" i="1"/>
  <c r="X27" i="1"/>
  <c r="Y27" i="1"/>
  <c r="Z27" i="1"/>
  <c r="W29" i="1"/>
  <c r="X29" i="1"/>
  <c r="Y29" i="1"/>
  <c r="Z29" i="1"/>
  <c r="W31" i="1"/>
  <c r="X31" i="1"/>
  <c r="Y31" i="1"/>
  <c r="Z31" i="1"/>
  <c r="W33" i="1"/>
  <c r="X33" i="1"/>
  <c r="Y33" i="1"/>
  <c r="Z33" i="1"/>
  <c r="W35" i="1"/>
  <c r="X35" i="1"/>
  <c r="Y35" i="1"/>
  <c r="Z35" i="1"/>
  <c r="W37" i="1"/>
  <c r="X37" i="1"/>
  <c r="Y37" i="1"/>
  <c r="Z37" i="1"/>
  <c r="W39" i="1"/>
  <c r="X39" i="1"/>
  <c r="Y39" i="1"/>
  <c r="Z39" i="1"/>
  <c r="W41" i="1"/>
  <c r="X41" i="1"/>
  <c r="Y41" i="1"/>
  <c r="Z41" i="1"/>
  <c r="W43" i="1"/>
  <c r="X43" i="1"/>
  <c r="Y43" i="1"/>
  <c r="Z43" i="1"/>
  <c r="W45" i="1"/>
  <c r="X45" i="1"/>
  <c r="Y45" i="1"/>
  <c r="Z45" i="1"/>
  <c r="Q11" i="1"/>
  <c r="R11" i="1"/>
  <c r="S11" i="1"/>
  <c r="T11" i="1"/>
  <c r="Q13" i="1"/>
  <c r="R13" i="1"/>
  <c r="S13" i="1"/>
  <c r="T13" i="1"/>
  <c r="Q15" i="1"/>
  <c r="R15" i="1"/>
  <c r="S15" i="1"/>
  <c r="T15" i="1"/>
  <c r="Q17" i="1"/>
  <c r="R17" i="1"/>
  <c r="S17" i="1"/>
  <c r="T17" i="1"/>
  <c r="Q19" i="1"/>
  <c r="R19" i="1"/>
  <c r="S19" i="1"/>
  <c r="T19" i="1"/>
  <c r="Q21" i="1"/>
  <c r="R21" i="1"/>
  <c r="S21" i="1"/>
  <c r="T21" i="1"/>
  <c r="Q23" i="1"/>
  <c r="R23" i="1"/>
  <c r="S23" i="1"/>
  <c r="T23" i="1"/>
  <c r="Q25" i="1"/>
  <c r="R25" i="1"/>
  <c r="S25" i="1"/>
  <c r="T25" i="1"/>
  <c r="Q27" i="1"/>
  <c r="R27" i="1"/>
  <c r="S27" i="1"/>
  <c r="T27" i="1"/>
  <c r="Q29" i="1"/>
  <c r="R29" i="1"/>
  <c r="S29" i="1"/>
  <c r="T29" i="1"/>
  <c r="Q31" i="1"/>
  <c r="R31" i="1"/>
  <c r="S31" i="1"/>
  <c r="T31" i="1"/>
  <c r="Q33" i="1"/>
  <c r="R33" i="1"/>
  <c r="S33" i="1"/>
  <c r="T33" i="1"/>
  <c r="Q35" i="1"/>
  <c r="R35" i="1"/>
  <c r="S35" i="1"/>
  <c r="T35" i="1"/>
  <c r="Q37" i="1"/>
  <c r="R37" i="1"/>
  <c r="S37" i="1"/>
  <c r="T37" i="1"/>
  <c r="Q39" i="1"/>
  <c r="R39" i="1"/>
  <c r="S39" i="1"/>
  <c r="T39" i="1"/>
  <c r="Q41" i="1"/>
  <c r="R41" i="1"/>
  <c r="S41" i="1"/>
  <c r="T41" i="1"/>
  <c r="Q43" i="1"/>
  <c r="R43" i="1"/>
  <c r="S43" i="1"/>
  <c r="T43" i="1"/>
  <c r="Q45" i="1"/>
  <c r="R45" i="1"/>
  <c r="S45" i="1"/>
  <c r="T45" i="1"/>
  <c r="K11" i="1"/>
  <c r="L11" i="1"/>
  <c r="M11" i="1"/>
  <c r="N11" i="1"/>
  <c r="K13" i="1"/>
  <c r="L13" i="1"/>
  <c r="M13" i="1"/>
  <c r="N13" i="1"/>
  <c r="K15" i="1"/>
  <c r="L15" i="1"/>
  <c r="M15" i="1"/>
  <c r="N15" i="1"/>
  <c r="K17" i="1"/>
  <c r="L17" i="1"/>
  <c r="M17" i="1"/>
  <c r="N17" i="1"/>
  <c r="K19" i="1"/>
  <c r="L19" i="1"/>
  <c r="M19" i="1"/>
  <c r="N19" i="1"/>
  <c r="K21" i="1"/>
  <c r="L21" i="1"/>
  <c r="M21" i="1"/>
  <c r="N21" i="1"/>
  <c r="K23" i="1"/>
  <c r="L23" i="1"/>
  <c r="M23" i="1"/>
  <c r="N23" i="1"/>
  <c r="K25" i="1"/>
  <c r="L25" i="1"/>
  <c r="M25" i="1"/>
  <c r="N25" i="1"/>
  <c r="K27" i="1"/>
  <c r="L27" i="1"/>
  <c r="M27" i="1"/>
  <c r="N27" i="1"/>
  <c r="K29" i="1"/>
  <c r="L29" i="1"/>
  <c r="M29" i="1"/>
  <c r="N29" i="1"/>
  <c r="K31" i="1"/>
  <c r="L31" i="1"/>
  <c r="M31" i="1"/>
  <c r="N31" i="1"/>
  <c r="K33" i="1"/>
  <c r="L33" i="1"/>
  <c r="M33" i="1"/>
  <c r="N33" i="1"/>
  <c r="K35" i="1"/>
  <c r="L35" i="1"/>
  <c r="M35" i="1"/>
  <c r="N35" i="1"/>
  <c r="K37" i="1"/>
  <c r="L37" i="1"/>
  <c r="M37" i="1"/>
  <c r="N37" i="1"/>
  <c r="K39" i="1"/>
  <c r="L39" i="1"/>
  <c r="M39" i="1"/>
  <c r="N39" i="1"/>
  <c r="K41" i="1"/>
  <c r="L41" i="1"/>
  <c r="M41" i="1"/>
  <c r="N41" i="1"/>
  <c r="K43" i="1"/>
  <c r="L43" i="1"/>
  <c r="M43" i="1"/>
  <c r="N43" i="1"/>
  <c r="K45" i="1"/>
  <c r="L45" i="1"/>
  <c r="M45" i="1"/>
  <c r="N45" i="1"/>
  <c r="E11" i="1"/>
  <c r="F11" i="1"/>
  <c r="G11" i="1"/>
  <c r="H11" i="1"/>
  <c r="E13" i="1"/>
  <c r="F13" i="1"/>
  <c r="G13" i="1"/>
  <c r="H13" i="1"/>
  <c r="E15" i="1"/>
  <c r="F15" i="1"/>
  <c r="G15" i="1"/>
  <c r="H15" i="1"/>
  <c r="E17" i="1"/>
  <c r="F17" i="1"/>
  <c r="G17" i="1"/>
  <c r="H17" i="1"/>
  <c r="E19" i="1"/>
  <c r="F19" i="1"/>
  <c r="G19" i="1"/>
  <c r="H19" i="1"/>
  <c r="E21" i="1"/>
  <c r="F21" i="1"/>
  <c r="G21" i="1"/>
  <c r="H21" i="1"/>
  <c r="E23" i="1"/>
  <c r="F23" i="1"/>
  <c r="G23" i="1"/>
  <c r="H23" i="1"/>
  <c r="E25" i="1"/>
  <c r="F25" i="1"/>
  <c r="G25" i="1"/>
  <c r="H25" i="1"/>
  <c r="E27" i="1"/>
  <c r="F27" i="1"/>
  <c r="G27" i="1"/>
  <c r="H27" i="1"/>
  <c r="E29" i="1"/>
  <c r="F29" i="1"/>
  <c r="G29" i="1"/>
  <c r="H29" i="1"/>
  <c r="E31" i="1"/>
  <c r="F31" i="1"/>
  <c r="G31" i="1"/>
  <c r="H31" i="1"/>
  <c r="E33" i="1"/>
  <c r="F33" i="1"/>
  <c r="G33" i="1"/>
  <c r="H33" i="1"/>
  <c r="E35" i="1"/>
  <c r="F35" i="1"/>
  <c r="G35" i="1"/>
  <c r="H35" i="1"/>
  <c r="E37" i="1"/>
  <c r="F37" i="1"/>
  <c r="G37" i="1"/>
  <c r="H37" i="1"/>
  <c r="E39" i="1"/>
  <c r="F39" i="1"/>
  <c r="G39" i="1"/>
  <c r="H39" i="1"/>
  <c r="E41" i="1"/>
  <c r="F41" i="1"/>
  <c r="G41" i="1"/>
  <c r="H41" i="1"/>
  <c r="E43" i="1"/>
  <c r="F43" i="1"/>
  <c r="G43" i="1"/>
  <c r="H43" i="1"/>
  <c r="E45" i="1"/>
  <c r="F45" i="1"/>
  <c r="G45" i="1"/>
  <c r="H45" i="1"/>
  <c r="Z9" i="1"/>
  <c r="Y9" i="1"/>
  <c r="X9" i="1"/>
  <c r="W9" i="1"/>
  <c r="T9" i="1"/>
  <c r="S9" i="1"/>
  <c r="R9" i="1"/>
  <c r="Q9" i="1"/>
  <c r="N9" i="1"/>
  <c r="M9" i="1"/>
  <c r="L9" i="1"/>
  <c r="K9" i="1"/>
  <c r="H9" i="1"/>
  <c r="G9" i="1"/>
  <c r="F9" i="1"/>
  <c r="E9" i="1"/>
  <c r="M13" i="15" l="1"/>
  <c r="Q13" i="8"/>
  <c r="Q12" i="15" s="1"/>
  <c r="Q12" i="8"/>
  <c r="N23" i="14"/>
  <c r="P23" i="15"/>
  <c r="M49" i="14"/>
  <c r="O49" i="15"/>
  <c r="K97" i="14"/>
  <c r="M97" i="15"/>
  <c r="M89" i="14"/>
  <c r="O89" i="15"/>
  <c r="M39" i="14"/>
  <c r="O39" i="15"/>
  <c r="M88" i="14"/>
  <c r="O88" i="15"/>
  <c r="M47" i="14"/>
  <c r="O47" i="15"/>
  <c r="M76" i="14"/>
  <c r="O76" i="15"/>
  <c r="M86" i="14"/>
  <c r="O86" i="15"/>
  <c r="K67" i="14"/>
  <c r="M67" i="15"/>
  <c r="M97" i="14"/>
  <c r="O97" i="15"/>
  <c r="K29" i="14"/>
  <c r="M29" i="15"/>
  <c r="O61" i="14"/>
  <c r="Q61" i="15"/>
  <c r="M23" i="14"/>
  <c r="O23" i="15"/>
  <c r="M19" i="14"/>
  <c r="O19" i="15"/>
  <c r="K34" i="14"/>
  <c r="M34" i="15"/>
  <c r="M71" i="14"/>
  <c r="O71" i="15"/>
  <c r="M41" i="14"/>
  <c r="O41" i="15"/>
  <c r="O71" i="14"/>
  <c r="Q71" i="15"/>
  <c r="M67" i="14"/>
  <c r="O67" i="15"/>
  <c r="K85" i="14"/>
  <c r="M85" i="15"/>
  <c r="M45" i="14"/>
  <c r="O45" i="15"/>
  <c r="K57" i="14"/>
  <c r="M57" i="15"/>
  <c r="K21" i="14"/>
  <c r="M21" i="15"/>
  <c r="L23" i="14"/>
  <c r="N23" i="15"/>
  <c r="N15" i="14"/>
  <c r="P15" i="15"/>
  <c r="N71" i="14"/>
  <c r="P71" i="15"/>
  <c r="O91" i="14"/>
  <c r="Q91" i="15"/>
  <c r="O78" i="14"/>
  <c r="Q78" i="15"/>
  <c r="M62" i="14"/>
  <c r="O62" i="15"/>
  <c r="K63" i="14"/>
  <c r="M63" i="15"/>
  <c r="O101" i="14"/>
  <c r="Q101" i="15"/>
  <c r="K69" i="14"/>
  <c r="M69" i="15"/>
  <c r="M27" i="14"/>
  <c r="O27" i="15"/>
  <c r="K40" i="14"/>
  <c r="M40" i="15"/>
  <c r="O73" i="14"/>
  <c r="Q73" i="15"/>
  <c r="M87" i="14"/>
  <c r="O87" i="15"/>
  <c r="O68" i="14"/>
  <c r="Q68" i="15"/>
  <c r="M100" i="14"/>
  <c r="O100" i="15"/>
  <c r="O87" i="14"/>
  <c r="Q87" i="15"/>
  <c r="O63" i="14"/>
  <c r="Q63" i="15"/>
  <c r="M75" i="14"/>
  <c r="O75" i="15"/>
  <c r="M85" i="14"/>
  <c r="O85" i="15"/>
  <c r="K87" i="14"/>
  <c r="M87" i="15"/>
  <c r="O79" i="14"/>
  <c r="Q79" i="15"/>
  <c r="K101" i="14"/>
  <c r="M101" i="15"/>
  <c r="M31" i="14"/>
  <c r="O31" i="15"/>
  <c r="K38" i="14"/>
  <c r="M38" i="15"/>
  <c r="K53" i="14"/>
  <c r="M53" i="15"/>
  <c r="M69" i="14"/>
  <c r="O69" i="15"/>
  <c r="M54" i="14"/>
  <c r="O54" i="15"/>
  <c r="K91" i="14"/>
  <c r="M91" i="15"/>
  <c r="M16" i="14"/>
  <c r="O16" i="15"/>
  <c r="K15" i="14"/>
  <c r="M15" i="15"/>
  <c r="K33" i="14"/>
  <c r="M33" i="15"/>
  <c r="M51" i="14"/>
  <c r="O51" i="15"/>
  <c r="K14" i="14"/>
  <c r="K82" i="14"/>
  <c r="M82" i="15"/>
  <c r="K66" i="14"/>
  <c r="M66" i="15"/>
  <c r="O69" i="14"/>
  <c r="Q69" i="15"/>
  <c r="K27" i="14"/>
  <c r="M27" i="15"/>
  <c r="L37" i="14"/>
  <c r="N37" i="15"/>
  <c r="K105" i="14"/>
  <c r="M105" i="15"/>
  <c r="K64" i="14"/>
  <c r="M64" i="15"/>
  <c r="M28" i="14"/>
  <c r="O28" i="15"/>
  <c r="O74" i="14"/>
  <c r="Q74" i="15"/>
  <c r="K103" i="14"/>
  <c r="M103" i="15"/>
  <c r="K95" i="14"/>
  <c r="M95" i="15"/>
  <c r="K75" i="14"/>
  <c r="M75" i="15"/>
  <c r="K88" i="14"/>
  <c r="M88" i="15"/>
  <c r="K102" i="14"/>
  <c r="M102" i="15"/>
  <c r="K41" i="14"/>
  <c r="M41" i="15"/>
  <c r="O55" i="14"/>
  <c r="Q55" i="15"/>
  <c r="M81" i="14"/>
  <c r="O81" i="15"/>
  <c r="O47" i="14"/>
  <c r="Q47" i="15"/>
  <c r="L39" i="14"/>
  <c r="N39" i="15"/>
  <c r="N88" i="8"/>
  <c r="O53" i="14"/>
  <c r="Q53" i="15"/>
  <c r="K79" i="14"/>
  <c r="M79" i="15"/>
  <c r="O77" i="14"/>
  <c r="Q77" i="15"/>
  <c r="M37" i="14"/>
  <c r="O37" i="15"/>
  <c r="M61" i="14"/>
  <c r="O61" i="15"/>
  <c r="O93" i="14"/>
  <c r="Q93" i="15"/>
  <c r="O97" i="14"/>
  <c r="Q97" i="15"/>
  <c r="M66" i="14"/>
  <c r="O66" i="15"/>
  <c r="M25" i="14"/>
  <c r="O25" i="15"/>
  <c r="K39" i="14"/>
  <c r="M39" i="15"/>
  <c r="O67" i="14"/>
  <c r="Q67" i="15"/>
  <c r="M99" i="14"/>
  <c r="O99" i="15"/>
  <c r="M83" i="14"/>
  <c r="O83" i="15"/>
  <c r="M29" i="14"/>
  <c r="O29" i="15"/>
  <c r="K37" i="14"/>
  <c r="M37" i="15"/>
  <c r="O95" i="14"/>
  <c r="Q95" i="15"/>
  <c r="M53" i="14"/>
  <c r="O53" i="15"/>
  <c r="O104" i="14"/>
  <c r="Q104" i="15"/>
  <c r="K92" i="14"/>
  <c r="M92" i="15"/>
  <c r="M15" i="14"/>
  <c r="O15" i="15"/>
  <c r="K31" i="14"/>
  <c r="M31" i="15"/>
  <c r="K19" i="14"/>
  <c r="M19" i="15"/>
  <c r="O99" i="14"/>
  <c r="Q99" i="15"/>
  <c r="M77" i="14"/>
  <c r="O77" i="15"/>
  <c r="K81" i="14"/>
  <c r="M81" i="15"/>
  <c r="M59" i="14"/>
  <c r="O59" i="15"/>
  <c r="K65" i="14"/>
  <c r="M65" i="15"/>
  <c r="O83" i="14"/>
  <c r="Q83" i="15"/>
  <c r="M44" i="14"/>
  <c r="O44" i="15"/>
  <c r="K24" i="14"/>
  <c r="M24" i="15"/>
  <c r="N34" i="8"/>
  <c r="N65" i="14"/>
  <c r="P65" i="15"/>
  <c r="K55" i="14"/>
  <c r="M55" i="15"/>
  <c r="M101" i="14"/>
  <c r="O101" i="15"/>
  <c r="M65" i="14"/>
  <c r="O65" i="15"/>
  <c r="K51" i="14"/>
  <c r="M51" i="15"/>
  <c r="K25" i="14"/>
  <c r="M25" i="15"/>
  <c r="K99" i="14"/>
  <c r="M99" i="15"/>
  <c r="O59" i="14"/>
  <c r="Q59" i="15"/>
  <c r="M48" i="14"/>
  <c r="O48" i="15"/>
  <c r="M79" i="14"/>
  <c r="O79" i="15"/>
  <c r="K77" i="14"/>
  <c r="M77" i="15"/>
  <c r="M93" i="14"/>
  <c r="O93" i="15"/>
  <c r="K42" i="14"/>
  <c r="M42" i="15"/>
  <c r="O65" i="14"/>
  <c r="Q65" i="15"/>
  <c r="O57" i="14"/>
  <c r="Q57" i="15"/>
  <c r="O103" i="14"/>
  <c r="Q103" i="15"/>
  <c r="M24" i="14"/>
  <c r="O24" i="15"/>
  <c r="M72" i="14"/>
  <c r="O72" i="15"/>
  <c r="M42" i="14"/>
  <c r="O42" i="15"/>
  <c r="K35" i="14"/>
  <c r="M35" i="15"/>
  <c r="M68" i="14"/>
  <c r="O68" i="15"/>
  <c r="K58" i="14"/>
  <c r="M58" i="15"/>
  <c r="M43" i="14"/>
  <c r="O43" i="15"/>
  <c r="K23" i="14"/>
  <c r="M23" i="15"/>
  <c r="N1" i="14"/>
  <c r="L1" i="15"/>
  <c r="R104" i="8"/>
  <c r="R78" i="8"/>
  <c r="P76" i="8"/>
  <c r="P88" i="8"/>
  <c r="P48" i="8"/>
  <c r="N14" i="8"/>
  <c r="Q70" i="15"/>
  <c r="O26" i="15"/>
  <c r="O78" i="15"/>
  <c r="O50" i="15"/>
  <c r="O40" i="15"/>
  <c r="P86" i="8"/>
  <c r="P28" i="8"/>
  <c r="N102" i="8"/>
  <c r="N66" i="8"/>
  <c r="M100" i="15"/>
  <c r="M78" i="15"/>
  <c r="M32" i="15"/>
  <c r="N36" i="8"/>
  <c r="Q94" i="15"/>
  <c r="Q56" i="15"/>
  <c r="Q100" i="15"/>
  <c r="Q60" i="15"/>
  <c r="Q102" i="15"/>
  <c r="Q48" i="15"/>
  <c r="N64" i="8"/>
  <c r="P30" i="8"/>
  <c r="P44" i="8"/>
  <c r="P42" i="8"/>
  <c r="R68" i="8"/>
  <c r="Q88" i="15"/>
  <c r="O94" i="15"/>
  <c r="O52" i="15"/>
  <c r="O60" i="15"/>
  <c r="O82" i="15"/>
  <c r="O46" i="15"/>
  <c r="M28" i="15"/>
  <c r="N58" i="8"/>
  <c r="P68" i="8"/>
  <c r="P62" i="8"/>
  <c r="O84" i="15"/>
  <c r="N82" i="8"/>
  <c r="P54" i="8"/>
  <c r="P100" i="8"/>
  <c r="N92" i="8"/>
  <c r="M52" i="15"/>
  <c r="M26" i="15"/>
  <c r="M96" i="15"/>
  <c r="O80" i="15"/>
  <c r="Q62" i="15"/>
  <c r="M20" i="15"/>
  <c r="M86" i="15"/>
  <c r="Q84" i="15"/>
  <c r="Q54" i="15"/>
  <c r="O38" i="15"/>
  <c r="K61" i="14"/>
  <c r="M62" i="15"/>
  <c r="M76" i="15"/>
  <c r="K11" i="14"/>
  <c r="Q58" i="15"/>
  <c r="M55" i="14"/>
  <c r="O56" i="15"/>
  <c r="M73" i="14"/>
  <c r="O74" i="15"/>
  <c r="K89" i="14"/>
  <c r="M90" i="15"/>
  <c r="O75" i="14"/>
  <c r="Q76" i="15"/>
  <c r="O89" i="14"/>
  <c r="Q90" i="15"/>
  <c r="M9" i="14"/>
  <c r="M57" i="14"/>
  <c r="O58" i="15"/>
  <c r="M17" i="14"/>
  <c r="O18" i="15"/>
  <c r="O49" i="14"/>
  <c r="Q50" i="15"/>
  <c r="K71" i="14"/>
  <c r="M72" i="15"/>
  <c r="K59" i="14"/>
  <c r="M60" i="15"/>
  <c r="M103" i="14"/>
  <c r="O104" i="15"/>
  <c r="M95" i="14"/>
  <c r="O96" i="15"/>
  <c r="M105" i="14"/>
  <c r="O106" i="15"/>
  <c r="M50" i="14"/>
  <c r="P50" i="8"/>
  <c r="K49" i="14"/>
  <c r="M50" i="15"/>
  <c r="M91" i="14"/>
  <c r="O92" i="15"/>
  <c r="M63" i="14"/>
  <c r="O64" i="15"/>
  <c r="N42" i="8"/>
  <c r="O81" i="14"/>
  <c r="Q82" i="15"/>
  <c r="M68" i="15"/>
  <c r="M54" i="15"/>
  <c r="K43" i="14"/>
  <c r="M44" i="15"/>
  <c r="O51" i="14"/>
  <c r="Q52" i="15"/>
  <c r="K45" i="14"/>
  <c r="M46" i="15"/>
  <c r="K17" i="14"/>
  <c r="M18" i="15"/>
  <c r="K47" i="14"/>
  <c r="M48" i="15"/>
  <c r="R74" i="8"/>
  <c r="M80" i="15"/>
  <c r="M102" i="14"/>
  <c r="P102" i="8"/>
  <c r="O90" i="15"/>
  <c r="K93" i="14"/>
  <c r="M94" i="15"/>
  <c r="K73" i="14"/>
  <c r="M74" i="15"/>
  <c r="M35" i="14"/>
  <c r="O36" i="15"/>
  <c r="O105" i="14"/>
  <c r="Q106" i="15"/>
  <c r="M70" i="15"/>
  <c r="M21" i="14"/>
  <c r="O22" i="15"/>
  <c r="O85" i="14"/>
  <c r="Q86" i="15"/>
  <c r="K83" i="14"/>
  <c r="M84" i="15"/>
  <c r="M33" i="14"/>
  <c r="O34" i="15"/>
  <c r="O45" i="14"/>
  <c r="Q46" i="15"/>
  <c r="O32" i="15"/>
  <c r="Q66" i="15"/>
  <c r="O20" i="15"/>
  <c r="M22" i="15"/>
  <c r="P8" i="8"/>
  <c r="M8" i="14"/>
  <c r="R8" i="8"/>
  <c r="O8" i="14"/>
  <c r="N8" i="8"/>
  <c r="K8" i="14"/>
  <c r="G44" i="6"/>
  <c r="G38" i="6"/>
  <c r="G34" i="6"/>
  <c r="G28" i="6"/>
  <c r="G26" i="6"/>
  <c r="G22" i="6"/>
  <c r="G16" i="6"/>
  <c r="G12" i="6"/>
  <c r="M44" i="6"/>
  <c r="M38" i="6"/>
  <c r="M32" i="6"/>
  <c r="M28" i="6"/>
  <c r="M22" i="6"/>
  <c r="M16" i="6"/>
  <c r="K8" i="6"/>
  <c r="Q8" i="6"/>
  <c r="W8" i="6"/>
  <c r="X8" i="6"/>
  <c r="E44" i="6"/>
  <c r="E42" i="6"/>
  <c r="E40" i="6"/>
  <c r="E38" i="6"/>
  <c r="E36" i="6"/>
  <c r="E34" i="6"/>
  <c r="E32" i="6"/>
  <c r="E30" i="6"/>
  <c r="E28" i="6"/>
  <c r="E26" i="6"/>
  <c r="E24" i="6"/>
  <c r="E22" i="6"/>
  <c r="E18" i="6"/>
  <c r="E16" i="6"/>
  <c r="E14" i="6"/>
  <c r="E12" i="6"/>
  <c r="E10" i="6"/>
  <c r="K44" i="6"/>
  <c r="K42" i="6"/>
  <c r="K40" i="6"/>
  <c r="K38" i="6"/>
  <c r="K36" i="6"/>
  <c r="K34" i="6"/>
  <c r="K32" i="6"/>
  <c r="K30" i="6"/>
  <c r="K28" i="6"/>
  <c r="K26" i="6"/>
  <c r="K24" i="6"/>
  <c r="K22" i="6"/>
  <c r="K18" i="6"/>
  <c r="K16" i="6"/>
  <c r="K14" i="6"/>
  <c r="K12" i="6"/>
  <c r="K10" i="6"/>
  <c r="Q44" i="6"/>
  <c r="Q42" i="6"/>
  <c r="Q40" i="6"/>
  <c r="Q38" i="6"/>
  <c r="Q36" i="6"/>
  <c r="Q34" i="6"/>
  <c r="Q32" i="6"/>
  <c r="Q30" i="6"/>
  <c r="Q28" i="6"/>
  <c r="Q26" i="6"/>
  <c r="Q24" i="6"/>
  <c r="Q22" i="6"/>
  <c r="Q18" i="6"/>
  <c r="Q16" i="6"/>
  <c r="Q14" i="6"/>
  <c r="Q12" i="6"/>
  <c r="Q10" i="6"/>
  <c r="W44" i="6"/>
  <c r="W42" i="6"/>
  <c r="W40" i="6"/>
  <c r="W38" i="6"/>
  <c r="W36" i="6"/>
  <c r="W34" i="6"/>
  <c r="W32" i="6"/>
  <c r="W30" i="6"/>
  <c r="W28" i="6"/>
  <c r="W26" i="6"/>
  <c r="W24" i="6"/>
  <c r="W22" i="6"/>
  <c r="W18" i="6"/>
  <c r="W16" i="6"/>
  <c r="W14" i="6"/>
  <c r="W12" i="6"/>
  <c r="W10" i="6"/>
  <c r="S8" i="6"/>
  <c r="V44" i="6"/>
  <c r="V42" i="6"/>
  <c r="V40" i="6"/>
  <c r="V38" i="6"/>
  <c r="V36" i="6"/>
  <c r="V34" i="6"/>
  <c r="V32" i="6"/>
  <c r="V30" i="6"/>
  <c r="V28" i="6"/>
  <c r="V26" i="6"/>
  <c r="V24" i="6"/>
  <c r="V22" i="6"/>
  <c r="V18" i="6"/>
  <c r="V16" i="6"/>
  <c r="V14" i="6"/>
  <c r="V12" i="6"/>
  <c r="V10" i="6"/>
  <c r="Y8" i="6"/>
  <c r="V8" i="6"/>
  <c r="G32" i="6"/>
  <c r="G18" i="6"/>
  <c r="M40" i="6"/>
  <c r="M26" i="6"/>
  <c r="M14" i="6"/>
  <c r="M12" i="6"/>
  <c r="M10" i="6"/>
  <c r="S44" i="6"/>
  <c r="S42" i="6"/>
  <c r="S40" i="6"/>
  <c r="S38" i="6"/>
  <c r="S36" i="6"/>
  <c r="S34" i="6"/>
  <c r="S32" i="6"/>
  <c r="S30" i="6"/>
  <c r="S28" i="6"/>
  <c r="S26" i="6"/>
  <c r="S24" i="6"/>
  <c r="S22" i="6"/>
  <c r="S20" i="6"/>
  <c r="S18" i="6"/>
  <c r="S16" i="6"/>
  <c r="S14" i="6"/>
  <c r="S12" i="6"/>
  <c r="S10" i="6"/>
  <c r="Y44" i="6"/>
  <c r="Y42" i="6"/>
  <c r="Y40" i="6"/>
  <c r="Y38" i="6"/>
  <c r="Y36" i="6"/>
  <c r="Y34" i="6"/>
  <c r="Y32" i="6"/>
  <c r="Y30" i="6"/>
  <c r="Y28" i="6"/>
  <c r="Y26" i="6"/>
  <c r="Y24" i="6"/>
  <c r="Y22" i="6"/>
  <c r="Y18" i="6"/>
  <c r="Y16" i="6"/>
  <c r="Y14" i="6"/>
  <c r="Y12" i="6"/>
  <c r="Y10" i="6"/>
  <c r="M8" i="6"/>
  <c r="G42" i="6"/>
  <c r="G40" i="6"/>
  <c r="G36" i="6"/>
  <c r="G30" i="6"/>
  <c r="G24" i="6"/>
  <c r="G20" i="6"/>
  <c r="G14" i="6"/>
  <c r="G10" i="6"/>
  <c r="M42" i="6"/>
  <c r="M36" i="6"/>
  <c r="M34" i="6"/>
  <c r="M30" i="6"/>
  <c r="M24" i="6"/>
  <c r="M18" i="6"/>
  <c r="X44" i="6"/>
  <c r="X42" i="6"/>
  <c r="X40" i="6"/>
  <c r="X38" i="6"/>
  <c r="X36" i="6"/>
  <c r="X34" i="6"/>
  <c r="X32" i="6"/>
  <c r="X30" i="6"/>
  <c r="X28" i="6"/>
  <c r="X26" i="6"/>
  <c r="X24" i="6"/>
  <c r="X22" i="6"/>
  <c r="X18" i="6"/>
  <c r="X16" i="6"/>
  <c r="X14" i="6"/>
  <c r="X12" i="6"/>
  <c r="X10" i="6"/>
  <c r="Y20" i="6"/>
  <c r="X20" i="6"/>
  <c r="W20" i="6"/>
  <c r="V20" i="6"/>
  <c r="Q20" i="6"/>
  <c r="M20" i="6"/>
  <c r="K20" i="6"/>
  <c r="E20" i="6"/>
  <c r="G8" i="6"/>
  <c r="E8" i="6"/>
  <c r="D8" i="6"/>
  <c r="F44" i="6"/>
  <c r="F42" i="6"/>
  <c r="F40" i="6"/>
  <c r="F38" i="6"/>
  <c r="F36" i="6"/>
  <c r="F34" i="6"/>
  <c r="F32" i="6"/>
  <c r="F30" i="6"/>
  <c r="F28" i="6"/>
  <c r="F26" i="6"/>
  <c r="F24" i="6"/>
  <c r="F22" i="6"/>
  <c r="F20" i="6"/>
  <c r="F18" i="6"/>
  <c r="F16" i="6"/>
  <c r="F14" i="6"/>
  <c r="F12" i="6"/>
  <c r="F10" i="6"/>
  <c r="L44" i="6"/>
  <c r="L42" i="6"/>
  <c r="L40" i="6"/>
  <c r="L38" i="6"/>
  <c r="L36" i="6"/>
  <c r="L34" i="6"/>
  <c r="L32" i="6"/>
  <c r="L30" i="6"/>
  <c r="L28" i="6"/>
  <c r="L26" i="6"/>
  <c r="L24" i="6"/>
  <c r="L22" i="6"/>
  <c r="L20" i="6"/>
  <c r="L18" i="6"/>
  <c r="L16" i="6"/>
  <c r="L14" i="6"/>
  <c r="L12" i="6"/>
  <c r="L10" i="6"/>
  <c r="R44" i="6"/>
  <c r="R42" i="6"/>
  <c r="R40" i="6"/>
  <c r="R38" i="6"/>
  <c r="R36" i="6"/>
  <c r="R34" i="6"/>
  <c r="R32" i="6"/>
  <c r="R30" i="6"/>
  <c r="R28" i="6"/>
  <c r="R26" i="6"/>
  <c r="R24" i="6"/>
  <c r="R22" i="6"/>
  <c r="R20" i="6"/>
  <c r="R18" i="6"/>
  <c r="R16" i="6"/>
  <c r="R14" i="6"/>
  <c r="R12" i="6"/>
  <c r="R10" i="6"/>
  <c r="P8" i="6"/>
  <c r="F8" i="6"/>
  <c r="R8" i="6"/>
  <c r="J8" i="6"/>
  <c r="L8" i="6"/>
  <c r="D44" i="6"/>
  <c r="D42" i="6"/>
  <c r="D40" i="6"/>
  <c r="D38" i="6"/>
  <c r="D36" i="6"/>
  <c r="D34" i="6"/>
  <c r="D32" i="6"/>
  <c r="D30" i="6"/>
  <c r="D28" i="6"/>
  <c r="D26" i="6"/>
  <c r="D24" i="6"/>
  <c r="D22" i="6"/>
  <c r="D20" i="6"/>
  <c r="D18" i="6"/>
  <c r="D16" i="6"/>
  <c r="D14" i="6"/>
  <c r="D12" i="6"/>
  <c r="D10" i="6"/>
  <c r="J44" i="6"/>
  <c r="J42" i="6"/>
  <c r="J40" i="6"/>
  <c r="J38" i="6"/>
  <c r="J36" i="6"/>
  <c r="J34" i="6"/>
  <c r="J32" i="6"/>
  <c r="J30" i="6"/>
  <c r="J28" i="6"/>
  <c r="J26" i="6"/>
  <c r="J24" i="6"/>
  <c r="J22" i="6"/>
  <c r="J20" i="6"/>
  <c r="J18" i="6"/>
  <c r="J16" i="6"/>
  <c r="J14" i="6"/>
  <c r="J12" i="6"/>
  <c r="J10" i="6"/>
  <c r="P44" i="6"/>
  <c r="P42" i="6"/>
  <c r="P40" i="6"/>
  <c r="P38" i="6"/>
  <c r="P36" i="6"/>
  <c r="P34" i="6"/>
  <c r="P32" i="6"/>
  <c r="P30" i="6"/>
  <c r="P28" i="6"/>
  <c r="P26" i="6"/>
  <c r="P24" i="6"/>
  <c r="P22" i="6"/>
  <c r="P20" i="6"/>
  <c r="P18" i="6"/>
  <c r="P16" i="6"/>
  <c r="P14" i="6"/>
  <c r="P12" i="6"/>
  <c r="P10" i="6"/>
  <c r="AQ16" i="6"/>
  <c r="AS16" i="1"/>
  <c r="AT14" i="1"/>
  <c r="AR13" i="6"/>
  <c r="R12" i="8" l="1"/>
  <c r="O12" i="14"/>
  <c r="Q14" i="8"/>
  <c r="Q13" i="15" s="1"/>
  <c r="Q15" i="8"/>
  <c r="Q14" i="15" s="1"/>
  <c r="P7" i="14"/>
  <c r="R7" i="15"/>
  <c r="K16" i="14"/>
  <c r="M16" i="15"/>
  <c r="L65" i="14"/>
  <c r="N65" i="15"/>
  <c r="N27" i="14"/>
  <c r="P27" i="15"/>
  <c r="P103" i="14"/>
  <c r="R103" i="15"/>
  <c r="L33" i="14"/>
  <c r="N33" i="15"/>
  <c r="N99" i="14"/>
  <c r="P99" i="15"/>
  <c r="L81" i="14"/>
  <c r="N81" i="15"/>
  <c r="L57" i="14"/>
  <c r="N57" i="15"/>
  <c r="P67" i="14"/>
  <c r="R67" i="15"/>
  <c r="N43" i="14"/>
  <c r="P43" i="15"/>
  <c r="K106" i="14"/>
  <c r="M106" i="15"/>
  <c r="L101" i="14"/>
  <c r="N101" i="15"/>
  <c r="K104" i="14"/>
  <c r="M104" i="15"/>
  <c r="O80" i="14"/>
  <c r="Q80" i="15"/>
  <c r="N47" i="14"/>
  <c r="P47" i="15"/>
  <c r="N29" i="14"/>
  <c r="P29" i="15"/>
  <c r="O96" i="14"/>
  <c r="Q96" i="15"/>
  <c r="L7" i="14"/>
  <c r="N7" i="15"/>
  <c r="N7" i="14"/>
  <c r="P7" i="15"/>
  <c r="P73" i="14"/>
  <c r="R73" i="15"/>
  <c r="N53" i="14"/>
  <c r="P53" i="15"/>
  <c r="N67" i="14"/>
  <c r="P67" i="15"/>
  <c r="O72" i="14"/>
  <c r="Q72" i="15"/>
  <c r="N16" i="8"/>
  <c r="L63" i="14"/>
  <c r="N63" i="15"/>
  <c r="O64" i="14"/>
  <c r="Q64" i="15"/>
  <c r="K56" i="14"/>
  <c r="M56" i="15"/>
  <c r="N85" i="14"/>
  <c r="P85" i="15"/>
  <c r="M70" i="14"/>
  <c r="O70" i="15"/>
  <c r="M98" i="14"/>
  <c r="O98" i="15"/>
  <c r="N87" i="14"/>
  <c r="P87" i="15"/>
  <c r="N101" i="14"/>
  <c r="P101" i="15"/>
  <c r="L41" i="14"/>
  <c r="N41" i="15"/>
  <c r="N49" i="14"/>
  <c r="P49" i="15"/>
  <c r="L35" i="14"/>
  <c r="N35" i="15"/>
  <c r="K30" i="14"/>
  <c r="M30" i="15"/>
  <c r="L91" i="14"/>
  <c r="N91" i="15"/>
  <c r="P11" i="14"/>
  <c r="R11" i="15"/>
  <c r="N61" i="14"/>
  <c r="P61" i="15"/>
  <c r="O98" i="14"/>
  <c r="Q98" i="15"/>
  <c r="N41" i="14"/>
  <c r="P41" i="15"/>
  <c r="O92" i="14"/>
  <c r="Q92" i="15"/>
  <c r="K98" i="14"/>
  <c r="M98" i="15"/>
  <c r="K36" i="14"/>
  <c r="M36" i="15"/>
  <c r="M30" i="14"/>
  <c r="O30" i="15"/>
  <c r="L13" i="14"/>
  <c r="N13" i="15"/>
  <c r="N75" i="14"/>
  <c r="P75" i="15"/>
  <c r="P77" i="14"/>
  <c r="R77" i="15"/>
  <c r="L87" i="14"/>
  <c r="N87" i="15"/>
  <c r="Q11" i="15"/>
  <c r="O11" i="14"/>
  <c r="R80" i="8"/>
  <c r="P98" i="8"/>
  <c r="P70" i="8"/>
  <c r="N98" i="8"/>
  <c r="N106" i="8"/>
  <c r="N104" i="8"/>
  <c r="N56" i="8"/>
  <c r="R92" i="8"/>
  <c r="O70" i="14"/>
  <c r="R70" i="8"/>
  <c r="R64" i="8"/>
  <c r="M40" i="14"/>
  <c r="P40" i="8"/>
  <c r="M26" i="14"/>
  <c r="P26" i="8"/>
  <c r="M78" i="14"/>
  <c r="P78" i="8"/>
  <c r="K32" i="14"/>
  <c r="N32" i="8"/>
  <c r="K78" i="14"/>
  <c r="N78" i="8"/>
  <c r="N30" i="8"/>
  <c r="K100" i="14"/>
  <c r="N100" i="8"/>
  <c r="R96" i="8"/>
  <c r="O94" i="14"/>
  <c r="R94" i="8"/>
  <c r="O102" i="14"/>
  <c r="R102" i="8"/>
  <c r="O56" i="14"/>
  <c r="R56" i="8"/>
  <c r="O100" i="14"/>
  <c r="R100" i="8"/>
  <c r="R72" i="8"/>
  <c r="O48" i="14"/>
  <c r="R48" i="8"/>
  <c r="O60" i="14"/>
  <c r="R60" i="8"/>
  <c r="K28" i="14"/>
  <c r="N28" i="8"/>
  <c r="M46" i="14"/>
  <c r="P46" i="8"/>
  <c r="O84" i="14"/>
  <c r="R84" i="8"/>
  <c r="M84" i="14"/>
  <c r="P84" i="8"/>
  <c r="K86" i="14"/>
  <c r="N86" i="8"/>
  <c r="M80" i="14"/>
  <c r="P80" i="8"/>
  <c r="M60" i="14"/>
  <c r="P60" i="8"/>
  <c r="M94" i="14"/>
  <c r="P94" i="8"/>
  <c r="M82" i="14"/>
  <c r="P82" i="8"/>
  <c r="R98" i="8"/>
  <c r="K96" i="14"/>
  <c r="N96" i="8"/>
  <c r="K26" i="14"/>
  <c r="N26" i="8"/>
  <c r="K20" i="14"/>
  <c r="N20" i="8"/>
  <c r="M12" i="14"/>
  <c r="P12" i="8"/>
  <c r="M52" i="14"/>
  <c r="P52" i="8"/>
  <c r="O88" i="14"/>
  <c r="R88" i="8"/>
  <c r="O62" i="14"/>
  <c r="R62" i="8"/>
  <c r="K52" i="14"/>
  <c r="N52" i="8"/>
  <c r="O86" i="14"/>
  <c r="R86" i="8"/>
  <c r="M22" i="14"/>
  <c r="P22" i="8"/>
  <c r="K80" i="14"/>
  <c r="N80" i="8"/>
  <c r="O52" i="14"/>
  <c r="R52" i="8"/>
  <c r="M106" i="14"/>
  <c r="P106" i="8"/>
  <c r="M104" i="14"/>
  <c r="P104" i="8"/>
  <c r="M10" i="14"/>
  <c r="P10" i="8"/>
  <c r="O90" i="14"/>
  <c r="R90" i="8"/>
  <c r="K90" i="14"/>
  <c r="N90" i="8"/>
  <c r="K76" i="14"/>
  <c r="N76" i="8"/>
  <c r="M34" i="14"/>
  <c r="P34" i="8"/>
  <c r="K94" i="14"/>
  <c r="N94" i="8"/>
  <c r="O106" i="14"/>
  <c r="R106" i="8"/>
  <c r="K18" i="14"/>
  <c r="N18" i="8"/>
  <c r="K22" i="14"/>
  <c r="N22" i="8"/>
  <c r="M32" i="14"/>
  <c r="P32" i="8"/>
  <c r="K84" i="14"/>
  <c r="N84" i="8"/>
  <c r="M90" i="14"/>
  <c r="P90" i="8"/>
  <c r="K12" i="14"/>
  <c r="N12" i="8"/>
  <c r="O66" i="14"/>
  <c r="R66" i="8"/>
  <c r="K70" i="14"/>
  <c r="N70" i="8"/>
  <c r="M14" i="14"/>
  <c r="P14" i="8"/>
  <c r="K54" i="14"/>
  <c r="N54" i="8"/>
  <c r="K50" i="14"/>
  <c r="N50" i="8"/>
  <c r="K60" i="14"/>
  <c r="N60" i="8"/>
  <c r="K72" i="14"/>
  <c r="N72" i="8"/>
  <c r="M74" i="14"/>
  <c r="P74" i="8"/>
  <c r="O58" i="14"/>
  <c r="R58" i="8"/>
  <c r="M38" i="14"/>
  <c r="P38" i="8"/>
  <c r="M36" i="14"/>
  <c r="P36" i="8"/>
  <c r="K46" i="14"/>
  <c r="N46" i="8"/>
  <c r="K44" i="14"/>
  <c r="N44" i="8"/>
  <c r="O82" i="14"/>
  <c r="R82" i="8"/>
  <c r="M64" i="14"/>
  <c r="P64" i="8"/>
  <c r="M96" i="14"/>
  <c r="P96" i="8"/>
  <c r="M18" i="14"/>
  <c r="P18" i="8"/>
  <c r="O76" i="14"/>
  <c r="R76" i="8"/>
  <c r="K62" i="14"/>
  <c r="N62" i="8"/>
  <c r="M20" i="14"/>
  <c r="P20" i="8"/>
  <c r="K74" i="14"/>
  <c r="N74" i="8"/>
  <c r="K68" i="14"/>
  <c r="N68" i="8"/>
  <c r="O10" i="14"/>
  <c r="R10" i="8"/>
  <c r="K48" i="14"/>
  <c r="N48" i="8"/>
  <c r="M92" i="14"/>
  <c r="P92" i="8"/>
  <c r="O50" i="14"/>
  <c r="R50" i="8"/>
  <c r="M58" i="14"/>
  <c r="P58" i="8"/>
  <c r="M56" i="14"/>
  <c r="P56" i="8"/>
  <c r="O54" i="14"/>
  <c r="R54" i="8"/>
  <c r="K10" i="14"/>
  <c r="N10" i="8"/>
  <c r="O46" i="14"/>
  <c r="R46" i="8"/>
  <c r="BE14" i="1"/>
  <c r="AS13" i="6"/>
  <c r="AT16" i="1"/>
  <c r="AR15" i="6"/>
  <c r="AQ18" i="6"/>
  <c r="AS18" i="1"/>
  <c r="AA7" i="1"/>
  <c r="AA6" i="1"/>
  <c r="U7" i="1"/>
  <c r="U6" i="1"/>
  <c r="O7" i="1"/>
  <c r="O6" i="1"/>
  <c r="I7" i="1"/>
  <c r="I6" i="1"/>
  <c r="O14" i="14" l="1"/>
  <c r="O13" i="14"/>
  <c r="Q16" i="8"/>
  <c r="Q17" i="8"/>
  <c r="P45" i="14"/>
  <c r="R45" i="15"/>
  <c r="N55" i="14"/>
  <c r="P55" i="15"/>
  <c r="L73" i="14"/>
  <c r="N73" i="15"/>
  <c r="P75" i="14"/>
  <c r="R75" i="15"/>
  <c r="P55" i="14"/>
  <c r="R55" i="15"/>
  <c r="P101" i="14"/>
  <c r="R101" i="15"/>
  <c r="P93" i="14"/>
  <c r="R93" i="15"/>
  <c r="L31" i="14"/>
  <c r="N31" i="15"/>
  <c r="P69" i="14"/>
  <c r="R69" i="15"/>
  <c r="L55" i="14"/>
  <c r="N55" i="15"/>
  <c r="N57" i="14"/>
  <c r="P57" i="15"/>
  <c r="P9" i="14"/>
  <c r="R9" i="15"/>
  <c r="L61" i="14"/>
  <c r="N61" i="15"/>
  <c r="N95" i="14"/>
  <c r="P95" i="15"/>
  <c r="L43" i="14"/>
  <c r="N43" i="15"/>
  <c r="N73" i="14"/>
  <c r="P73" i="15"/>
  <c r="L59" i="14"/>
  <c r="N59" i="15"/>
  <c r="L69" i="14"/>
  <c r="N69" i="15"/>
  <c r="N105" i="14"/>
  <c r="P105" i="15"/>
  <c r="N79" i="14"/>
  <c r="P79" i="15"/>
  <c r="N83" i="14"/>
  <c r="P83" i="15"/>
  <c r="L27" i="14"/>
  <c r="N27" i="15"/>
  <c r="L47" i="14"/>
  <c r="N47" i="15"/>
  <c r="L67" i="14"/>
  <c r="N67" i="15"/>
  <c r="N19" i="14"/>
  <c r="P19" i="15"/>
  <c r="P81" i="14"/>
  <c r="R81" i="15"/>
  <c r="L45" i="14"/>
  <c r="N45" i="15"/>
  <c r="P57" i="14"/>
  <c r="R57" i="15"/>
  <c r="L71" i="14"/>
  <c r="N71" i="15"/>
  <c r="L49" i="14"/>
  <c r="N49" i="15"/>
  <c r="L53" i="14"/>
  <c r="N53" i="15"/>
  <c r="N13" i="14"/>
  <c r="P13" i="15"/>
  <c r="P65" i="14"/>
  <c r="R65" i="15"/>
  <c r="L11" i="14"/>
  <c r="N11" i="15"/>
  <c r="L83" i="14"/>
  <c r="N83" i="15"/>
  <c r="L21" i="14"/>
  <c r="N21" i="15"/>
  <c r="L17" i="14"/>
  <c r="N17" i="15"/>
  <c r="L93" i="14"/>
  <c r="N93" i="15"/>
  <c r="L75" i="14"/>
  <c r="N75" i="15"/>
  <c r="L89" i="14"/>
  <c r="N89" i="15"/>
  <c r="N9" i="14"/>
  <c r="P9" i="15"/>
  <c r="N103" i="14"/>
  <c r="P103" i="15"/>
  <c r="P51" i="14"/>
  <c r="R51" i="15"/>
  <c r="L79" i="14"/>
  <c r="N79" i="15"/>
  <c r="N21" i="14"/>
  <c r="P21" i="15"/>
  <c r="L51" i="14"/>
  <c r="N51" i="15"/>
  <c r="N51" i="14"/>
  <c r="P51" i="15"/>
  <c r="L19" i="14"/>
  <c r="N19" i="15"/>
  <c r="L25" i="14"/>
  <c r="N25" i="15"/>
  <c r="L95" i="14"/>
  <c r="N95" i="15"/>
  <c r="P97" i="14"/>
  <c r="R97" i="15"/>
  <c r="P59" i="14"/>
  <c r="R59" i="15"/>
  <c r="P71" i="14"/>
  <c r="R71" i="15"/>
  <c r="L99" i="14"/>
  <c r="N99" i="15"/>
  <c r="L29" i="14"/>
  <c r="N29" i="15"/>
  <c r="P63" i="14"/>
  <c r="R63" i="15"/>
  <c r="N97" i="14"/>
  <c r="P97" i="15"/>
  <c r="P53" i="14"/>
  <c r="R53" i="15"/>
  <c r="P49" i="14"/>
  <c r="R49" i="15"/>
  <c r="N17" i="14"/>
  <c r="P17" i="15"/>
  <c r="N63" i="14"/>
  <c r="P63" i="15"/>
  <c r="N35" i="14"/>
  <c r="P35" i="15"/>
  <c r="N37" i="14"/>
  <c r="P37" i="15"/>
  <c r="N89" i="14"/>
  <c r="P89" i="15"/>
  <c r="N31" i="14"/>
  <c r="P31" i="15"/>
  <c r="P105" i="14"/>
  <c r="R105" i="15"/>
  <c r="N33" i="14"/>
  <c r="P33" i="15"/>
  <c r="P89" i="14"/>
  <c r="R89" i="15"/>
  <c r="N93" i="14"/>
  <c r="P93" i="15"/>
  <c r="N45" i="14"/>
  <c r="P45" i="15"/>
  <c r="L9" i="14"/>
  <c r="N9" i="15"/>
  <c r="N91" i="14"/>
  <c r="P91" i="15"/>
  <c r="N81" i="14"/>
  <c r="P81" i="15"/>
  <c r="N59" i="14"/>
  <c r="P59" i="15"/>
  <c r="L85" i="14"/>
  <c r="N85" i="15"/>
  <c r="P83" i="14"/>
  <c r="R83" i="15"/>
  <c r="P99" i="14"/>
  <c r="R99" i="15"/>
  <c r="P95" i="14"/>
  <c r="R95" i="15"/>
  <c r="L77" i="14"/>
  <c r="N77" i="15"/>
  <c r="P91" i="14"/>
  <c r="R91" i="15"/>
  <c r="L103" i="14"/>
  <c r="N103" i="15"/>
  <c r="L105" i="14"/>
  <c r="N105" i="15"/>
  <c r="N69" i="14"/>
  <c r="P69" i="15"/>
  <c r="P79" i="14"/>
  <c r="R79" i="15"/>
  <c r="P85" i="14"/>
  <c r="R85" i="15"/>
  <c r="P61" i="14"/>
  <c r="R61" i="15"/>
  <c r="P87" i="14"/>
  <c r="R87" i="15"/>
  <c r="N11" i="14"/>
  <c r="P11" i="15"/>
  <c r="P47" i="14"/>
  <c r="R47" i="15"/>
  <c r="N77" i="14"/>
  <c r="P77" i="15"/>
  <c r="N25" i="14"/>
  <c r="P25" i="15"/>
  <c r="N39" i="14"/>
  <c r="P39" i="15"/>
  <c r="L97" i="14"/>
  <c r="N97" i="15"/>
  <c r="L15" i="14"/>
  <c r="N15" i="15"/>
  <c r="R14" i="8"/>
  <c r="BE16" i="1"/>
  <c r="T5" i="6"/>
  <c r="AS15" i="6"/>
  <c r="N5" i="6"/>
  <c r="H5" i="6"/>
  <c r="Z5" i="6"/>
  <c r="AT18" i="1"/>
  <c r="AR17" i="6"/>
  <c r="AQ20" i="6"/>
  <c r="AS20" i="1"/>
  <c r="AB4" i="1"/>
  <c r="Z6" i="6"/>
  <c r="V4" i="1"/>
  <c r="T6" i="6"/>
  <c r="P4" i="1"/>
  <c r="N6" i="6"/>
  <c r="J4" i="1"/>
  <c r="H6" i="6"/>
  <c r="AA10" i="1"/>
  <c r="AA22" i="1" l="1"/>
  <c r="AU5" i="1"/>
  <c r="Q18" i="8"/>
  <c r="Q19" i="8"/>
  <c r="O15" i="14"/>
  <c r="Q15" i="15"/>
  <c r="P13" i="14"/>
  <c r="R13" i="15"/>
  <c r="AA30" i="1"/>
  <c r="AA14" i="1"/>
  <c r="AA8" i="1"/>
  <c r="U12" i="1"/>
  <c r="T11" i="6" s="1"/>
  <c r="U36" i="1"/>
  <c r="Q16" i="15"/>
  <c r="AA28" i="1"/>
  <c r="Z27" i="6" s="1"/>
  <c r="U10" i="1"/>
  <c r="T9" i="6" s="1"/>
  <c r="U32" i="1"/>
  <c r="T31" i="6" s="1"/>
  <c r="U22" i="1"/>
  <c r="T21" i="6" s="1"/>
  <c r="O44" i="1"/>
  <c r="BE18" i="1"/>
  <c r="U24" i="1"/>
  <c r="T23" i="6" s="1"/>
  <c r="O18" i="1"/>
  <c r="U14" i="1"/>
  <c r="O14" i="1"/>
  <c r="O34" i="1"/>
  <c r="O32" i="1"/>
  <c r="O28" i="1"/>
  <c r="O30" i="1"/>
  <c r="N29" i="6" s="1"/>
  <c r="O26" i="1"/>
  <c r="O16" i="1"/>
  <c r="N15" i="6" s="1"/>
  <c r="O12" i="1"/>
  <c r="P12" i="1" s="1"/>
  <c r="U40" i="1"/>
  <c r="T39" i="6" s="1"/>
  <c r="T35" i="6"/>
  <c r="Z21" i="6"/>
  <c r="AS17" i="6"/>
  <c r="Z9" i="6"/>
  <c r="Z13" i="6"/>
  <c r="U18" i="1"/>
  <c r="U16" i="1"/>
  <c r="V16" i="1" s="1"/>
  <c r="Z29" i="6"/>
  <c r="Z7" i="6"/>
  <c r="AA26" i="1"/>
  <c r="N43" i="6"/>
  <c r="AA36" i="1"/>
  <c r="I62" i="1"/>
  <c r="I58" i="1"/>
  <c r="I54" i="1"/>
  <c r="I50" i="1"/>
  <c r="I98" i="1"/>
  <c r="I48" i="1"/>
  <c r="I46" i="1"/>
  <c r="I104" i="1"/>
  <c r="I100" i="1"/>
  <c r="I96" i="1"/>
  <c r="I92" i="1"/>
  <c r="I88" i="1"/>
  <c r="I84" i="1"/>
  <c r="I80" i="1"/>
  <c r="I76" i="1"/>
  <c r="I72" i="1"/>
  <c r="I68" i="1"/>
  <c r="I64" i="1"/>
  <c r="I60" i="1"/>
  <c r="I56" i="1"/>
  <c r="I52" i="1"/>
  <c r="I82" i="1"/>
  <c r="I66" i="1"/>
  <c r="I90" i="1"/>
  <c r="I106" i="1"/>
  <c r="I74" i="1"/>
  <c r="I102" i="1"/>
  <c r="I94" i="1"/>
  <c r="I86" i="1"/>
  <c r="I78" i="1"/>
  <c r="I70" i="1"/>
  <c r="O3" i="6"/>
  <c r="O46" i="1"/>
  <c r="O60" i="1"/>
  <c r="O56" i="1"/>
  <c r="O52" i="1"/>
  <c r="O48" i="1"/>
  <c r="O100" i="1"/>
  <c r="O82" i="1"/>
  <c r="O104" i="1"/>
  <c r="O96" i="1"/>
  <c r="O88" i="1"/>
  <c r="O80" i="1"/>
  <c r="O72" i="1"/>
  <c r="O64" i="1"/>
  <c r="O62" i="1"/>
  <c r="O58" i="1"/>
  <c r="O54" i="1"/>
  <c r="O50" i="1"/>
  <c r="O98" i="1"/>
  <c r="O84" i="1"/>
  <c r="O68" i="1"/>
  <c r="O106" i="1"/>
  <c r="O92" i="1"/>
  <c r="O74" i="1"/>
  <c r="O102" i="1"/>
  <c r="O94" i="1"/>
  <c r="O86" i="1"/>
  <c r="O78" i="1"/>
  <c r="O70" i="1"/>
  <c r="O66" i="1"/>
  <c r="O90" i="1"/>
  <c r="O76" i="1"/>
  <c r="U3" i="6"/>
  <c r="U62" i="1"/>
  <c r="U58" i="1"/>
  <c r="U54" i="1"/>
  <c r="U50" i="1"/>
  <c r="U104" i="1"/>
  <c r="U96" i="1"/>
  <c r="U92" i="1"/>
  <c r="U88" i="1"/>
  <c r="U80" i="1"/>
  <c r="U76" i="1"/>
  <c r="U72" i="1"/>
  <c r="U64" i="1"/>
  <c r="U98" i="1"/>
  <c r="U100" i="1"/>
  <c r="U84" i="1"/>
  <c r="U68" i="1"/>
  <c r="U46" i="1"/>
  <c r="U60" i="1"/>
  <c r="U56" i="1"/>
  <c r="U52" i="1"/>
  <c r="U48" i="1"/>
  <c r="U82" i="1"/>
  <c r="U66" i="1"/>
  <c r="U90" i="1"/>
  <c r="U106" i="1"/>
  <c r="U74" i="1"/>
  <c r="U102" i="1"/>
  <c r="U94" i="1"/>
  <c r="U86" i="1"/>
  <c r="U78" i="1"/>
  <c r="U70" i="1"/>
  <c r="AA3" i="6"/>
  <c r="AA96" i="1"/>
  <c r="AA88" i="1"/>
  <c r="AA80" i="1"/>
  <c r="AA72" i="1"/>
  <c r="AA64" i="1"/>
  <c r="AA104" i="1"/>
  <c r="AA46" i="1"/>
  <c r="AA60" i="1"/>
  <c r="AA56" i="1"/>
  <c r="AA52" i="1"/>
  <c r="AA48" i="1"/>
  <c r="AA84" i="1"/>
  <c r="AA82" i="1"/>
  <c r="AA62" i="1"/>
  <c r="AA58" i="1"/>
  <c r="AA54" i="1"/>
  <c r="AA50" i="1"/>
  <c r="AA100" i="1"/>
  <c r="AA98" i="1"/>
  <c r="AA106" i="1"/>
  <c r="AA76" i="1"/>
  <c r="AA74" i="1"/>
  <c r="AA102" i="1"/>
  <c r="AA94" i="1"/>
  <c r="AA86" i="1"/>
  <c r="AA78" i="1"/>
  <c r="AA70" i="1"/>
  <c r="AA68" i="1"/>
  <c r="AA66" i="1"/>
  <c r="AA92" i="1"/>
  <c r="AA90" i="1"/>
  <c r="O8" i="1"/>
  <c r="O42" i="1"/>
  <c r="O24" i="1"/>
  <c r="O40" i="1"/>
  <c r="O22" i="1"/>
  <c r="O38" i="1"/>
  <c r="O10" i="1"/>
  <c r="O20" i="1"/>
  <c r="O36" i="1"/>
  <c r="U8" i="1"/>
  <c r="V8" i="1" s="1"/>
  <c r="U34" i="1"/>
  <c r="U20" i="1"/>
  <c r="U42" i="1"/>
  <c r="U30" i="1"/>
  <c r="U44" i="1"/>
  <c r="U28" i="1"/>
  <c r="U38" i="1"/>
  <c r="U26" i="1"/>
  <c r="AA42" i="1"/>
  <c r="AA18" i="1"/>
  <c r="AA40" i="1"/>
  <c r="AA20" i="1"/>
  <c r="AA44" i="1"/>
  <c r="AA16" i="1"/>
  <c r="AA38" i="1"/>
  <c r="AA34" i="1"/>
  <c r="AA24" i="1"/>
  <c r="AA12" i="1"/>
  <c r="AA32" i="1"/>
  <c r="AT20" i="1"/>
  <c r="AR19" i="6"/>
  <c r="AQ22" i="6"/>
  <c r="AS22" i="1"/>
  <c r="I16" i="1"/>
  <c r="I12" i="1"/>
  <c r="I24" i="1"/>
  <c r="I20" i="1"/>
  <c r="I3" i="6"/>
  <c r="I26" i="1"/>
  <c r="I14" i="1"/>
  <c r="I44" i="1"/>
  <c r="I8" i="1"/>
  <c r="I10" i="1"/>
  <c r="I42" i="1"/>
  <c r="I32" i="1"/>
  <c r="I40" i="1"/>
  <c r="I34" i="1"/>
  <c r="I36" i="1"/>
  <c r="I18" i="1"/>
  <c r="I38" i="1"/>
  <c r="I22" i="1"/>
  <c r="I28" i="1"/>
  <c r="I30" i="1"/>
  <c r="AB10" i="1"/>
  <c r="AB8" i="1"/>
  <c r="K8" i="8" s="1"/>
  <c r="AB14" i="1"/>
  <c r="V12" i="1"/>
  <c r="V10" i="1"/>
  <c r="I12" i="8" l="1"/>
  <c r="I13" i="8"/>
  <c r="K14" i="8"/>
  <c r="K15" i="8"/>
  <c r="K14" i="15" s="1"/>
  <c r="I8" i="8"/>
  <c r="G7" i="14" s="1"/>
  <c r="I9" i="8"/>
  <c r="I8" i="15" s="1"/>
  <c r="I16" i="8"/>
  <c r="I17" i="8"/>
  <c r="K11" i="8"/>
  <c r="K10" i="8"/>
  <c r="Q21" i="8"/>
  <c r="Q20" i="8"/>
  <c r="G12" i="8"/>
  <c r="G13" i="8"/>
  <c r="I10" i="8"/>
  <c r="I11" i="8"/>
  <c r="I7" i="14"/>
  <c r="K7" i="15"/>
  <c r="I7" i="15"/>
  <c r="O17" i="14"/>
  <c r="Q17" i="15"/>
  <c r="K13" i="15"/>
  <c r="I13" i="14"/>
  <c r="N13" i="6"/>
  <c r="O16" i="14"/>
  <c r="R16" i="8"/>
  <c r="N33" i="6"/>
  <c r="P14" i="1"/>
  <c r="P8" i="1"/>
  <c r="K9" i="8"/>
  <c r="K8" i="15" s="1"/>
  <c r="V14" i="1"/>
  <c r="T13" i="6"/>
  <c r="N17" i="6"/>
  <c r="N31" i="6"/>
  <c r="BA8" i="1"/>
  <c r="AZ12" i="1"/>
  <c r="BB8" i="1"/>
  <c r="BB10" i="1"/>
  <c r="BA10" i="1"/>
  <c r="BA16" i="1"/>
  <c r="BE20" i="1"/>
  <c r="N25" i="6"/>
  <c r="BB14" i="1"/>
  <c r="BA12" i="1"/>
  <c r="J10" i="1"/>
  <c r="N11" i="6"/>
  <c r="N27" i="6"/>
  <c r="Z41" i="6"/>
  <c r="T17" i="6"/>
  <c r="U7" i="6"/>
  <c r="Z23" i="6"/>
  <c r="T43" i="6"/>
  <c r="U15" i="6"/>
  <c r="AA13" i="6"/>
  <c r="Z33" i="6"/>
  <c r="T25" i="6"/>
  <c r="T29" i="6"/>
  <c r="T7" i="6"/>
  <c r="Z35" i="6"/>
  <c r="AA9" i="6"/>
  <c r="U9" i="6"/>
  <c r="Z43" i="6"/>
  <c r="T33" i="6"/>
  <c r="O11" i="6"/>
  <c r="U11" i="6"/>
  <c r="AA7" i="6"/>
  <c r="Z31" i="6"/>
  <c r="Z37" i="6"/>
  <c r="Z39" i="6"/>
  <c r="T37" i="6"/>
  <c r="T41" i="6"/>
  <c r="Z25" i="6"/>
  <c r="Z11" i="6"/>
  <c r="Z15" i="6"/>
  <c r="Z17" i="6"/>
  <c r="T27" i="6"/>
  <c r="T15" i="6"/>
  <c r="AS19" i="6"/>
  <c r="Z19" i="6"/>
  <c r="T19" i="6"/>
  <c r="J8" i="1"/>
  <c r="AV8" i="1" s="1"/>
  <c r="H39" i="6"/>
  <c r="AB90" i="1"/>
  <c r="Z89" i="6"/>
  <c r="AB84" i="1"/>
  <c r="Z83" i="6"/>
  <c r="AB96" i="1"/>
  <c r="Z95" i="6"/>
  <c r="V60" i="1"/>
  <c r="T59" i="6"/>
  <c r="V46" i="1"/>
  <c r="T45" i="6"/>
  <c r="P74" i="1"/>
  <c r="N73" i="6"/>
  <c r="P54" i="1"/>
  <c r="N53" i="6"/>
  <c r="P60" i="1"/>
  <c r="N59" i="6"/>
  <c r="J92" i="1"/>
  <c r="H91" i="6"/>
  <c r="AB16" i="1"/>
  <c r="H17" i="6"/>
  <c r="H15" i="6"/>
  <c r="N23" i="6"/>
  <c r="AB74" i="1"/>
  <c r="Z73" i="6"/>
  <c r="AB98" i="1"/>
  <c r="Z97" i="6"/>
  <c r="V68" i="1"/>
  <c r="T67" i="6"/>
  <c r="V54" i="1"/>
  <c r="T53" i="6"/>
  <c r="P86" i="1"/>
  <c r="N85" i="6"/>
  <c r="P80" i="1"/>
  <c r="N79" i="6"/>
  <c r="P48" i="1"/>
  <c r="N47" i="6"/>
  <c r="J94" i="1"/>
  <c r="AV94" i="1" s="1"/>
  <c r="H93" i="6"/>
  <c r="J64" i="1"/>
  <c r="H63" i="6"/>
  <c r="J80" i="1"/>
  <c r="H79" i="6"/>
  <c r="J96" i="1"/>
  <c r="H95" i="6"/>
  <c r="J46" i="1"/>
  <c r="H45" i="6"/>
  <c r="J58" i="1"/>
  <c r="H57" i="6"/>
  <c r="P72" i="1"/>
  <c r="N71" i="6"/>
  <c r="P82" i="1"/>
  <c r="N81" i="6"/>
  <c r="J86" i="1"/>
  <c r="H85" i="6"/>
  <c r="J76" i="1"/>
  <c r="H75" i="6"/>
  <c r="J54" i="1"/>
  <c r="H53" i="6"/>
  <c r="H31" i="6"/>
  <c r="AB92" i="1"/>
  <c r="Z91" i="6"/>
  <c r="AB48" i="1"/>
  <c r="Z47" i="6"/>
  <c r="V94" i="1"/>
  <c r="T93" i="6"/>
  <c r="V48" i="1"/>
  <c r="T47" i="6"/>
  <c r="V64" i="1"/>
  <c r="T63" i="6"/>
  <c r="P92" i="1"/>
  <c r="N91" i="6"/>
  <c r="P84" i="1"/>
  <c r="N83" i="6"/>
  <c r="H41" i="6"/>
  <c r="H19" i="6"/>
  <c r="N37" i="6"/>
  <c r="N41" i="6"/>
  <c r="AB66" i="1"/>
  <c r="Z65" i="6"/>
  <c r="AB86" i="1"/>
  <c r="Z85" i="6"/>
  <c r="AB76" i="1"/>
  <c r="Z75" i="6"/>
  <c r="AB100" i="1"/>
  <c r="Z99" i="6"/>
  <c r="AB50" i="1"/>
  <c r="Z49" i="6"/>
  <c r="AB52" i="1"/>
  <c r="Z51" i="6"/>
  <c r="AB80" i="1"/>
  <c r="Z79" i="6"/>
  <c r="V70" i="1"/>
  <c r="T69" i="6"/>
  <c r="V102" i="1"/>
  <c r="T101" i="6"/>
  <c r="V90" i="1"/>
  <c r="T89" i="6"/>
  <c r="V52" i="1"/>
  <c r="T51" i="6"/>
  <c r="V84" i="1"/>
  <c r="T83" i="6"/>
  <c r="V72" i="1"/>
  <c r="T71" i="6"/>
  <c r="V92" i="1"/>
  <c r="T91" i="6"/>
  <c r="V58" i="1"/>
  <c r="T57" i="6"/>
  <c r="P66" i="1"/>
  <c r="N65" i="6"/>
  <c r="P94" i="1"/>
  <c r="N93" i="6"/>
  <c r="P106" i="1"/>
  <c r="N105" i="6"/>
  <c r="P98" i="1"/>
  <c r="N97" i="6"/>
  <c r="P62" i="1"/>
  <c r="N61" i="6"/>
  <c r="P88" i="1"/>
  <c r="N87" i="6"/>
  <c r="P52" i="1"/>
  <c r="N51" i="6"/>
  <c r="P46" i="1"/>
  <c r="N45" i="6"/>
  <c r="J70" i="1"/>
  <c r="H69" i="6"/>
  <c r="J102" i="1"/>
  <c r="H101" i="6"/>
  <c r="J90" i="1"/>
  <c r="H89" i="6"/>
  <c r="J52" i="1"/>
  <c r="H51" i="6"/>
  <c r="J68" i="1"/>
  <c r="H67" i="6"/>
  <c r="J84" i="1"/>
  <c r="H83" i="6"/>
  <c r="J100" i="1"/>
  <c r="AV100" i="1" s="1"/>
  <c r="H99" i="6"/>
  <c r="J48" i="1"/>
  <c r="AV48" i="1" s="1"/>
  <c r="H47" i="6"/>
  <c r="J98" i="1"/>
  <c r="H97" i="6"/>
  <c r="J62" i="1"/>
  <c r="H61" i="6"/>
  <c r="H37" i="6"/>
  <c r="H11" i="6"/>
  <c r="N19" i="6"/>
  <c r="N39" i="6"/>
  <c r="AB70" i="1"/>
  <c r="Z69" i="6"/>
  <c r="AB102" i="1"/>
  <c r="Z101" i="6"/>
  <c r="AB58" i="1"/>
  <c r="Z57" i="6"/>
  <c r="AB60" i="1"/>
  <c r="Z59" i="6"/>
  <c r="AB104" i="1"/>
  <c r="Z103" i="6"/>
  <c r="AB64" i="1"/>
  <c r="Z63" i="6"/>
  <c r="V86" i="1"/>
  <c r="T85" i="6"/>
  <c r="V106" i="1"/>
  <c r="T105" i="6"/>
  <c r="V82" i="1"/>
  <c r="T81" i="6"/>
  <c r="V98" i="1"/>
  <c r="T97" i="6"/>
  <c r="V80" i="1"/>
  <c r="T79" i="6"/>
  <c r="V104" i="1"/>
  <c r="T103" i="6"/>
  <c r="V50" i="1"/>
  <c r="T49" i="6"/>
  <c r="P76" i="1"/>
  <c r="N75" i="6"/>
  <c r="P78" i="1"/>
  <c r="N77" i="6"/>
  <c r="P68" i="1"/>
  <c r="N67" i="6"/>
  <c r="P104" i="1"/>
  <c r="N103" i="6"/>
  <c r="J106" i="1"/>
  <c r="AV106" i="1" s="1"/>
  <c r="H105" i="6"/>
  <c r="J82" i="1"/>
  <c r="H81" i="6"/>
  <c r="J60" i="1"/>
  <c r="AV60" i="1" s="1"/>
  <c r="H59" i="6"/>
  <c r="J12" i="1"/>
  <c r="H29" i="6"/>
  <c r="H43" i="6"/>
  <c r="N9" i="6"/>
  <c r="AB78" i="1"/>
  <c r="Z77" i="6"/>
  <c r="AB62" i="1"/>
  <c r="Z61" i="6"/>
  <c r="AB72" i="1"/>
  <c r="Z71" i="6"/>
  <c r="V88" i="1"/>
  <c r="T87" i="6"/>
  <c r="P90" i="1"/>
  <c r="N89" i="6"/>
  <c r="P58" i="1"/>
  <c r="N57" i="6"/>
  <c r="P100" i="1"/>
  <c r="N99" i="6"/>
  <c r="H27" i="6"/>
  <c r="H35" i="6"/>
  <c r="H13" i="6"/>
  <c r="H7" i="6"/>
  <c r="H21" i="6"/>
  <c r="H33" i="6"/>
  <c r="H9" i="6"/>
  <c r="H25" i="6"/>
  <c r="H23" i="6"/>
  <c r="N35" i="6"/>
  <c r="N21" i="6"/>
  <c r="N7" i="6"/>
  <c r="AB68" i="1"/>
  <c r="Z67" i="6"/>
  <c r="AB94" i="1"/>
  <c r="Z93" i="6"/>
  <c r="AB106" i="1"/>
  <c r="Z105" i="6"/>
  <c r="AB54" i="1"/>
  <c r="Z53" i="6"/>
  <c r="AB82" i="1"/>
  <c r="Z81" i="6"/>
  <c r="AB56" i="1"/>
  <c r="Z55" i="6"/>
  <c r="AB46" i="1"/>
  <c r="Z45" i="6"/>
  <c r="AB88" i="1"/>
  <c r="Z87" i="6"/>
  <c r="V78" i="1"/>
  <c r="T77" i="6"/>
  <c r="V74" i="1"/>
  <c r="T73" i="6"/>
  <c r="V66" i="1"/>
  <c r="T65" i="6"/>
  <c r="V56" i="1"/>
  <c r="T55" i="6"/>
  <c r="V100" i="1"/>
  <c r="T99" i="6"/>
  <c r="V76" i="1"/>
  <c r="T75" i="6"/>
  <c r="V96" i="1"/>
  <c r="T95" i="6"/>
  <c r="V62" i="1"/>
  <c r="T61" i="6"/>
  <c r="P70" i="1"/>
  <c r="N69" i="6"/>
  <c r="P102" i="1"/>
  <c r="N101" i="6"/>
  <c r="P50" i="1"/>
  <c r="N49" i="6"/>
  <c r="P64" i="1"/>
  <c r="N63" i="6"/>
  <c r="P96" i="1"/>
  <c r="N95" i="6"/>
  <c r="P56" i="1"/>
  <c r="N55" i="6"/>
  <c r="J78" i="1"/>
  <c r="H77" i="6"/>
  <c r="J74" i="1"/>
  <c r="AV74" i="1" s="1"/>
  <c r="H73" i="6"/>
  <c r="J66" i="1"/>
  <c r="AV66" i="1" s="1"/>
  <c r="H65" i="6"/>
  <c r="J56" i="1"/>
  <c r="AV56" i="1" s="1"/>
  <c r="H55" i="6"/>
  <c r="J72" i="1"/>
  <c r="H71" i="6"/>
  <c r="J88" i="1"/>
  <c r="H87" i="6"/>
  <c r="J104" i="1"/>
  <c r="AV104" i="1" s="1"/>
  <c r="H103" i="6"/>
  <c r="J50" i="1"/>
  <c r="AV50" i="1" s="1"/>
  <c r="H49" i="6"/>
  <c r="P10" i="1"/>
  <c r="AB12" i="1"/>
  <c r="AT22" i="1"/>
  <c r="AR21" i="6"/>
  <c r="AQ24" i="6"/>
  <c r="AS24" i="1"/>
  <c r="AT4" i="6"/>
  <c r="AU4" i="1"/>
  <c r="J14" i="1"/>
  <c r="J16" i="1"/>
  <c r="AV70" i="1" l="1"/>
  <c r="AV54" i="1"/>
  <c r="AV86" i="1"/>
  <c r="AV64" i="1"/>
  <c r="AV10" i="1"/>
  <c r="AV84" i="1"/>
  <c r="AV58" i="1"/>
  <c r="AV78" i="1"/>
  <c r="AV88" i="1"/>
  <c r="AV90" i="1"/>
  <c r="AV62" i="1"/>
  <c r="AV68" i="1"/>
  <c r="AV92" i="1"/>
  <c r="AV72" i="1"/>
  <c r="AV76" i="1"/>
  <c r="AV46" i="1"/>
  <c r="AV96" i="1"/>
  <c r="AV14" i="1"/>
  <c r="AV82" i="1"/>
  <c r="AV98" i="1"/>
  <c r="AV52" i="1"/>
  <c r="AV12" i="1"/>
  <c r="AV102" i="1"/>
  <c r="AV80" i="1"/>
  <c r="AU50" i="1"/>
  <c r="BF50" i="1" s="1"/>
  <c r="AU86" i="1"/>
  <c r="BF86" i="1" s="1"/>
  <c r="AU46" i="1"/>
  <c r="BF46" i="1" s="1"/>
  <c r="AU80" i="1"/>
  <c r="BF80" i="1" s="1"/>
  <c r="AU104" i="1"/>
  <c r="BF104" i="1" s="1"/>
  <c r="AU74" i="1"/>
  <c r="BF74" i="1" s="1"/>
  <c r="AU98" i="1"/>
  <c r="BF98" i="1" s="1"/>
  <c r="AU100" i="1"/>
  <c r="BF100" i="1" s="1"/>
  <c r="AU72" i="1"/>
  <c r="BF72" i="1" s="1"/>
  <c r="AU14" i="1"/>
  <c r="BF14" i="1" s="1"/>
  <c r="AU76" i="1"/>
  <c r="BF76" i="1" s="1"/>
  <c r="AU64" i="1"/>
  <c r="BF64" i="1" s="1"/>
  <c r="AU92" i="1"/>
  <c r="BF92" i="1" s="1"/>
  <c r="E9" i="8"/>
  <c r="E8" i="15" s="1"/>
  <c r="AU8" i="1"/>
  <c r="AU56" i="1"/>
  <c r="BF56" i="1" s="1"/>
  <c r="AU78" i="1"/>
  <c r="BF78" i="1" s="1"/>
  <c r="AU12" i="1"/>
  <c r="BF12" i="1" s="1"/>
  <c r="AU60" i="1"/>
  <c r="BF60" i="1" s="1"/>
  <c r="AU48" i="1"/>
  <c r="BF48" i="1" s="1"/>
  <c r="AU84" i="1"/>
  <c r="BF84" i="1" s="1"/>
  <c r="AU66" i="1"/>
  <c r="BF66" i="1" s="1"/>
  <c r="AU54" i="1"/>
  <c r="BF54" i="1" s="1"/>
  <c r="AU58" i="1"/>
  <c r="BF58" i="1" s="1"/>
  <c r="AU82" i="1"/>
  <c r="BF82" i="1" s="1"/>
  <c r="AU68" i="1"/>
  <c r="BF68" i="1" s="1"/>
  <c r="AU102" i="1"/>
  <c r="BF102" i="1" s="1"/>
  <c r="AU96" i="1"/>
  <c r="BF96" i="1" s="1"/>
  <c r="AU94" i="1"/>
  <c r="BF94" i="1" s="1"/>
  <c r="AU10" i="1"/>
  <c r="BF10" i="1" s="1"/>
  <c r="AU88" i="1"/>
  <c r="BF88" i="1" s="1"/>
  <c r="AU106" i="1"/>
  <c r="BF106" i="1" s="1"/>
  <c r="AU62" i="1"/>
  <c r="BF62" i="1" s="1"/>
  <c r="AU52" i="1"/>
  <c r="BF52" i="1" s="1"/>
  <c r="AU90" i="1"/>
  <c r="BF90" i="1" s="1"/>
  <c r="AU70" i="1"/>
  <c r="BF70" i="1" s="1"/>
  <c r="K54" i="8"/>
  <c r="K55" i="8"/>
  <c r="K78" i="8"/>
  <c r="K79" i="8"/>
  <c r="I104" i="8"/>
  <c r="I105" i="8"/>
  <c r="E17" i="8"/>
  <c r="E16" i="8"/>
  <c r="C15" i="14" s="1"/>
  <c r="E73" i="8"/>
  <c r="E72" i="15" s="1"/>
  <c r="E72" i="8"/>
  <c r="E71" i="15" s="1"/>
  <c r="E75" i="8"/>
  <c r="E74" i="8"/>
  <c r="E73" i="15" s="1"/>
  <c r="G102" i="8"/>
  <c r="G103" i="8"/>
  <c r="I74" i="8"/>
  <c r="I75" i="8"/>
  <c r="J74" i="8" s="1"/>
  <c r="K46" i="8"/>
  <c r="K47" i="8"/>
  <c r="K56" i="8"/>
  <c r="K57" i="8"/>
  <c r="K83" i="8"/>
  <c r="K82" i="8"/>
  <c r="K94" i="8"/>
  <c r="K95" i="8"/>
  <c r="G58" i="8"/>
  <c r="G59" i="8"/>
  <c r="I88" i="8"/>
  <c r="I89" i="8"/>
  <c r="G105" i="8"/>
  <c r="G104" i="8"/>
  <c r="G76" i="8"/>
  <c r="G77" i="8"/>
  <c r="I80" i="8"/>
  <c r="I81" i="8"/>
  <c r="K104" i="8"/>
  <c r="K105" i="8"/>
  <c r="K59" i="8"/>
  <c r="K58" i="8"/>
  <c r="K70" i="8"/>
  <c r="K71" i="8"/>
  <c r="E98" i="8"/>
  <c r="C97" i="14" s="1"/>
  <c r="E99" i="8"/>
  <c r="E98" i="15" s="1"/>
  <c r="E100" i="8"/>
  <c r="C99" i="14" s="1"/>
  <c r="E101" i="8"/>
  <c r="E100" i="15" s="1"/>
  <c r="G89" i="8"/>
  <c r="G88" i="8"/>
  <c r="I52" i="8"/>
  <c r="I53" i="8"/>
  <c r="I90" i="8"/>
  <c r="I91" i="8"/>
  <c r="I70" i="8"/>
  <c r="I71" i="8"/>
  <c r="K67" i="8"/>
  <c r="K66" i="8"/>
  <c r="K48" i="8"/>
  <c r="K49" i="8"/>
  <c r="K92" i="8"/>
  <c r="K93" i="8"/>
  <c r="G14" i="8"/>
  <c r="G13" i="15" s="1"/>
  <c r="G15" i="8"/>
  <c r="G14" i="15" s="1"/>
  <c r="E89" i="8"/>
  <c r="E88" i="8"/>
  <c r="C87" i="14" s="1"/>
  <c r="G65" i="8"/>
  <c r="G64" i="8"/>
  <c r="K106" i="8"/>
  <c r="K107" i="8"/>
  <c r="G100" i="8"/>
  <c r="G101" i="8"/>
  <c r="K64" i="8"/>
  <c r="K65" i="8"/>
  <c r="E62" i="8"/>
  <c r="C61" i="14" s="1"/>
  <c r="E63" i="8"/>
  <c r="E62" i="15" s="1"/>
  <c r="E91" i="8"/>
  <c r="E90" i="15" s="1"/>
  <c r="E90" i="8"/>
  <c r="E89" i="15" s="1"/>
  <c r="I102" i="8"/>
  <c r="I103" i="8"/>
  <c r="Q22" i="8"/>
  <c r="Q23" i="8"/>
  <c r="G57" i="8"/>
  <c r="G56" i="8"/>
  <c r="G50" i="8"/>
  <c r="G51" i="8"/>
  <c r="I100" i="8"/>
  <c r="I101" i="8"/>
  <c r="E14" i="8"/>
  <c r="E15" i="8"/>
  <c r="K12" i="8"/>
  <c r="K13" i="8"/>
  <c r="E77" i="8"/>
  <c r="E76" i="15" s="1"/>
  <c r="E76" i="8"/>
  <c r="C75" i="14" s="1"/>
  <c r="G73" i="8"/>
  <c r="G72" i="8"/>
  <c r="E65" i="8"/>
  <c r="E64" i="15" s="1"/>
  <c r="E64" i="8"/>
  <c r="E63" i="15" s="1"/>
  <c r="I68" i="8"/>
  <c r="I69" i="8"/>
  <c r="K16" i="8"/>
  <c r="K17" i="8"/>
  <c r="E93" i="8"/>
  <c r="E92" i="8"/>
  <c r="C91" i="14" s="1"/>
  <c r="G54" i="8"/>
  <c r="G55" i="8"/>
  <c r="K84" i="8"/>
  <c r="K85" i="8"/>
  <c r="I62" i="8"/>
  <c r="I63" i="8"/>
  <c r="E57" i="8"/>
  <c r="E56" i="15" s="1"/>
  <c r="E56" i="8"/>
  <c r="E78" i="8"/>
  <c r="E79" i="8"/>
  <c r="E78" i="15" s="1"/>
  <c r="I66" i="8"/>
  <c r="I67" i="8"/>
  <c r="K68" i="8"/>
  <c r="K69" i="8"/>
  <c r="K62" i="8"/>
  <c r="K63" i="8"/>
  <c r="G106" i="8"/>
  <c r="G107" i="8"/>
  <c r="I58" i="8"/>
  <c r="I59" i="8"/>
  <c r="I92" i="8"/>
  <c r="I93" i="8"/>
  <c r="K80" i="8"/>
  <c r="K81" i="8"/>
  <c r="G84" i="8"/>
  <c r="G85" i="8"/>
  <c r="I64" i="8"/>
  <c r="I65" i="8"/>
  <c r="I94" i="8"/>
  <c r="I95" i="8"/>
  <c r="E106" i="8"/>
  <c r="E105" i="15" s="1"/>
  <c r="E107" i="8"/>
  <c r="G10" i="8"/>
  <c r="G11" i="8"/>
  <c r="E67" i="8"/>
  <c r="E66" i="8"/>
  <c r="C65" i="14" s="1"/>
  <c r="G70" i="8"/>
  <c r="G71" i="8"/>
  <c r="I56" i="8"/>
  <c r="I57" i="8"/>
  <c r="I78" i="8"/>
  <c r="I79" i="8"/>
  <c r="K72" i="8"/>
  <c r="K73" i="8"/>
  <c r="E13" i="8"/>
  <c r="E12" i="15" s="1"/>
  <c r="E12" i="8"/>
  <c r="C11" i="14" s="1"/>
  <c r="E61" i="8"/>
  <c r="E60" i="15" s="1"/>
  <c r="E60" i="8"/>
  <c r="C59" i="14" s="1"/>
  <c r="G68" i="8"/>
  <c r="G69" i="8"/>
  <c r="I50" i="8"/>
  <c r="I51" i="8"/>
  <c r="I98" i="8"/>
  <c r="I99" i="8"/>
  <c r="I106" i="8"/>
  <c r="I107" i="8"/>
  <c r="E49" i="8"/>
  <c r="E48" i="15" s="1"/>
  <c r="E48" i="8"/>
  <c r="E47" i="15" s="1"/>
  <c r="E85" i="8"/>
  <c r="E84" i="15" s="1"/>
  <c r="E84" i="8"/>
  <c r="C83" i="14" s="1"/>
  <c r="G62" i="8"/>
  <c r="G63" i="8"/>
  <c r="E54" i="8"/>
  <c r="E53" i="15" s="1"/>
  <c r="E55" i="8"/>
  <c r="E54" i="15" s="1"/>
  <c r="E59" i="8"/>
  <c r="E58" i="15" s="1"/>
  <c r="E58" i="8"/>
  <c r="E57" i="15" s="1"/>
  <c r="G49" i="8"/>
  <c r="G48" i="8"/>
  <c r="G86" i="8"/>
  <c r="G87" i="8"/>
  <c r="K98" i="8"/>
  <c r="K99" i="8"/>
  <c r="I46" i="8"/>
  <c r="I47" i="8"/>
  <c r="K96" i="8"/>
  <c r="K97" i="8"/>
  <c r="E51" i="8"/>
  <c r="E50" i="8"/>
  <c r="E49" i="15" s="1"/>
  <c r="G97" i="8"/>
  <c r="G96" i="8"/>
  <c r="K88" i="8"/>
  <c r="K89" i="8"/>
  <c r="E83" i="8"/>
  <c r="E82" i="15" s="1"/>
  <c r="E82" i="8"/>
  <c r="E81" i="15" s="1"/>
  <c r="I86" i="8"/>
  <c r="I87" i="8"/>
  <c r="E69" i="8"/>
  <c r="E68" i="8"/>
  <c r="E67" i="15" s="1"/>
  <c r="E102" i="8"/>
  <c r="C101" i="14" s="1"/>
  <c r="E103" i="8"/>
  <c r="E102" i="15" s="1"/>
  <c r="G52" i="8"/>
  <c r="G53" i="8"/>
  <c r="G98" i="8"/>
  <c r="G99" i="8"/>
  <c r="K51" i="8"/>
  <c r="K50" i="8"/>
  <c r="K76" i="8"/>
  <c r="K77" i="8"/>
  <c r="G92" i="8"/>
  <c r="G93" i="8"/>
  <c r="BA14" i="1"/>
  <c r="I14" i="8"/>
  <c r="I13" i="15" s="1"/>
  <c r="I15" i="8"/>
  <c r="I14" i="15" s="1"/>
  <c r="G90" i="8"/>
  <c r="G91" i="8"/>
  <c r="G46" i="8"/>
  <c r="G47" i="8"/>
  <c r="G94" i="8"/>
  <c r="G95" i="8"/>
  <c r="I72" i="8"/>
  <c r="I73" i="8"/>
  <c r="E97" i="8"/>
  <c r="E96" i="8"/>
  <c r="C95" i="14" s="1"/>
  <c r="E94" i="8"/>
  <c r="E93" i="15" s="1"/>
  <c r="E95" i="8"/>
  <c r="E94" i="15" s="1"/>
  <c r="I54" i="8"/>
  <c r="I55" i="8"/>
  <c r="K75" i="8"/>
  <c r="K74" i="8"/>
  <c r="G60" i="8"/>
  <c r="G61" i="8"/>
  <c r="G74" i="8"/>
  <c r="G75" i="8"/>
  <c r="I60" i="8"/>
  <c r="I61" i="8"/>
  <c r="E11" i="8"/>
  <c r="F10" i="8" s="1"/>
  <c r="E10" i="8"/>
  <c r="I82" i="8"/>
  <c r="I83" i="8"/>
  <c r="K102" i="8"/>
  <c r="K103" i="8"/>
  <c r="E53" i="8"/>
  <c r="E52" i="15" s="1"/>
  <c r="E52" i="8"/>
  <c r="E51" i="15" s="1"/>
  <c r="E70" i="8"/>
  <c r="E69" i="15" s="1"/>
  <c r="E71" i="8"/>
  <c r="G66" i="8"/>
  <c r="G67" i="8"/>
  <c r="I84" i="8"/>
  <c r="I85" i="8"/>
  <c r="K52" i="8"/>
  <c r="K53" i="8"/>
  <c r="K100" i="8"/>
  <c r="K101" i="8"/>
  <c r="K86" i="8"/>
  <c r="K87" i="8"/>
  <c r="I48" i="8"/>
  <c r="I49" i="8"/>
  <c r="E105" i="8"/>
  <c r="E104" i="8"/>
  <c r="C103" i="14" s="1"/>
  <c r="I96" i="8"/>
  <c r="I97" i="8"/>
  <c r="I76" i="8"/>
  <c r="I77" i="8"/>
  <c r="G78" i="8"/>
  <c r="G79" i="8"/>
  <c r="K60" i="8"/>
  <c r="K61" i="8"/>
  <c r="E86" i="8"/>
  <c r="E85" i="15" s="1"/>
  <c r="E87" i="8"/>
  <c r="E86" i="15" s="1"/>
  <c r="G82" i="8"/>
  <c r="G83" i="8"/>
  <c r="E46" i="8"/>
  <c r="C45" i="14" s="1"/>
  <c r="E47" i="8"/>
  <c r="E46" i="15" s="1"/>
  <c r="E81" i="8"/>
  <c r="E80" i="15" s="1"/>
  <c r="E80" i="8"/>
  <c r="E79" i="15" s="1"/>
  <c r="G81" i="8"/>
  <c r="G80" i="8"/>
  <c r="K91" i="8"/>
  <c r="K90" i="8"/>
  <c r="E16" i="15"/>
  <c r="E88" i="15"/>
  <c r="E87" i="15"/>
  <c r="E55" i="15"/>
  <c r="E66" i="15"/>
  <c r="E77" i="15"/>
  <c r="E11" i="15"/>
  <c r="E59" i="15"/>
  <c r="E106" i="15"/>
  <c r="E70" i="15"/>
  <c r="I9" i="14"/>
  <c r="K9" i="15"/>
  <c r="P15" i="14"/>
  <c r="R15" i="15"/>
  <c r="G15" i="14"/>
  <c r="I15" i="15"/>
  <c r="G11" i="14"/>
  <c r="I11" i="15"/>
  <c r="E11" i="14"/>
  <c r="G11" i="15"/>
  <c r="E50" i="15"/>
  <c r="E104" i="15"/>
  <c r="E74" i="15"/>
  <c r="E97" i="15"/>
  <c r="E68" i="15"/>
  <c r="O19" i="14"/>
  <c r="Q19" i="15"/>
  <c r="E13" i="15"/>
  <c r="E14" i="15"/>
  <c r="E96" i="15"/>
  <c r="E95" i="15"/>
  <c r="E92" i="15"/>
  <c r="U13" i="6"/>
  <c r="AZ14" i="1"/>
  <c r="G9" i="14"/>
  <c r="I9" i="15"/>
  <c r="O18" i="14"/>
  <c r="Q18" i="15"/>
  <c r="R18" i="8"/>
  <c r="J10" i="8"/>
  <c r="O13" i="6"/>
  <c r="H12" i="8"/>
  <c r="I12" i="15"/>
  <c r="I14" i="14"/>
  <c r="C105" i="14"/>
  <c r="C89" i="14"/>
  <c r="K10" i="15"/>
  <c r="C67" i="14"/>
  <c r="C71" i="14"/>
  <c r="AZ8" i="1"/>
  <c r="G8" i="8"/>
  <c r="C73" i="14"/>
  <c r="C13" i="14"/>
  <c r="C14" i="14"/>
  <c r="I16" i="15"/>
  <c r="C55" i="14"/>
  <c r="C77" i="14"/>
  <c r="E13" i="14"/>
  <c r="Q20" i="15"/>
  <c r="J8" i="8"/>
  <c r="G8" i="14"/>
  <c r="L8" i="8"/>
  <c r="I8" i="14"/>
  <c r="E8" i="8"/>
  <c r="C8" i="14"/>
  <c r="I9" i="6"/>
  <c r="I11" i="6"/>
  <c r="O7" i="6"/>
  <c r="H82" i="8"/>
  <c r="BB12" i="1"/>
  <c r="AY14" i="1"/>
  <c r="AY88" i="1"/>
  <c r="AZ64" i="1"/>
  <c r="BA76" i="1"/>
  <c r="BB54" i="1"/>
  <c r="BB106" i="1"/>
  <c r="AZ100" i="1"/>
  <c r="BB78" i="1"/>
  <c r="AY106" i="1"/>
  <c r="AZ78" i="1"/>
  <c r="BA104" i="1"/>
  <c r="BA82" i="1"/>
  <c r="BB64" i="1"/>
  <c r="BB60" i="1"/>
  <c r="BB102" i="1"/>
  <c r="AY62" i="1"/>
  <c r="AY52" i="1"/>
  <c r="AY90" i="1"/>
  <c r="AY70" i="1"/>
  <c r="AZ66" i="1"/>
  <c r="BA84" i="1"/>
  <c r="BA102" i="1"/>
  <c r="BB52" i="1"/>
  <c r="BB100" i="1"/>
  <c r="BB86" i="1"/>
  <c r="BA48" i="1"/>
  <c r="AZ82" i="1"/>
  <c r="AY46" i="1"/>
  <c r="AY80" i="1"/>
  <c r="BE22" i="1"/>
  <c r="AY72" i="1"/>
  <c r="AY74" i="1"/>
  <c r="AZ56" i="1"/>
  <c r="AZ50" i="1"/>
  <c r="AZ102" i="1"/>
  <c r="BA100" i="1"/>
  <c r="BA74" i="1"/>
  <c r="BB46" i="1"/>
  <c r="BB56" i="1"/>
  <c r="BB82" i="1"/>
  <c r="AZ58" i="1"/>
  <c r="BA88" i="1"/>
  <c r="AZ104" i="1"/>
  <c r="AZ76" i="1"/>
  <c r="BA80" i="1"/>
  <c r="BB104" i="1"/>
  <c r="BB58" i="1"/>
  <c r="BB70" i="1"/>
  <c r="AY98" i="1"/>
  <c r="AY100" i="1"/>
  <c r="AZ88" i="1"/>
  <c r="BA52" i="1"/>
  <c r="BA90" i="1"/>
  <c r="BA70" i="1"/>
  <c r="BB66" i="1"/>
  <c r="BB48" i="1"/>
  <c r="BB92" i="1"/>
  <c r="AY86" i="1"/>
  <c r="BB90" i="1"/>
  <c r="AY76" i="1"/>
  <c r="AZ72" i="1"/>
  <c r="AY64" i="1"/>
  <c r="BA68" i="1"/>
  <c r="BB16" i="1"/>
  <c r="AY92" i="1"/>
  <c r="AZ54" i="1"/>
  <c r="BB84" i="1"/>
  <c r="AY8" i="1"/>
  <c r="AY66" i="1"/>
  <c r="AZ70" i="1"/>
  <c r="BA66" i="1"/>
  <c r="BB68" i="1"/>
  <c r="BB72" i="1"/>
  <c r="AY12" i="1"/>
  <c r="AY60" i="1"/>
  <c r="AZ68" i="1"/>
  <c r="BA98" i="1"/>
  <c r="BA106" i="1"/>
  <c r="AY84" i="1"/>
  <c r="AZ62" i="1"/>
  <c r="AZ106" i="1"/>
  <c r="BA58" i="1"/>
  <c r="BA92" i="1"/>
  <c r="BB80" i="1"/>
  <c r="AZ84" i="1"/>
  <c r="BA64" i="1"/>
  <c r="BA94" i="1"/>
  <c r="AY56" i="1"/>
  <c r="AY78" i="1"/>
  <c r="BA56" i="1"/>
  <c r="BA78" i="1"/>
  <c r="BB62" i="1"/>
  <c r="BA50" i="1"/>
  <c r="AY48" i="1"/>
  <c r="AY54" i="1"/>
  <c r="AY58" i="1"/>
  <c r="AZ48" i="1"/>
  <c r="AZ86" i="1"/>
  <c r="BB98" i="1"/>
  <c r="BA46" i="1"/>
  <c r="BB96" i="1"/>
  <c r="AY104" i="1"/>
  <c r="BA62" i="1"/>
  <c r="BB88" i="1"/>
  <c r="AZ90" i="1"/>
  <c r="AY82" i="1"/>
  <c r="BA86" i="1"/>
  <c r="AY68" i="1"/>
  <c r="AY102" i="1"/>
  <c r="AZ46" i="1"/>
  <c r="AZ52" i="1"/>
  <c r="AZ98" i="1"/>
  <c r="AZ94" i="1"/>
  <c r="BA72" i="1"/>
  <c r="BB50" i="1"/>
  <c r="BB76" i="1"/>
  <c r="AZ92" i="1"/>
  <c r="AZ80" i="1"/>
  <c r="AZ96" i="1"/>
  <c r="BA96" i="1"/>
  <c r="AY16" i="1"/>
  <c r="AY96" i="1"/>
  <c r="AY94" i="1"/>
  <c r="BA54" i="1"/>
  <c r="BB74" i="1"/>
  <c r="AZ60" i="1"/>
  <c r="AZ74" i="1"/>
  <c r="BA60" i="1"/>
  <c r="BB94" i="1"/>
  <c r="AY10" i="1"/>
  <c r="AZ10" i="1"/>
  <c r="AY50" i="1"/>
  <c r="I49" i="6"/>
  <c r="I103" i="6"/>
  <c r="I71" i="6"/>
  <c r="I73" i="6"/>
  <c r="O55" i="6"/>
  <c r="O95" i="6"/>
  <c r="O49" i="6"/>
  <c r="O101" i="6"/>
  <c r="U61" i="6"/>
  <c r="U95" i="6"/>
  <c r="U99" i="6"/>
  <c r="U73" i="6"/>
  <c r="AA87" i="6"/>
  <c r="AA45" i="6"/>
  <c r="AA55" i="6"/>
  <c r="AA81" i="6"/>
  <c r="AA93" i="6"/>
  <c r="O57" i="6"/>
  <c r="O89" i="6"/>
  <c r="U87" i="6"/>
  <c r="I81" i="6"/>
  <c r="O103" i="6"/>
  <c r="O75" i="6"/>
  <c r="U79" i="6"/>
  <c r="U85" i="6"/>
  <c r="AA103" i="6"/>
  <c r="AA57" i="6"/>
  <c r="AA69" i="6"/>
  <c r="I97" i="6"/>
  <c r="I99" i="6"/>
  <c r="I67" i="6"/>
  <c r="I101" i="6"/>
  <c r="O45" i="6"/>
  <c r="O51" i="6"/>
  <c r="O87" i="6"/>
  <c r="O97" i="6"/>
  <c r="O93" i="6"/>
  <c r="U71" i="6"/>
  <c r="U51" i="6"/>
  <c r="U89" i="6"/>
  <c r="U69" i="6"/>
  <c r="AA49" i="6"/>
  <c r="AA75" i="6"/>
  <c r="AA65" i="6"/>
  <c r="O91" i="6"/>
  <c r="AA47" i="6"/>
  <c r="AA91" i="6"/>
  <c r="I75" i="6"/>
  <c r="O71" i="6"/>
  <c r="I95" i="6"/>
  <c r="I63" i="6"/>
  <c r="I93" i="6"/>
  <c r="U53" i="6"/>
  <c r="U67" i="6"/>
  <c r="AA73" i="6"/>
  <c r="AA15" i="6"/>
  <c r="I91" i="6"/>
  <c r="O59" i="6"/>
  <c r="O53" i="6"/>
  <c r="O73" i="6"/>
  <c r="U59" i="6"/>
  <c r="AA83" i="6"/>
  <c r="I55" i="6"/>
  <c r="I65" i="6"/>
  <c r="I77" i="6"/>
  <c r="U75" i="6"/>
  <c r="U55" i="6"/>
  <c r="U65" i="6"/>
  <c r="U77" i="6"/>
  <c r="AA53" i="6"/>
  <c r="AA105" i="6"/>
  <c r="AA67" i="6"/>
  <c r="O99" i="6"/>
  <c r="AA71" i="6"/>
  <c r="AA61" i="6"/>
  <c r="AA77" i="6"/>
  <c r="I59" i="6"/>
  <c r="I105" i="6"/>
  <c r="O67" i="6"/>
  <c r="O77" i="6"/>
  <c r="U49" i="6"/>
  <c r="U103" i="6"/>
  <c r="U97" i="6"/>
  <c r="U81" i="6"/>
  <c r="U105" i="6"/>
  <c r="AA63" i="6"/>
  <c r="AA59" i="6"/>
  <c r="AA101" i="6"/>
  <c r="I61" i="6"/>
  <c r="I47" i="6"/>
  <c r="I83" i="6"/>
  <c r="I51" i="6"/>
  <c r="I89" i="6"/>
  <c r="I69" i="6"/>
  <c r="O61" i="6"/>
  <c r="O105" i="6"/>
  <c r="O65" i="6"/>
  <c r="U57" i="6"/>
  <c r="U91" i="6"/>
  <c r="U83" i="6"/>
  <c r="U101" i="6"/>
  <c r="AA79" i="6"/>
  <c r="AA51" i="6"/>
  <c r="AA99" i="6"/>
  <c r="AA85" i="6"/>
  <c r="O83" i="6"/>
  <c r="U63" i="6"/>
  <c r="U47" i="6"/>
  <c r="U93" i="6"/>
  <c r="AS21" i="6"/>
  <c r="AA11" i="6"/>
  <c r="I87" i="6"/>
  <c r="O63" i="6"/>
  <c r="O69" i="6"/>
  <c r="AT3" i="6"/>
  <c r="O9" i="6"/>
  <c r="I53" i="6"/>
  <c r="I85" i="6"/>
  <c r="O81" i="6"/>
  <c r="I57" i="6"/>
  <c r="I45" i="6"/>
  <c r="I79" i="6"/>
  <c r="O47" i="6"/>
  <c r="O79" i="6"/>
  <c r="O85" i="6"/>
  <c r="AA97" i="6"/>
  <c r="U45" i="6"/>
  <c r="AA95" i="6"/>
  <c r="AA89" i="6"/>
  <c r="I7" i="6"/>
  <c r="BF8" i="1"/>
  <c r="AT24" i="1"/>
  <c r="AR23" i="6"/>
  <c r="AQ26" i="6"/>
  <c r="AS26" i="1"/>
  <c r="I13" i="6"/>
  <c r="I15" i="6"/>
  <c r="AB18" i="1"/>
  <c r="V18" i="1"/>
  <c r="P16" i="1"/>
  <c r="AV16" i="1" s="1"/>
  <c r="J18" i="1"/>
  <c r="AT101" i="6" l="1"/>
  <c r="E101" i="15"/>
  <c r="E15" i="15"/>
  <c r="G13" i="14"/>
  <c r="C49" i="14"/>
  <c r="E91" i="15"/>
  <c r="E65" i="15"/>
  <c r="C69" i="14"/>
  <c r="C85" i="14"/>
  <c r="C63" i="14"/>
  <c r="C81" i="14"/>
  <c r="C47" i="14"/>
  <c r="C93" i="14"/>
  <c r="E45" i="15"/>
  <c r="C53" i="14"/>
  <c r="C51" i="14"/>
  <c r="E99" i="15"/>
  <c r="C79" i="14"/>
  <c r="E103" i="15"/>
  <c r="E61" i="15"/>
  <c r="AU16" i="1"/>
  <c r="G17" i="8"/>
  <c r="G16" i="8"/>
  <c r="E75" i="15"/>
  <c r="I18" i="8"/>
  <c r="I19" i="8"/>
  <c r="E83" i="15"/>
  <c r="Q24" i="8"/>
  <c r="Q25" i="8"/>
  <c r="K19" i="8"/>
  <c r="K18" i="8"/>
  <c r="E19" i="8"/>
  <c r="E18" i="15" s="1"/>
  <c r="E18" i="8"/>
  <c r="E17" i="15" s="1"/>
  <c r="C57" i="14"/>
  <c r="E10" i="15"/>
  <c r="H9" i="14"/>
  <c r="J9" i="15"/>
  <c r="D9" i="14"/>
  <c r="F9" i="15"/>
  <c r="I97" i="14"/>
  <c r="K97" i="15"/>
  <c r="E47" i="14"/>
  <c r="G47" i="15"/>
  <c r="O21" i="14"/>
  <c r="Q21" i="15"/>
  <c r="E45" i="14"/>
  <c r="G45" i="15"/>
  <c r="E83" i="14"/>
  <c r="G83" i="15"/>
  <c r="G57" i="14"/>
  <c r="I57" i="15"/>
  <c r="E61" i="14"/>
  <c r="G61" i="15"/>
  <c r="G105" i="14"/>
  <c r="I105" i="15"/>
  <c r="G49" i="14"/>
  <c r="I49" i="15"/>
  <c r="I62" i="14"/>
  <c r="K62" i="15"/>
  <c r="I67" i="14"/>
  <c r="K67" i="15"/>
  <c r="G65" i="14"/>
  <c r="I65" i="15"/>
  <c r="E73" i="14"/>
  <c r="G73" i="15"/>
  <c r="I47" i="14"/>
  <c r="K47" i="15"/>
  <c r="G51" i="14"/>
  <c r="I51" i="15"/>
  <c r="G80" i="14"/>
  <c r="I80" i="15"/>
  <c r="I93" i="14"/>
  <c r="K93" i="15"/>
  <c r="I55" i="14"/>
  <c r="K55" i="15"/>
  <c r="E55" i="14"/>
  <c r="G55" i="15"/>
  <c r="E81" i="14"/>
  <c r="G81" i="15"/>
  <c r="E95" i="14"/>
  <c r="G95" i="15"/>
  <c r="I99" i="14"/>
  <c r="K99" i="15"/>
  <c r="G83" i="14"/>
  <c r="I83" i="15"/>
  <c r="E99" i="14"/>
  <c r="G99" i="15"/>
  <c r="I50" i="14"/>
  <c r="K50" i="15"/>
  <c r="G71" i="14"/>
  <c r="I71" i="15"/>
  <c r="F11" i="14"/>
  <c r="H11" i="15"/>
  <c r="P17" i="14"/>
  <c r="R17" i="15"/>
  <c r="E9" i="15"/>
  <c r="C9" i="14"/>
  <c r="H73" i="14"/>
  <c r="J73" i="15"/>
  <c r="H7" i="14"/>
  <c r="J7" i="15"/>
  <c r="E106" i="14"/>
  <c r="G106" i="15"/>
  <c r="E67" i="14"/>
  <c r="G67" i="15"/>
  <c r="I61" i="14"/>
  <c r="K61" i="15"/>
  <c r="G55" i="14"/>
  <c r="I55" i="15"/>
  <c r="E69" i="14"/>
  <c r="G69" i="15"/>
  <c r="E9" i="14"/>
  <c r="G9" i="15"/>
  <c r="G53" i="14"/>
  <c r="I53" i="15"/>
  <c r="I83" i="14"/>
  <c r="K83" i="15"/>
  <c r="E54" i="14"/>
  <c r="G54" i="15"/>
  <c r="E7" i="14"/>
  <c r="G7" i="15"/>
  <c r="I65" i="14"/>
  <c r="K65" i="15"/>
  <c r="E87" i="14"/>
  <c r="G87" i="15"/>
  <c r="I103" i="14"/>
  <c r="K103" i="15"/>
  <c r="G79" i="14"/>
  <c r="I79" i="15"/>
  <c r="G87" i="14"/>
  <c r="I87" i="15"/>
  <c r="I45" i="14"/>
  <c r="K45" i="15"/>
  <c r="E101" i="14"/>
  <c r="G101" i="15"/>
  <c r="G95" i="14"/>
  <c r="I95" i="15"/>
  <c r="I89" i="14"/>
  <c r="K89" i="15"/>
  <c r="E79" i="14"/>
  <c r="G79" i="15"/>
  <c r="G59" i="14"/>
  <c r="I59" i="15"/>
  <c r="E51" i="14"/>
  <c r="G51" i="15"/>
  <c r="I88" i="14"/>
  <c r="K88" i="15"/>
  <c r="G47" i="14"/>
  <c r="I47" i="15"/>
  <c r="I86" i="14"/>
  <c r="K86" i="15"/>
  <c r="G101" i="14"/>
  <c r="I101" i="15"/>
  <c r="I102" i="14"/>
  <c r="K102" i="15"/>
  <c r="I59" i="14"/>
  <c r="K59" i="15"/>
  <c r="I105" i="14"/>
  <c r="K105" i="15"/>
  <c r="E63" i="14"/>
  <c r="G63" i="15"/>
  <c r="I49" i="14"/>
  <c r="K49" i="15"/>
  <c r="E97" i="14"/>
  <c r="G97" i="15"/>
  <c r="G61" i="14"/>
  <c r="I61" i="15"/>
  <c r="F81" i="14"/>
  <c r="H81" i="15"/>
  <c r="I95" i="14"/>
  <c r="K95" i="15"/>
  <c r="G93" i="14"/>
  <c r="I93" i="15"/>
  <c r="E105" i="14"/>
  <c r="G105" i="15"/>
  <c r="G98" i="14"/>
  <c r="I98" i="15"/>
  <c r="I72" i="14"/>
  <c r="K72" i="15"/>
  <c r="G77" i="14"/>
  <c r="I77" i="15"/>
  <c r="E53" i="14"/>
  <c r="G53" i="15"/>
  <c r="I15" i="14"/>
  <c r="K15" i="15"/>
  <c r="G67" i="14"/>
  <c r="I67" i="15"/>
  <c r="E72" i="14"/>
  <c r="G72" i="15"/>
  <c r="I11" i="14"/>
  <c r="K11" i="15"/>
  <c r="E89" i="14"/>
  <c r="G89" i="15"/>
  <c r="G69" i="14"/>
  <c r="I69" i="15"/>
  <c r="I69" i="14"/>
  <c r="K69" i="15"/>
  <c r="E75" i="14"/>
  <c r="G75" i="15"/>
  <c r="E57" i="14"/>
  <c r="G57" i="15"/>
  <c r="G74" i="14"/>
  <c r="I74" i="15"/>
  <c r="E49" i="14"/>
  <c r="G49" i="15"/>
  <c r="G85" i="14"/>
  <c r="I85" i="15"/>
  <c r="I73" i="14"/>
  <c r="K73" i="15"/>
  <c r="I87" i="14"/>
  <c r="K87" i="15"/>
  <c r="I85" i="14"/>
  <c r="K85" i="15"/>
  <c r="I51" i="14"/>
  <c r="K51" i="15"/>
  <c r="I101" i="14"/>
  <c r="K101" i="15"/>
  <c r="I63" i="14"/>
  <c r="K63" i="15"/>
  <c r="G103" i="14"/>
  <c r="I103" i="15"/>
  <c r="I53" i="14"/>
  <c r="K53" i="15"/>
  <c r="G76" i="14"/>
  <c r="I76" i="15"/>
  <c r="G10" i="14"/>
  <c r="I10" i="15"/>
  <c r="C10" i="14"/>
  <c r="C7" i="14"/>
  <c r="E7" i="15"/>
  <c r="J7" i="14"/>
  <c r="L7" i="15"/>
  <c r="G45" i="14"/>
  <c r="I45" i="15"/>
  <c r="E85" i="14"/>
  <c r="G85" i="15"/>
  <c r="I75" i="14"/>
  <c r="K75" i="15"/>
  <c r="E93" i="14"/>
  <c r="G93" i="15"/>
  <c r="G63" i="14"/>
  <c r="I63" i="15"/>
  <c r="I79" i="14"/>
  <c r="K79" i="15"/>
  <c r="G91" i="14"/>
  <c r="I91" i="15"/>
  <c r="E62" i="14"/>
  <c r="G62" i="15"/>
  <c r="G97" i="14"/>
  <c r="I97" i="15"/>
  <c r="I71" i="14"/>
  <c r="K71" i="15"/>
  <c r="I68" i="14"/>
  <c r="K68" i="15"/>
  <c r="G66" i="14"/>
  <c r="I66" i="15"/>
  <c r="E71" i="14"/>
  <c r="G71" i="15"/>
  <c r="I91" i="14"/>
  <c r="K91" i="15"/>
  <c r="G89" i="14"/>
  <c r="I89" i="15"/>
  <c r="I57" i="14"/>
  <c r="K57" i="15"/>
  <c r="E103" i="14"/>
  <c r="G103" i="15"/>
  <c r="I81" i="14"/>
  <c r="K81" i="15"/>
  <c r="G73" i="14"/>
  <c r="I73" i="15"/>
  <c r="G99" i="14"/>
  <c r="I99" i="15"/>
  <c r="E59" i="14"/>
  <c r="G59" i="15"/>
  <c r="E82" i="14"/>
  <c r="G82" i="15"/>
  <c r="I100" i="14"/>
  <c r="K100" i="15"/>
  <c r="E65" i="14"/>
  <c r="G65" i="15"/>
  <c r="G81" i="14"/>
  <c r="I81" i="15"/>
  <c r="E77" i="14"/>
  <c r="G77" i="15"/>
  <c r="I77" i="14"/>
  <c r="K77" i="15"/>
  <c r="G75" i="14"/>
  <c r="I75" i="15"/>
  <c r="E91" i="14"/>
  <c r="G91" i="15"/>
  <c r="E12" i="14"/>
  <c r="G12" i="15"/>
  <c r="J76" i="8"/>
  <c r="L100" i="8"/>
  <c r="L14" i="8"/>
  <c r="I82" i="15"/>
  <c r="I102" i="15"/>
  <c r="I50" i="15"/>
  <c r="I90" i="15"/>
  <c r="AT47" i="6"/>
  <c r="G78" i="15"/>
  <c r="G9" i="8"/>
  <c r="H8" i="8" s="1"/>
  <c r="C12" i="14"/>
  <c r="C56" i="14"/>
  <c r="C68" i="14"/>
  <c r="C104" i="14"/>
  <c r="C60" i="14"/>
  <c r="C16" i="14"/>
  <c r="C106" i="14"/>
  <c r="C48" i="14"/>
  <c r="C94" i="14"/>
  <c r="C52" i="14"/>
  <c r="AT95" i="6"/>
  <c r="L58" i="8"/>
  <c r="C74" i="14"/>
  <c r="L62" i="8"/>
  <c r="C76" i="14"/>
  <c r="G90" i="15"/>
  <c r="H54" i="8"/>
  <c r="L102" i="8"/>
  <c r="L50" i="8"/>
  <c r="L88" i="8"/>
  <c r="G52" i="15"/>
  <c r="K60" i="15"/>
  <c r="K78" i="15"/>
  <c r="G100" i="15"/>
  <c r="H106" i="8"/>
  <c r="J60" i="8"/>
  <c r="L86" i="8"/>
  <c r="I58" i="15"/>
  <c r="C66" i="14"/>
  <c r="K12" i="15"/>
  <c r="K90" i="15"/>
  <c r="C86" i="14"/>
  <c r="K16" i="15"/>
  <c r="K52" i="15"/>
  <c r="K64" i="15"/>
  <c r="K106" i="15"/>
  <c r="C80" i="14"/>
  <c r="I84" i="15"/>
  <c r="G12" i="14"/>
  <c r="J12" i="8"/>
  <c r="C17" i="14"/>
  <c r="H62" i="8"/>
  <c r="H98" i="8"/>
  <c r="H58" i="8"/>
  <c r="J52" i="8"/>
  <c r="F68" i="8"/>
  <c r="I46" i="15"/>
  <c r="G86" i="15"/>
  <c r="G16" i="14"/>
  <c r="J16" i="8"/>
  <c r="K66" i="15"/>
  <c r="G88" i="15"/>
  <c r="K104" i="15"/>
  <c r="G76" i="15"/>
  <c r="K56" i="15"/>
  <c r="G50" i="15"/>
  <c r="G60" i="15"/>
  <c r="G80" i="15"/>
  <c r="L68" i="8"/>
  <c r="O20" i="14"/>
  <c r="R20" i="8"/>
  <c r="I104" i="15"/>
  <c r="L96" i="8"/>
  <c r="L72" i="8"/>
  <c r="F76" i="8"/>
  <c r="K98" i="15"/>
  <c r="G48" i="15"/>
  <c r="Q22" i="15"/>
  <c r="G94" i="15"/>
  <c r="I70" i="15"/>
  <c r="K70" i="15"/>
  <c r="G104" i="15"/>
  <c r="K94" i="15"/>
  <c r="K46" i="15"/>
  <c r="I100" i="15"/>
  <c r="I96" i="15"/>
  <c r="J80" i="8"/>
  <c r="J66" i="8"/>
  <c r="J64" i="8"/>
  <c r="J98" i="8"/>
  <c r="I48" i="15"/>
  <c r="I62" i="15"/>
  <c r="H72" i="8"/>
  <c r="F16" i="8"/>
  <c r="F14" i="8"/>
  <c r="K76" i="15"/>
  <c r="G46" i="15"/>
  <c r="I106" i="15"/>
  <c r="K92" i="15"/>
  <c r="I10" i="14"/>
  <c r="L10" i="8"/>
  <c r="I72" i="15"/>
  <c r="E14" i="14"/>
  <c r="H14" i="8"/>
  <c r="H13" i="15" s="1"/>
  <c r="F56" i="8"/>
  <c r="K80" i="15"/>
  <c r="I92" i="15"/>
  <c r="I78" i="15"/>
  <c r="G10" i="15"/>
  <c r="I54" i="15"/>
  <c r="I68" i="15"/>
  <c r="I88" i="15"/>
  <c r="I86" i="15"/>
  <c r="F8" i="8"/>
  <c r="F12" i="8"/>
  <c r="AT57" i="6"/>
  <c r="AT75" i="6"/>
  <c r="AT79" i="6"/>
  <c r="AT97" i="6"/>
  <c r="AT61" i="6"/>
  <c r="AT85" i="6"/>
  <c r="AT71" i="6"/>
  <c r="AT91" i="6"/>
  <c r="AT93" i="6"/>
  <c r="AT59" i="6"/>
  <c r="AT45" i="6"/>
  <c r="AT9" i="6"/>
  <c r="AT49" i="6"/>
  <c r="AT51" i="6"/>
  <c r="AT89" i="6"/>
  <c r="BA18" i="1"/>
  <c r="BB18" i="1"/>
  <c r="BE24" i="1"/>
  <c r="AY18" i="1"/>
  <c r="AZ16" i="1"/>
  <c r="O15" i="6"/>
  <c r="AT99" i="6"/>
  <c r="AA17" i="6"/>
  <c r="AT73" i="6"/>
  <c r="AT105" i="6"/>
  <c r="U17" i="6"/>
  <c r="AT65" i="6"/>
  <c r="AS23" i="6"/>
  <c r="AT103" i="6"/>
  <c r="AT11" i="6"/>
  <c r="AT67" i="6"/>
  <c r="AT77" i="6"/>
  <c r="AT55" i="6"/>
  <c r="AT69" i="6"/>
  <c r="AT13" i="6"/>
  <c r="AT81" i="6"/>
  <c r="AT87" i="6"/>
  <c r="AT83" i="6"/>
  <c r="AT63" i="6"/>
  <c r="AT53" i="6"/>
  <c r="AT7" i="6"/>
  <c r="BF16" i="1"/>
  <c r="AT26" i="1"/>
  <c r="AR25" i="6"/>
  <c r="AQ28" i="6"/>
  <c r="AS28" i="1"/>
  <c r="I17" i="6"/>
  <c r="AB20" i="1"/>
  <c r="V20" i="1"/>
  <c r="P18" i="1"/>
  <c r="AV18" i="1" s="1"/>
  <c r="J20" i="1"/>
  <c r="S8" i="8" l="1"/>
  <c r="AU18" i="1"/>
  <c r="BF18" i="1" s="1"/>
  <c r="I20" i="8"/>
  <c r="I21" i="8"/>
  <c r="E21" i="8"/>
  <c r="E20" i="8"/>
  <c r="E19" i="15" s="1"/>
  <c r="K20" i="8"/>
  <c r="K21" i="8"/>
  <c r="G18" i="8"/>
  <c r="G19" i="8"/>
  <c r="Q26" i="8"/>
  <c r="Q27" i="8"/>
  <c r="I18" i="14"/>
  <c r="K18" i="15"/>
  <c r="J9" i="14"/>
  <c r="L9" i="15"/>
  <c r="D13" i="14"/>
  <c r="F13" i="15"/>
  <c r="H63" i="14"/>
  <c r="J63" i="15"/>
  <c r="J71" i="14"/>
  <c r="L71" i="15"/>
  <c r="E15" i="14"/>
  <c r="G15" i="15"/>
  <c r="H51" i="14"/>
  <c r="J51" i="15"/>
  <c r="F61" i="14"/>
  <c r="H61" i="15"/>
  <c r="G52" i="14"/>
  <c r="I52" i="15"/>
  <c r="J85" i="14"/>
  <c r="L85" i="15"/>
  <c r="E68" i="14"/>
  <c r="G68" i="15"/>
  <c r="J87" i="14"/>
  <c r="L87" i="15"/>
  <c r="F53" i="14"/>
  <c r="H53" i="15"/>
  <c r="G64" i="14"/>
  <c r="I64" i="15"/>
  <c r="I96" i="14"/>
  <c r="K96" i="15"/>
  <c r="J99" i="14"/>
  <c r="L99" i="15"/>
  <c r="H75" i="14"/>
  <c r="J75" i="15"/>
  <c r="D55" i="14"/>
  <c r="F55" i="15"/>
  <c r="O23" i="14"/>
  <c r="Q23" i="15"/>
  <c r="D15" i="14"/>
  <c r="F15" i="15"/>
  <c r="F71" i="14"/>
  <c r="H71" i="15"/>
  <c r="H65" i="14"/>
  <c r="J65" i="15"/>
  <c r="G17" i="14"/>
  <c r="I17" i="15"/>
  <c r="J67" i="14"/>
  <c r="L67" i="15"/>
  <c r="F57" i="14"/>
  <c r="H57" i="15"/>
  <c r="E92" i="14"/>
  <c r="G92" i="15"/>
  <c r="H59" i="14"/>
  <c r="J59" i="15"/>
  <c r="J49" i="14"/>
  <c r="L49" i="15"/>
  <c r="J57" i="14"/>
  <c r="L57" i="15"/>
  <c r="I54" i="14"/>
  <c r="K54" i="15"/>
  <c r="D11" i="14"/>
  <c r="F11" i="15"/>
  <c r="H79" i="14"/>
  <c r="J79" i="15"/>
  <c r="F97" i="14"/>
  <c r="H97" i="15"/>
  <c r="H11" i="14"/>
  <c r="J11" i="15"/>
  <c r="E98" i="14"/>
  <c r="G98" i="15"/>
  <c r="F7" i="14"/>
  <c r="H7" i="15"/>
  <c r="E96" i="14"/>
  <c r="G96" i="15"/>
  <c r="I82" i="14"/>
  <c r="K82" i="15"/>
  <c r="G56" i="14"/>
  <c r="I56" i="15"/>
  <c r="F105" i="14"/>
  <c r="H105" i="15"/>
  <c r="I84" i="14"/>
  <c r="K84" i="15"/>
  <c r="E84" i="14"/>
  <c r="G84" i="15"/>
  <c r="J101" i="14"/>
  <c r="L101" i="15"/>
  <c r="E70" i="14"/>
  <c r="G70" i="15"/>
  <c r="E102" i="14"/>
  <c r="G102" i="15"/>
  <c r="E56" i="14"/>
  <c r="G56" i="15"/>
  <c r="E66" i="14"/>
  <c r="G66" i="15"/>
  <c r="I74" i="14"/>
  <c r="K74" i="15"/>
  <c r="E20" i="15"/>
  <c r="D7" i="14"/>
  <c r="F7" i="15"/>
  <c r="I17" i="14"/>
  <c r="K17" i="15"/>
  <c r="H97" i="14"/>
  <c r="J97" i="15"/>
  <c r="D75" i="14"/>
  <c r="F75" i="15"/>
  <c r="J95" i="14"/>
  <c r="L95" i="15"/>
  <c r="P19" i="14"/>
  <c r="R19" i="15"/>
  <c r="H15" i="14"/>
  <c r="J15" i="15"/>
  <c r="D67" i="14"/>
  <c r="F67" i="15"/>
  <c r="E64" i="14"/>
  <c r="G64" i="15"/>
  <c r="E74" i="14"/>
  <c r="G74" i="15"/>
  <c r="I48" i="14"/>
  <c r="K48" i="15"/>
  <c r="J61" i="14"/>
  <c r="L61" i="15"/>
  <c r="G94" i="14"/>
  <c r="I94" i="15"/>
  <c r="E58" i="14"/>
  <c r="G58" i="15"/>
  <c r="E8" i="14"/>
  <c r="G8" i="15"/>
  <c r="G60" i="14"/>
  <c r="I60" i="15"/>
  <c r="J13" i="14"/>
  <c r="L13" i="15"/>
  <c r="I58" i="14"/>
  <c r="K58" i="15"/>
  <c r="L48" i="8"/>
  <c r="L54" i="8"/>
  <c r="L74" i="8"/>
  <c r="L82" i="8"/>
  <c r="H102" i="8"/>
  <c r="F52" i="8"/>
  <c r="F74" i="8"/>
  <c r="F86" i="8"/>
  <c r="F48" i="8"/>
  <c r="L84" i="8"/>
  <c r="G102" i="14"/>
  <c r="J102" i="8"/>
  <c r="G90" i="14"/>
  <c r="J90" i="8"/>
  <c r="G50" i="14"/>
  <c r="J50" i="8"/>
  <c r="G82" i="14"/>
  <c r="J82" i="8"/>
  <c r="J56" i="8"/>
  <c r="J94" i="8"/>
  <c r="E78" i="14"/>
  <c r="H78" i="8"/>
  <c r="H66" i="8"/>
  <c r="H56" i="8"/>
  <c r="H64" i="8"/>
  <c r="H96" i="8"/>
  <c r="F106" i="8"/>
  <c r="F104" i="8"/>
  <c r="F80" i="8"/>
  <c r="F94" i="8"/>
  <c r="F60" i="8"/>
  <c r="C96" i="14"/>
  <c r="F96" i="8"/>
  <c r="C84" i="14"/>
  <c r="F84" i="8"/>
  <c r="C18" i="14"/>
  <c r="C88" i="14"/>
  <c r="F88" i="8"/>
  <c r="H92" i="8"/>
  <c r="F13" i="14"/>
  <c r="H68" i="8"/>
  <c r="H84" i="8"/>
  <c r="C82" i="14"/>
  <c r="F82" i="8"/>
  <c r="F81" i="15" s="1"/>
  <c r="E52" i="14"/>
  <c r="H52" i="8"/>
  <c r="C62" i="14"/>
  <c r="F62" i="8"/>
  <c r="E100" i="14"/>
  <c r="H100" i="8"/>
  <c r="C50" i="14"/>
  <c r="F50" i="8"/>
  <c r="C90" i="14"/>
  <c r="F90" i="8"/>
  <c r="I78" i="14"/>
  <c r="L78" i="8"/>
  <c r="G84" i="14"/>
  <c r="J84" i="8"/>
  <c r="I90" i="14"/>
  <c r="L90" i="8"/>
  <c r="F66" i="8"/>
  <c r="H70" i="8"/>
  <c r="I52" i="14"/>
  <c r="L52" i="8"/>
  <c r="C100" i="14"/>
  <c r="F100" i="8"/>
  <c r="I60" i="14"/>
  <c r="L60" i="8"/>
  <c r="E90" i="14"/>
  <c r="H90" i="8"/>
  <c r="I16" i="14"/>
  <c r="L16" i="8"/>
  <c r="L18" i="8"/>
  <c r="G58" i="14"/>
  <c r="J58" i="8"/>
  <c r="I106" i="14"/>
  <c r="L106" i="8"/>
  <c r="H74" i="8"/>
  <c r="H73" i="15" s="1"/>
  <c r="I64" i="14"/>
  <c r="L64" i="8"/>
  <c r="I12" i="14"/>
  <c r="L12" i="8"/>
  <c r="S12" i="8" s="1"/>
  <c r="C19" i="14"/>
  <c r="G88" i="14"/>
  <c r="J88" i="8"/>
  <c r="J87" i="15" s="1"/>
  <c r="I76" i="14"/>
  <c r="L76" i="8"/>
  <c r="C102" i="14"/>
  <c r="F102" i="8"/>
  <c r="F101" i="15" s="1"/>
  <c r="I70" i="14"/>
  <c r="L70" i="8"/>
  <c r="C54" i="14"/>
  <c r="F54" i="8"/>
  <c r="I18" i="15"/>
  <c r="E60" i="14"/>
  <c r="H60" i="8"/>
  <c r="H59" i="15" s="1"/>
  <c r="I104" i="14"/>
  <c r="L104" i="8"/>
  <c r="G54" i="14"/>
  <c r="J54" i="8"/>
  <c r="I92" i="14"/>
  <c r="L92" i="8"/>
  <c r="E10" i="14"/>
  <c r="H10" i="8"/>
  <c r="H9" i="15" s="1"/>
  <c r="G92" i="14"/>
  <c r="J92" i="8"/>
  <c r="C72" i="14"/>
  <c r="F72" i="8"/>
  <c r="E48" i="14"/>
  <c r="H48" i="8"/>
  <c r="E50" i="14"/>
  <c r="H50" i="8"/>
  <c r="H49" i="15" s="1"/>
  <c r="E88" i="14"/>
  <c r="H88" i="8"/>
  <c r="E86" i="14"/>
  <c r="H86" i="8"/>
  <c r="C98" i="14"/>
  <c r="F98" i="8"/>
  <c r="G78" i="14"/>
  <c r="J78" i="8"/>
  <c r="J77" i="15" s="1"/>
  <c r="I80" i="14"/>
  <c r="L80" i="8"/>
  <c r="Q24" i="15"/>
  <c r="G72" i="14"/>
  <c r="J72" i="8"/>
  <c r="S72" i="8" s="1"/>
  <c r="G106" i="14"/>
  <c r="J106" i="8"/>
  <c r="J105" i="15" s="1"/>
  <c r="C78" i="14"/>
  <c r="F78" i="8"/>
  <c r="C46" i="14"/>
  <c r="F46" i="8"/>
  <c r="G100" i="14"/>
  <c r="J100" i="8"/>
  <c r="J99" i="15" s="1"/>
  <c r="I98" i="14"/>
  <c r="L98" i="8"/>
  <c r="G16" i="15"/>
  <c r="E80" i="14"/>
  <c r="H80" i="8"/>
  <c r="C58" i="14"/>
  <c r="F58" i="8"/>
  <c r="F57" i="15" s="1"/>
  <c r="G62" i="14"/>
  <c r="J62" i="8"/>
  <c r="J61" i="15" s="1"/>
  <c r="I46" i="14"/>
  <c r="L46" i="8"/>
  <c r="G70" i="14"/>
  <c r="J70" i="8"/>
  <c r="E94" i="14"/>
  <c r="H94" i="8"/>
  <c r="I56" i="14"/>
  <c r="L56" i="8"/>
  <c r="G46" i="14"/>
  <c r="J46" i="8"/>
  <c r="C64" i="14"/>
  <c r="F64" i="8"/>
  <c r="F63" i="15" s="1"/>
  <c r="G48" i="14"/>
  <c r="J48" i="8"/>
  <c r="J47" i="15" s="1"/>
  <c r="I94" i="14"/>
  <c r="L94" i="8"/>
  <c r="G14" i="14"/>
  <c r="J14" i="8"/>
  <c r="S14" i="8" s="1"/>
  <c r="G104" i="14"/>
  <c r="J104" i="8"/>
  <c r="I66" i="14"/>
  <c r="L66" i="8"/>
  <c r="G68" i="14"/>
  <c r="J68" i="8"/>
  <c r="J67" i="15" s="1"/>
  <c r="E104" i="14"/>
  <c r="H104" i="8"/>
  <c r="C70" i="14"/>
  <c r="F70" i="8"/>
  <c r="G86" i="14"/>
  <c r="J86" i="8"/>
  <c r="J85" i="15" s="1"/>
  <c r="C92" i="14"/>
  <c r="F92" i="8"/>
  <c r="E46" i="14"/>
  <c r="H46" i="8"/>
  <c r="G96" i="14"/>
  <c r="J96" i="8"/>
  <c r="J95" i="15" s="1"/>
  <c r="O22" i="14"/>
  <c r="R22" i="8"/>
  <c r="E76" i="14"/>
  <c r="H76" i="8"/>
  <c r="S7" i="15"/>
  <c r="BB20" i="1"/>
  <c r="AY20" i="1"/>
  <c r="AZ18" i="1"/>
  <c r="BE26" i="1"/>
  <c r="BA20" i="1"/>
  <c r="O17" i="6"/>
  <c r="AS25" i="6"/>
  <c r="AT15" i="6"/>
  <c r="AA19" i="6"/>
  <c r="U19" i="6"/>
  <c r="AT28" i="1"/>
  <c r="AR27" i="6"/>
  <c r="AQ30" i="6"/>
  <c r="AS30" i="1"/>
  <c r="I19" i="6"/>
  <c r="AB22" i="1"/>
  <c r="V22" i="1"/>
  <c r="P20" i="1"/>
  <c r="AV20" i="1" s="1"/>
  <c r="J22" i="1"/>
  <c r="S50" i="8" l="1"/>
  <c r="S58" i="8"/>
  <c r="S102" i="8"/>
  <c r="S84" i="8"/>
  <c r="L55" i="15"/>
  <c r="S56" i="8"/>
  <c r="S48" i="8"/>
  <c r="L45" i="15"/>
  <c r="S46" i="8"/>
  <c r="L103" i="15"/>
  <c r="S104" i="8"/>
  <c r="L97" i="15"/>
  <c r="S98" i="8"/>
  <c r="L75" i="15"/>
  <c r="S76" i="8"/>
  <c r="S64" i="8"/>
  <c r="S100" i="8"/>
  <c r="S68" i="8"/>
  <c r="L51" i="15"/>
  <c r="S52" i="8"/>
  <c r="S86" i="8"/>
  <c r="S10" i="8"/>
  <c r="L93" i="15"/>
  <c r="S94" i="8"/>
  <c r="L79" i="15"/>
  <c r="S80" i="8"/>
  <c r="L69" i="15"/>
  <c r="S70" i="8"/>
  <c r="S60" i="8"/>
  <c r="L89" i="15"/>
  <c r="S90" i="8"/>
  <c r="S82" i="8"/>
  <c r="S62" i="8"/>
  <c r="L65" i="15"/>
  <c r="S66" i="8"/>
  <c r="S74" i="8"/>
  <c r="S96" i="8"/>
  <c r="L91" i="15"/>
  <c r="S92" i="8"/>
  <c r="S106" i="8"/>
  <c r="S78" i="8"/>
  <c r="S54" i="8"/>
  <c r="S88" i="8"/>
  <c r="AU20" i="1"/>
  <c r="BF20" i="1" s="1"/>
  <c r="E22" i="8"/>
  <c r="E23" i="8"/>
  <c r="E22" i="15" s="1"/>
  <c r="I22" i="8"/>
  <c r="I23" i="8"/>
  <c r="Q29" i="8"/>
  <c r="Q28" i="8"/>
  <c r="G20" i="8"/>
  <c r="G21" i="8"/>
  <c r="K22" i="8"/>
  <c r="K23" i="8"/>
  <c r="F45" i="14"/>
  <c r="H45" i="15"/>
  <c r="D69" i="14"/>
  <c r="F69" i="15"/>
  <c r="H45" i="14"/>
  <c r="J45" i="15"/>
  <c r="F93" i="14"/>
  <c r="H93" i="15"/>
  <c r="D97" i="14"/>
  <c r="F97" i="15"/>
  <c r="I20" i="14"/>
  <c r="K20" i="15"/>
  <c r="F85" i="14"/>
  <c r="H85" i="15"/>
  <c r="F87" i="14"/>
  <c r="H87" i="15"/>
  <c r="F47" i="14"/>
  <c r="H47" i="15"/>
  <c r="H91" i="14"/>
  <c r="J91" i="15"/>
  <c r="H53" i="14"/>
  <c r="J53" i="15"/>
  <c r="J63" i="14"/>
  <c r="L63" i="15"/>
  <c r="D93" i="14"/>
  <c r="F93" i="15"/>
  <c r="D79" i="14"/>
  <c r="F79" i="15"/>
  <c r="F63" i="14"/>
  <c r="H63" i="15"/>
  <c r="F77" i="14"/>
  <c r="H77" i="15"/>
  <c r="H93" i="14"/>
  <c r="J93" i="15"/>
  <c r="H49" i="14"/>
  <c r="J49" i="15"/>
  <c r="H101" i="14"/>
  <c r="J101" i="15"/>
  <c r="D51" i="14"/>
  <c r="F51" i="15"/>
  <c r="F101" i="14"/>
  <c r="H101" i="15"/>
  <c r="J73" i="14"/>
  <c r="L73" i="15"/>
  <c r="F75" i="14"/>
  <c r="H75" i="15"/>
  <c r="P21" i="14"/>
  <c r="R21" i="15"/>
  <c r="D91" i="14"/>
  <c r="F91" i="15"/>
  <c r="O25" i="14"/>
  <c r="Q25" i="15"/>
  <c r="J13" i="15"/>
  <c r="E21" i="15"/>
  <c r="E17" i="14"/>
  <c r="G17" i="15"/>
  <c r="D45" i="14"/>
  <c r="F45" i="15"/>
  <c r="I19" i="14"/>
  <c r="K19" i="15"/>
  <c r="D53" i="14"/>
  <c r="F53" i="15"/>
  <c r="G19" i="14"/>
  <c r="I19" i="15"/>
  <c r="J11" i="14"/>
  <c r="L11" i="15"/>
  <c r="J105" i="14"/>
  <c r="L105" i="15"/>
  <c r="H57" i="14"/>
  <c r="J57" i="15"/>
  <c r="J15" i="14"/>
  <c r="L15" i="15"/>
  <c r="D99" i="14"/>
  <c r="F99" i="15"/>
  <c r="F69" i="14"/>
  <c r="H69" i="15"/>
  <c r="H83" i="14"/>
  <c r="J83" i="15"/>
  <c r="J77" i="14"/>
  <c r="L77" i="15"/>
  <c r="D49" i="14"/>
  <c r="F49" i="15"/>
  <c r="F99" i="14"/>
  <c r="H99" i="15"/>
  <c r="D61" i="14"/>
  <c r="F61" i="15"/>
  <c r="D83" i="14"/>
  <c r="F83" i="15"/>
  <c r="D103" i="14"/>
  <c r="F103" i="15"/>
  <c r="H55" i="14"/>
  <c r="J55" i="15"/>
  <c r="D85" i="14"/>
  <c r="F85" i="15"/>
  <c r="J53" i="14"/>
  <c r="L53" i="15"/>
  <c r="H69" i="14"/>
  <c r="J69" i="15"/>
  <c r="F79" i="14"/>
  <c r="H79" i="15"/>
  <c r="D71" i="14"/>
  <c r="F71" i="15"/>
  <c r="J17" i="14"/>
  <c r="L17" i="15"/>
  <c r="F51" i="14"/>
  <c r="H51" i="15"/>
  <c r="F83" i="14"/>
  <c r="H83" i="15"/>
  <c r="D87" i="14"/>
  <c r="F87" i="15"/>
  <c r="D105" i="14"/>
  <c r="F105" i="15"/>
  <c r="F55" i="14"/>
  <c r="H55" i="15"/>
  <c r="H81" i="14"/>
  <c r="J81" i="15"/>
  <c r="D73" i="14"/>
  <c r="F73" i="15"/>
  <c r="J47" i="14"/>
  <c r="L47" i="15"/>
  <c r="F103" i="14"/>
  <c r="H103" i="15"/>
  <c r="H103" i="14"/>
  <c r="J103" i="15"/>
  <c r="D77" i="14"/>
  <c r="F77" i="15"/>
  <c r="H71" i="14"/>
  <c r="J71" i="15"/>
  <c r="F89" i="14"/>
  <c r="H89" i="15"/>
  <c r="J59" i="14"/>
  <c r="L59" i="15"/>
  <c r="D65" i="14"/>
  <c r="F65" i="15"/>
  <c r="D89" i="14"/>
  <c r="F89" i="15"/>
  <c r="F67" i="14"/>
  <c r="H67" i="15"/>
  <c r="F91" i="14"/>
  <c r="H91" i="15"/>
  <c r="D95" i="14"/>
  <c r="F95" i="15"/>
  <c r="D59" i="14"/>
  <c r="F59" i="15"/>
  <c r="F95" i="14"/>
  <c r="H95" i="15"/>
  <c r="F65" i="14"/>
  <c r="H65" i="15"/>
  <c r="H89" i="14"/>
  <c r="J89" i="15"/>
  <c r="J83" i="14"/>
  <c r="L83" i="15"/>
  <c r="D47" i="14"/>
  <c r="F47" i="15"/>
  <c r="J81" i="14"/>
  <c r="L81" i="15"/>
  <c r="F18" i="8"/>
  <c r="C20" i="14"/>
  <c r="T8" i="8"/>
  <c r="Q7" i="14"/>
  <c r="J51" i="14"/>
  <c r="L20" i="8"/>
  <c r="F73" i="14"/>
  <c r="J89" i="14"/>
  <c r="D81" i="14"/>
  <c r="I20" i="15"/>
  <c r="H77" i="14"/>
  <c r="F59" i="14"/>
  <c r="C21" i="14"/>
  <c r="J93" i="14"/>
  <c r="J45" i="14"/>
  <c r="H105" i="14"/>
  <c r="J69" i="14"/>
  <c r="H85" i="14"/>
  <c r="J65" i="14"/>
  <c r="H13" i="14"/>
  <c r="H99" i="14"/>
  <c r="D101" i="14"/>
  <c r="H67" i="14"/>
  <c r="E16" i="14"/>
  <c r="H16" i="8"/>
  <c r="H15" i="15" s="1"/>
  <c r="G18" i="14"/>
  <c r="J18" i="8"/>
  <c r="H47" i="14"/>
  <c r="D63" i="14"/>
  <c r="H61" i="14"/>
  <c r="J97" i="14"/>
  <c r="O24" i="14"/>
  <c r="R24" i="8"/>
  <c r="H95" i="14"/>
  <c r="J79" i="14"/>
  <c r="F49" i="14"/>
  <c r="F9" i="14"/>
  <c r="J91" i="14"/>
  <c r="J103" i="14"/>
  <c r="J55" i="14"/>
  <c r="D57" i="14"/>
  <c r="J75" i="14"/>
  <c r="H87" i="14"/>
  <c r="BA22" i="1"/>
  <c r="BE28" i="1"/>
  <c r="BB22" i="1"/>
  <c r="AY22" i="1"/>
  <c r="AZ20" i="1"/>
  <c r="AA21" i="6"/>
  <c r="AT17" i="6"/>
  <c r="U21" i="6"/>
  <c r="AS27" i="6"/>
  <c r="O19" i="6"/>
  <c r="AT30" i="1"/>
  <c r="AR29" i="6"/>
  <c r="AQ32" i="6"/>
  <c r="AS32" i="1"/>
  <c r="I21" i="6"/>
  <c r="AB24" i="1"/>
  <c r="V24" i="1"/>
  <c r="P22" i="1"/>
  <c r="AV22" i="1" s="1"/>
  <c r="J24" i="1"/>
  <c r="S16" i="8" l="1"/>
  <c r="AU22" i="1"/>
  <c r="BF22" i="1" s="1"/>
  <c r="K24" i="8"/>
  <c r="K25" i="8"/>
  <c r="E25" i="8"/>
  <c r="E24" i="8"/>
  <c r="G22" i="8"/>
  <c r="G23" i="8"/>
  <c r="I24" i="8"/>
  <c r="I25" i="8"/>
  <c r="Q30" i="8"/>
  <c r="Q31" i="8"/>
  <c r="T88" i="8"/>
  <c r="T87" i="15" s="1"/>
  <c r="S87" i="15"/>
  <c r="T104" i="8"/>
  <c r="T103" i="15" s="1"/>
  <c r="S103" i="15"/>
  <c r="T102" i="8"/>
  <c r="T101" i="15" s="1"/>
  <c r="S101" i="15"/>
  <c r="T86" i="8"/>
  <c r="T85" i="15" s="1"/>
  <c r="S85" i="15"/>
  <c r="T70" i="8"/>
  <c r="T69" i="15" s="1"/>
  <c r="S69" i="15"/>
  <c r="T90" i="8"/>
  <c r="T89" i="15" s="1"/>
  <c r="S89" i="15"/>
  <c r="T84" i="8"/>
  <c r="T83" i="15" s="1"/>
  <c r="S83" i="15"/>
  <c r="O26" i="14"/>
  <c r="Q26" i="15"/>
  <c r="T58" i="8"/>
  <c r="T57" i="15" s="1"/>
  <c r="S57" i="15"/>
  <c r="T50" i="8"/>
  <c r="T49" i="15" s="1"/>
  <c r="S49" i="15"/>
  <c r="T62" i="8"/>
  <c r="T61" i="15" s="1"/>
  <c r="S61" i="15"/>
  <c r="T64" i="8"/>
  <c r="T63" i="15" s="1"/>
  <c r="S63" i="15"/>
  <c r="H17" i="14"/>
  <c r="J17" i="15"/>
  <c r="T68" i="8"/>
  <c r="T67" i="15" s="1"/>
  <c r="S67" i="15"/>
  <c r="I21" i="14"/>
  <c r="K21" i="15"/>
  <c r="T60" i="8"/>
  <c r="T59" i="15" s="1"/>
  <c r="S59" i="15"/>
  <c r="T78" i="8"/>
  <c r="T77" i="15" s="1"/>
  <c r="S77" i="15"/>
  <c r="T74" i="8"/>
  <c r="T73" i="15" s="1"/>
  <c r="S73" i="15"/>
  <c r="J19" i="14"/>
  <c r="L19" i="15"/>
  <c r="T72" i="8"/>
  <c r="S71" i="15"/>
  <c r="Q11" i="14"/>
  <c r="S11" i="15"/>
  <c r="T14" i="8"/>
  <c r="T13" i="15" s="1"/>
  <c r="S13" i="15"/>
  <c r="T80" i="8"/>
  <c r="T79" i="15" s="1"/>
  <c r="S79" i="15"/>
  <c r="T98" i="8"/>
  <c r="T97" i="15" s="1"/>
  <c r="S97" i="15"/>
  <c r="T100" i="8"/>
  <c r="T99" i="15" s="1"/>
  <c r="S99" i="15"/>
  <c r="O27" i="14"/>
  <c r="Q27" i="15"/>
  <c r="T106" i="8"/>
  <c r="T105" i="15" s="1"/>
  <c r="S105" i="15"/>
  <c r="T46" i="8"/>
  <c r="T45" i="15" s="1"/>
  <c r="S45" i="15"/>
  <c r="T94" i="8"/>
  <c r="T93" i="15" s="1"/>
  <c r="S93" i="15"/>
  <c r="T82" i="8"/>
  <c r="T81" i="15" s="1"/>
  <c r="S81" i="15"/>
  <c r="T54" i="8"/>
  <c r="T53" i="15" s="1"/>
  <c r="S53" i="15"/>
  <c r="T52" i="8"/>
  <c r="T51" i="15" s="1"/>
  <c r="S51" i="15"/>
  <c r="T10" i="8"/>
  <c r="T9" i="15" s="1"/>
  <c r="S9" i="15"/>
  <c r="E23" i="15"/>
  <c r="E24" i="15"/>
  <c r="T76" i="8"/>
  <c r="T75" i="15" s="1"/>
  <c r="S75" i="15"/>
  <c r="T56" i="8"/>
  <c r="T55" i="15" s="1"/>
  <c r="S55" i="15"/>
  <c r="T92" i="8"/>
  <c r="T91" i="15" s="1"/>
  <c r="S91" i="15"/>
  <c r="T96" i="8"/>
  <c r="T95" i="15" s="1"/>
  <c r="S95" i="15"/>
  <c r="P23" i="14"/>
  <c r="R23" i="15"/>
  <c r="T48" i="8"/>
  <c r="T47" i="15" s="1"/>
  <c r="S47" i="15"/>
  <c r="E19" i="14"/>
  <c r="G19" i="15"/>
  <c r="T66" i="8"/>
  <c r="T65" i="15" s="1"/>
  <c r="S65" i="15"/>
  <c r="G21" i="14"/>
  <c r="I21" i="15"/>
  <c r="E18" i="14"/>
  <c r="G18" i="15"/>
  <c r="R7" i="14"/>
  <c r="T7" i="15"/>
  <c r="D17" i="14"/>
  <c r="F17" i="15"/>
  <c r="T12" i="8"/>
  <c r="F20" i="8"/>
  <c r="Q71" i="14"/>
  <c r="R26" i="8"/>
  <c r="Q51" i="14"/>
  <c r="Q81" i="14"/>
  <c r="Q83" i="14"/>
  <c r="Q53" i="14"/>
  <c r="H18" i="8"/>
  <c r="S18" i="8" s="1"/>
  <c r="G20" i="14"/>
  <c r="J20" i="8"/>
  <c r="Q73" i="14"/>
  <c r="I22" i="15"/>
  <c r="Q89" i="14"/>
  <c r="Q59" i="14"/>
  <c r="Q9" i="14"/>
  <c r="Q79" i="14"/>
  <c r="Q97" i="14"/>
  <c r="R63" i="14"/>
  <c r="Q63" i="14"/>
  <c r="F15" i="14"/>
  <c r="Q101" i="14"/>
  <c r="Q65" i="14"/>
  <c r="Q45" i="14"/>
  <c r="Q69" i="14"/>
  <c r="Q99" i="14"/>
  <c r="K22" i="15"/>
  <c r="Q105" i="14"/>
  <c r="Q93" i="14"/>
  <c r="Q77" i="14"/>
  <c r="Q95" i="14"/>
  <c r="Q47" i="14"/>
  <c r="Q57" i="14"/>
  <c r="Q49" i="14"/>
  <c r="Q61" i="14"/>
  <c r="Q67" i="14"/>
  <c r="Q87" i="14"/>
  <c r="Q103" i="14"/>
  <c r="Q28" i="15"/>
  <c r="Q75" i="14"/>
  <c r="Q55" i="14"/>
  <c r="Q91" i="14"/>
  <c r="Q13" i="14"/>
  <c r="Q85" i="14"/>
  <c r="AY24" i="1"/>
  <c r="BB24" i="1"/>
  <c r="BE30" i="1"/>
  <c r="BA24" i="1"/>
  <c r="AZ22" i="1"/>
  <c r="AA23" i="6"/>
  <c r="U23" i="6"/>
  <c r="O21" i="6"/>
  <c r="AS29" i="6"/>
  <c r="AT19" i="6"/>
  <c r="AT32" i="1"/>
  <c r="AR31" i="6"/>
  <c r="AQ34" i="6"/>
  <c r="AS34" i="1"/>
  <c r="I23" i="6"/>
  <c r="AB26" i="1"/>
  <c r="V26" i="1"/>
  <c r="P24" i="1"/>
  <c r="AV24" i="1" s="1"/>
  <c r="J26" i="1"/>
  <c r="R67" i="14" l="1"/>
  <c r="R51" i="14"/>
  <c r="R87" i="14"/>
  <c r="R101" i="14"/>
  <c r="R83" i="14"/>
  <c r="R57" i="14"/>
  <c r="R97" i="14"/>
  <c r="AU24" i="1"/>
  <c r="BF24" i="1" s="1"/>
  <c r="R73" i="14"/>
  <c r="E27" i="8"/>
  <c r="E26" i="15" s="1"/>
  <c r="E26" i="8"/>
  <c r="R69" i="14"/>
  <c r="G25" i="8"/>
  <c r="G24" i="8"/>
  <c r="Q32" i="8"/>
  <c r="Q33" i="8"/>
  <c r="K27" i="8"/>
  <c r="K26" i="8"/>
  <c r="R13" i="14"/>
  <c r="I26" i="8"/>
  <c r="I27" i="8"/>
  <c r="R91" i="14"/>
  <c r="R75" i="14"/>
  <c r="R81" i="14"/>
  <c r="R85" i="14"/>
  <c r="R103" i="14"/>
  <c r="R89" i="14"/>
  <c r="R55" i="14"/>
  <c r="R99" i="14"/>
  <c r="R45" i="14"/>
  <c r="R61" i="14"/>
  <c r="R49" i="14"/>
  <c r="R77" i="14"/>
  <c r="R59" i="14"/>
  <c r="R47" i="14"/>
  <c r="R95" i="14"/>
  <c r="R65" i="14"/>
  <c r="R79" i="14"/>
  <c r="R93" i="14"/>
  <c r="R53" i="14"/>
  <c r="G23" i="14"/>
  <c r="I23" i="15"/>
  <c r="R105" i="14"/>
  <c r="R9" i="14"/>
  <c r="D19" i="14"/>
  <c r="F19" i="15"/>
  <c r="T16" i="8"/>
  <c r="T15" i="15" s="1"/>
  <c r="S15" i="15"/>
  <c r="P25" i="14"/>
  <c r="R25" i="15"/>
  <c r="R71" i="14"/>
  <c r="T71" i="15"/>
  <c r="E25" i="15"/>
  <c r="E20" i="14"/>
  <c r="G20" i="15"/>
  <c r="I23" i="14"/>
  <c r="K23" i="15"/>
  <c r="H19" i="14"/>
  <c r="J19" i="15"/>
  <c r="R11" i="14"/>
  <c r="T11" i="15"/>
  <c r="G24" i="14"/>
  <c r="I24" i="15"/>
  <c r="C23" i="14"/>
  <c r="O29" i="14"/>
  <c r="Q29" i="15"/>
  <c r="E21" i="14"/>
  <c r="G21" i="15"/>
  <c r="S17" i="15"/>
  <c r="H17" i="15"/>
  <c r="C24" i="14"/>
  <c r="J24" i="8"/>
  <c r="G22" i="14"/>
  <c r="J22" i="8"/>
  <c r="F17" i="14"/>
  <c r="C22" i="14"/>
  <c r="F22" i="8"/>
  <c r="I22" i="14"/>
  <c r="L22" i="8"/>
  <c r="C25" i="14"/>
  <c r="H20" i="8"/>
  <c r="S20" i="8" s="1"/>
  <c r="Q30" i="15"/>
  <c r="O28" i="14"/>
  <c r="R28" i="8"/>
  <c r="K24" i="15"/>
  <c r="Q15" i="14"/>
  <c r="BA26" i="1"/>
  <c r="BB26" i="1"/>
  <c r="AY26" i="1"/>
  <c r="BE32" i="1"/>
  <c r="AZ24" i="1"/>
  <c r="AA25" i="6"/>
  <c r="O23" i="6"/>
  <c r="AT21" i="6"/>
  <c r="U25" i="6"/>
  <c r="AS31" i="6"/>
  <c r="AT34" i="1"/>
  <c r="AR33" i="6"/>
  <c r="AQ36" i="6"/>
  <c r="AS36" i="1"/>
  <c r="I25" i="6"/>
  <c r="AB28" i="1"/>
  <c r="V28" i="1"/>
  <c r="P26" i="1"/>
  <c r="AU26" i="1" s="1"/>
  <c r="J28" i="1"/>
  <c r="AV26" i="1" l="1"/>
  <c r="K28" i="8"/>
  <c r="K29" i="8"/>
  <c r="R15" i="14"/>
  <c r="G26" i="8"/>
  <c r="G27" i="8"/>
  <c r="E29" i="8"/>
  <c r="E28" i="15" s="1"/>
  <c r="E28" i="8"/>
  <c r="E27" i="15" s="1"/>
  <c r="I28" i="8"/>
  <c r="I29" i="8"/>
  <c r="Q34" i="8"/>
  <c r="Q35" i="8"/>
  <c r="Q17" i="14"/>
  <c r="T18" i="8"/>
  <c r="R17" i="14" s="1"/>
  <c r="I25" i="14"/>
  <c r="K25" i="15"/>
  <c r="D21" i="14"/>
  <c r="F21" i="15"/>
  <c r="P27" i="14"/>
  <c r="R27" i="15"/>
  <c r="G25" i="14"/>
  <c r="I25" i="15"/>
  <c r="J21" i="14"/>
  <c r="L21" i="15"/>
  <c r="E23" i="14"/>
  <c r="G23" i="15"/>
  <c r="E22" i="14"/>
  <c r="G22" i="15"/>
  <c r="S19" i="15"/>
  <c r="H19" i="15"/>
  <c r="H23" i="14"/>
  <c r="J23" i="15"/>
  <c r="H21" i="14"/>
  <c r="J21" i="15"/>
  <c r="O31" i="14"/>
  <c r="Q31" i="15"/>
  <c r="F24" i="8"/>
  <c r="C26" i="14"/>
  <c r="H22" i="8"/>
  <c r="S22" i="8" s="1"/>
  <c r="F19" i="14"/>
  <c r="I26" i="15"/>
  <c r="Q32" i="15"/>
  <c r="F26" i="8"/>
  <c r="I24" i="14"/>
  <c r="L24" i="8"/>
  <c r="O30" i="14"/>
  <c r="R30" i="8"/>
  <c r="BB28" i="1"/>
  <c r="AY28" i="1"/>
  <c r="BA28" i="1"/>
  <c r="BE34" i="1"/>
  <c r="AZ26" i="1"/>
  <c r="AA27" i="6"/>
  <c r="AT23" i="6"/>
  <c r="O25" i="6"/>
  <c r="U27" i="6"/>
  <c r="AS33" i="6"/>
  <c r="AT36" i="1"/>
  <c r="AR35" i="6"/>
  <c r="AQ38" i="6"/>
  <c r="AS38" i="1"/>
  <c r="BF26" i="1"/>
  <c r="I27" i="6"/>
  <c r="AB30" i="1"/>
  <c r="V30" i="1"/>
  <c r="P28" i="1"/>
  <c r="AV28" i="1" s="1"/>
  <c r="J30" i="1"/>
  <c r="C27" i="14" l="1"/>
  <c r="AU28" i="1"/>
  <c r="BF28" i="1" s="1"/>
  <c r="G28" i="8"/>
  <c r="G29" i="8"/>
  <c r="E30" i="8"/>
  <c r="E29" i="15" s="1"/>
  <c r="E31" i="8"/>
  <c r="E30" i="15" s="1"/>
  <c r="I30" i="8"/>
  <c r="I31" i="8"/>
  <c r="Q37" i="8"/>
  <c r="Q36" i="8"/>
  <c r="K30" i="8"/>
  <c r="K31" i="8"/>
  <c r="T17" i="15"/>
  <c r="Q19" i="14"/>
  <c r="P29" i="14"/>
  <c r="R29" i="15"/>
  <c r="D25" i="14"/>
  <c r="F25" i="15"/>
  <c r="I28" i="14"/>
  <c r="K28" i="15"/>
  <c r="E25" i="14"/>
  <c r="G25" i="15"/>
  <c r="F21" i="14"/>
  <c r="H21" i="15"/>
  <c r="D23" i="14"/>
  <c r="F23" i="15"/>
  <c r="I27" i="14"/>
  <c r="K27" i="15"/>
  <c r="O33" i="14"/>
  <c r="Q33" i="15"/>
  <c r="J23" i="14"/>
  <c r="L23" i="15"/>
  <c r="T20" i="8"/>
  <c r="E24" i="14"/>
  <c r="G24" i="15"/>
  <c r="G27" i="14"/>
  <c r="I27" i="15"/>
  <c r="I26" i="14"/>
  <c r="K26" i="15"/>
  <c r="L26" i="8"/>
  <c r="L28" i="8"/>
  <c r="S21" i="15"/>
  <c r="H24" i="8"/>
  <c r="S24" i="8" s="1"/>
  <c r="G26" i="14"/>
  <c r="J26" i="8"/>
  <c r="G26" i="15"/>
  <c r="I28" i="15"/>
  <c r="O32" i="14"/>
  <c r="R32" i="8"/>
  <c r="AY30" i="1"/>
  <c r="BA30" i="1"/>
  <c r="BE36" i="1"/>
  <c r="BB30" i="1"/>
  <c r="AZ28" i="1"/>
  <c r="AT25" i="6"/>
  <c r="AA29" i="6"/>
  <c r="O27" i="6"/>
  <c r="U29" i="6"/>
  <c r="AS35" i="6"/>
  <c r="AT38" i="1"/>
  <c r="AR37" i="6"/>
  <c r="AQ40" i="6"/>
  <c r="AS40" i="1"/>
  <c r="I29" i="6"/>
  <c r="AB32" i="1"/>
  <c r="V32" i="1"/>
  <c r="P30" i="1"/>
  <c r="AV30" i="1" s="1"/>
  <c r="J32" i="1"/>
  <c r="C29" i="14" l="1"/>
  <c r="AU30" i="1"/>
  <c r="BF30" i="1" s="1"/>
  <c r="E33" i="8"/>
  <c r="E32" i="15" s="1"/>
  <c r="E32" i="8"/>
  <c r="E31" i="15" s="1"/>
  <c r="K32" i="8"/>
  <c r="K33" i="8"/>
  <c r="G30" i="8"/>
  <c r="G31" i="8"/>
  <c r="I32" i="8"/>
  <c r="I33" i="8"/>
  <c r="Q38" i="8"/>
  <c r="Q39" i="8"/>
  <c r="O35" i="14"/>
  <c r="Q35" i="15"/>
  <c r="F23" i="14"/>
  <c r="H23" i="15"/>
  <c r="O34" i="14"/>
  <c r="Q34" i="15"/>
  <c r="E28" i="14"/>
  <c r="G28" i="15"/>
  <c r="R19" i="14"/>
  <c r="T19" i="15"/>
  <c r="E27" i="14"/>
  <c r="G27" i="15"/>
  <c r="G29" i="14"/>
  <c r="I29" i="15"/>
  <c r="H25" i="14"/>
  <c r="J25" i="15"/>
  <c r="J27" i="14"/>
  <c r="L27" i="15"/>
  <c r="P31" i="14"/>
  <c r="R31" i="15"/>
  <c r="I29" i="14"/>
  <c r="K29" i="15"/>
  <c r="J25" i="14"/>
  <c r="L25" i="15"/>
  <c r="R34" i="8"/>
  <c r="C30" i="14"/>
  <c r="T22" i="8"/>
  <c r="S23" i="15"/>
  <c r="H28" i="8"/>
  <c r="Q21" i="14"/>
  <c r="E26" i="14"/>
  <c r="H26" i="8"/>
  <c r="H25" i="15" s="1"/>
  <c r="G28" i="14"/>
  <c r="J28" i="8"/>
  <c r="S28" i="8" s="1"/>
  <c r="C28" i="14"/>
  <c r="F28" i="8"/>
  <c r="Q36" i="15"/>
  <c r="I30" i="15"/>
  <c r="K30" i="15"/>
  <c r="BA32" i="1"/>
  <c r="BB32" i="1"/>
  <c r="BE38" i="1"/>
  <c r="AY32" i="1"/>
  <c r="AZ30" i="1"/>
  <c r="O29" i="6"/>
  <c r="AA31" i="6"/>
  <c r="AT27" i="6"/>
  <c r="U31" i="6"/>
  <c r="AS37" i="6"/>
  <c r="AT40" i="1"/>
  <c r="AR39" i="6"/>
  <c r="AQ42" i="6"/>
  <c r="AS42" i="1"/>
  <c r="I31" i="6"/>
  <c r="AB34" i="1"/>
  <c r="V34" i="1"/>
  <c r="P32" i="1"/>
  <c r="AU32" i="1" s="1"/>
  <c r="J34" i="1"/>
  <c r="AV32" i="1" l="1"/>
  <c r="S26" i="8"/>
  <c r="G33" i="8"/>
  <c r="G32" i="8"/>
  <c r="I34" i="8"/>
  <c r="I35" i="8"/>
  <c r="Q40" i="8"/>
  <c r="Q41" i="8"/>
  <c r="K35" i="8"/>
  <c r="K34" i="8"/>
  <c r="E35" i="8"/>
  <c r="E34" i="15" s="1"/>
  <c r="E34" i="8"/>
  <c r="C33" i="14" s="1"/>
  <c r="I32" i="14"/>
  <c r="K32" i="15"/>
  <c r="G31" i="14"/>
  <c r="I31" i="15"/>
  <c r="H27" i="14"/>
  <c r="J27" i="15"/>
  <c r="I31" i="14"/>
  <c r="K31" i="15"/>
  <c r="E29" i="14"/>
  <c r="G29" i="15"/>
  <c r="F27" i="14"/>
  <c r="H27" i="15"/>
  <c r="P33" i="14"/>
  <c r="R33" i="15"/>
  <c r="O38" i="14"/>
  <c r="Q38" i="15"/>
  <c r="D27" i="14"/>
  <c r="F27" i="15"/>
  <c r="O37" i="14"/>
  <c r="Q37" i="15"/>
  <c r="C31" i="14"/>
  <c r="R21" i="14"/>
  <c r="T21" i="15"/>
  <c r="F30" i="8"/>
  <c r="C32" i="14"/>
  <c r="T24" i="8"/>
  <c r="R38" i="8"/>
  <c r="Q23" i="14"/>
  <c r="S27" i="15"/>
  <c r="F25" i="14"/>
  <c r="L32" i="8"/>
  <c r="I30" i="14"/>
  <c r="L30" i="8"/>
  <c r="G30" i="14"/>
  <c r="J30" i="8"/>
  <c r="O36" i="14"/>
  <c r="R36" i="8"/>
  <c r="BB34" i="1"/>
  <c r="AY34" i="1"/>
  <c r="BA34" i="1"/>
  <c r="BE40" i="1"/>
  <c r="AZ32" i="1"/>
  <c r="AT29" i="6"/>
  <c r="AA33" i="6"/>
  <c r="O31" i="6"/>
  <c r="U33" i="6"/>
  <c r="AS39" i="6"/>
  <c r="AT42" i="1"/>
  <c r="AR41" i="6"/>
  <c r="AQ44" i="6"/>
  <c r="AS44" i="1"/>
  <c r="BF32" i="1"/>
  <c r="I33" i="6"/>
  <c r="AB36" i="1"/>
  <c r="V36" i="1"/>
  <c r="P34" i="1"/>
  <c r="AV34" i="1" s="1"/>
  <c r="J36" i="1"/>
  <c r="E33" i="15" l="1"/>
  <c r="AU34" i="1"/>
  <c r="BF34" i="1" s="1"/>
  <c r="E37" i="8"/>
  <c r="E36" i="15" s="1"/>
  <c r="E36" i="8"/>
  <c r="E35" i="15" s="1"/>
  <c r="G34" i="8"/>
  <c r="G35" i="8"/>
  <c r="Q42" i="8"/>
  <c r="Q43" i="8"/>
  <c r="I36" i="8"/>
  <c r="I37" i="8"/>
  <c r="K36" i="8"/>
  <c r="K37" i="8"/>
  <c r="O39" i="14"/>
  <c r="Q39" i="15"/>
  <c r="E31" i="14"/>
  <c r="G31" i="15"/>
  <c r="J31" i="14"/>
  <c r="L31" i="15"/>
  <c r="D29" i="14"/>
  <c r="F29" i="15"/>
  <c r="I33" i="14"/>
  <c r="K33" i="15"/>
  <c r="T26" i="8"/>
  <c r="T25" i="15" s="1"/>
  <c r="S25" i="15"/>
  <c r="P37" i="14"/>
  <c r="R37" i="15"/>
  <c r="E30" i="14"/>
  <c r="G30" i="15"/>
  <c r="G33" i="14"/>
  <c r="I33" i="15"/>
  <c r="P35" i="14"/>
  <c r="R35" i="15"/>
  <c r="H29" i="14"/>
  <c r="J29" i="15"/>
  <c r="R23" i="14"/>
  <c r="T23" i="15"/>
  <c r="G32" i="14"/>
  <c r="I32" i="15"/>
  <c r="J29" i="14"/>
  <c r="L29" i="15"/>
  <c r="J32" i="8"/>
  <c r="H30" i="8"/>
  <c r="S30" i="8" s="1"/>
  <c r="F32" i="8"/>
  <c r="C34" i="14"/>
  <c r="T28" i="8"/>
  <c r="Q27" i="14"/>
  <c r="Q25" i="14"/>
  <c r="F34" i="8"/>
  <c r="Q40" i="15"/>
  <c r="C35" i="14"/>
  <c r="K34" i="15"/>
  <c r="BA36" i="1"/>
  <c r="AY36" i="1"/>
  <c r="BE42" i="1"/>
  <c r="BB36" i="1"/>
  <c r="AZ34" i="1"/>
  <c r="U35" i="6"/>
  <c r="O33" i="6"/>
  <c r="AA35" i="6"/>
  <c r="AT31" i="6"/>
  <c r="AS41" i="6"/>
  <c r="AT44" i="1"/>
  <c r="AR43" i="6"/>
  <c r="I35" i="6"/>
  <c r="AB38" i="1"/>
  <c r="V38" i="1"/>
  <c r="P36" i="1"/>
  <c r="AU36" i="1" s="1"/>
  <c r="J38" i="1"/>
  <c r="AV36" i="1" l="1"/>
  <c r="I38" i="8"/>
  <c r="I39" i="8"/>
  <c r="Q45" i="8"/>
  <c r="Q44" i="8"/>
  <c r="E38" i="8"/>
  <c r="E37" i="15" s="1"/>
  <c r="E39" i="8"/>
  <c r="E38" i="15" s="1"/>
  <c r="G36" i="8"/>
  <c r="G37" i="8"/>
  <c r="K38" i="8"/>
  <c r="K39" i="8"/>
  <c r="R25" i="14"/>
  <c r="G36" i="14"/>
  <c r="I36" i="15"/>
  <c r="E34" i="14"/>
  <c r="G34" i="15"/>
  <c r="G34" i="14"/>
  <c r="I34" i="15"/>
  <c r="S29" i="15"/>
  <c r="H29" i="15"/>
  <c r="G35" i="14"/>
  <c r="I35" i="15"/>
  <c r="E33" i="14"/>
  <c r="G33" i="15"/>
  <c r="R27" i="14"/>
  <c r="T27" i="15"/>
  <c r="H31" i="14"/>
  <c r="J31" i="15"/>
  <c r="I36" i="14"/>
  <c r="K36" i="15"/>
  <c r="I35" i="14"/>
  <c r="K35" i="15"/>
  <c r="O41" i="14"/>
  <c r="Q41" i="15"/>
  <c r="D33" i="14"/>
  <c r="F33" i="15"/>
  <c r="E32" i="14"/>
  <c r="G32" i="15"/>
  <c r="D31" i="14"/>
  <c r="F31" i="15"/>
  <c r="J34" i="8"/>
  <c r="F29" i="14"/>
  <c r="H32" i="8"/>
  <c r="S32" i="8" s="1"/>
  <c r="H34" i="8"/>
  <c r="O40" i="14"/>
  <c r="R40" i="8"/>
  <c r="C37" i="14"/>
  <c r="I34" i="14"/>
  <c r="L34" i="8"/>
  <c r="Q42" i="15"/>
  <c r="J36" i="8"/>
  <c r="L36" i="8"/>
  <c r="BB38" i="1"/>
  <c r="AY38" i="1"/>
  <c r="BA38" i="1"/>
  <c r="BE44" i="1"/>
  <c r="AZ36" i="1"/>
  <c r="AT33" i="6"/>
  <c r="O35" i="6"/>
  <c r="U37" i="6"/>
  <c r="AA37" i="6"/>
  <c r="AS43" i="6"/>
  <c r="BF36" i="1"/>
  <c r="I37" i="6"/>
  <c r="AB40" i="1"/>
  <c r="V40" i="1"/>
  <c r="P38" i="1"/>
  <c r="AV38" i="1" s="1"/>
  <c r="J40" i="1"/>
  <c r="S34" i="8" l="1"/>
  <c r="S33" i="15" s="1"/>
  <c r="AU38" i="1"/>
  <c r="BF38" i="1" s="1"/>
  <c r="E41" i="8"/>
  <c r="E40" i="8"/>
  <c r="E39" i="15" s="1"/>
  <c r="G38" i="8"/>
  <c r="G39" i="8"/>
  <c r="K40" i="8"/>
  <c r="K41" i="8"/>
  <c r="I40" i="8"/>
  <c r="I41" i="8"/>
  <c r="T30" i="8"/>
  <c r="R29" i="14" s="1"/>
  <c r="E40" i="15"/>
  <c r="J35" i="14"/>
  <c r="L35" i="15"/>
  <c r="P39" i="14"/>
  <c r="R39" i="15"/>
  <c r="F33" i="14"/>
  <c r="H33" i="15"/>
  <c r="I37" i="14"/>
  <c r="K37" i="15"/>
  <c r="F31" i="14"/>
  <c r="H31" i="15"/>
  <c r="H33" i="14"/>
  <c r="J33" i="15"/>
  <c r="J33" i="14"/>
  <c r="L33" i="15"/>
  <c r="H35" i="14"/>
  <c r="J35" i="15"/>
  <c r="O43" i="14"/>
  <c r="Q43" i="15"/>
  <c r="Q29" i="14"/>
  <c r="G37" i="14"/>
  <c r="I37" i="15"/>
  <c r="E35" i="14"/>
  <c r="G35" i="15"/>
  <c r="C38" i="14"/>
  <c r="C36" i="14"/>
  <c r="F36" i="8"/>
  <c r="S31" i="15"/>
  <c r="Q44" i="15"/>
  <c r="L38" i="8"/>
  <c r="O42" i="14"/>
  <c r="R42" i="8"/>
  <c r="BB40" i="1"/>
  <c r="BA40" i="1"/>
  <c r="AY40" i="1"/>
  <c r="AZ38" i="1"/>
  <c r="O37" i="6"/>
  <c r="AA39" i="6"/>
  <c r="U39" i="6"/>
  <c r="AT35" i="6"/>
  <c r="I39" i="6"/>
  <c r="AB42" i="1"/>
  <c r="V42" i="1"/>
  <c r="P40" i="1"/>
  <c r="AV40" i="1" s="1"/>
  <c r="J42" i="1"/>
  <c r="T29" i="15" l="1"/>
  <c r="C39" i="14"/>
  <c r="AU40" i="1"/>
  <c r="BF40" i="1" s="1"/>
  <c r="E43" i="8"/>
  <c r="E42" i="15" s="1"/>
  <c r="E42" i="8"/>
  <c r="E41" i="15" s="1"/>
  <c r="G41" i="8"/>
  <c r="G40" i="8"/>
  <c r="I42" i="8"/>
  <c r="I43" i="8"/>
  <c r="K43" i="8"/>
  <c r="K42" i="8"/>
  <c r="J37" i="14"/>
  <c r="L37" i="15"/>
  <c r="D35" i="14"/>
  <c r="F35" i="15"/>
  <c r="I38" i="14"/>
  <c r="K38" i="15"/>
  <c r="E36" i="14"/>
  <c r="G36" i="15"/>
  <c r="I39" i="14"/>
  <c r="K39" i="15"/>
  <c r="G39" i="14"/>
  <c r="I39" i="15"/>
  <c r="P41" i="14"/>
  <c r="R41" i="15"/>
  <c r="E37" i="14"/>
  <c r="G37" i="15"/>
  <c r="G38" i="14"/>
  <c r="I38" i="15"/>
  <c r="J38" i="8"/>
  <c r="F38" i="8"/>
  <c r="C40" i="14"/>
  <c r="T32" i="8"/>
  <c r="Q33" i="14"/>
  <c r="T34" i="8"/>
  <c r="Q31" i="14"/>
  <c r="O44" i="14"/>
  <c r="R44" i="8"/>
  <c r="H36" i="8"/>
  <c r="S36" i="8" s="1"/>
  <c r="F40" i="8"/>
  <c r="K40" i="15"/>
  <c r="I40" i="15"/>
  <c r="G38" i="15"/>
  <c r="AY42" i="1"/>
  <c r="BA42" i="1"/>
  <c r="BB42" i="1"/>
  <c r="AZ40" i="1"/>
  <c r="O39" i="6"/>
  <c r="AT37" i="6"/>
  <c r="U41" i="6"/>
  <c r="AA41" i="6"/>
  <c r="I41" i="6"/>
  <c r="AB44" i="1"/>
  <c r="V44" i="1"/>
  <c r="P42" i="1"/>
  <c r="AV42" i="1" s="1"/>
  <c r="J44" i="1"/>
  <c r="C41" i="14" l="1"/>
  <c r="AU42" i="1"/>
  <c r="BF42" i="1" s="1"/>
  <c r="I44" i="8"/>
  <c r="I45" i="8"/>
  <c r="K44" i="8"/>
  <c r="K45" i="8"/>
  <c r="E45" i="8"/>
  <c r="E44" i="15" s="1"/>
  <c r="E44" i="8"/>
  <c r="E43" i="15" s="1"/>
  <c r="G42" i="8"/>
  <c r="G43" i="8"/>
  <c r="G41" i="14"/>
  <c r="I41" i="15"/>
  <c r="R31" i="14"/>
  <c r="T31" i="15"/>
  <c r="F35" i="14"/>
  <c r="H35" i="15"/>
  <c r="E39" i="14"/>
  <c r="G39" i="15"/>
  <c r="I41" i="14"/>
  <c r="K41" i="15"/>
  <c r="R33" i="14"/>
  <c r="T33" i="15"/>
  <c r="D37" i="14"/>
  <c r="F37" i="15"/>
  <c r="G42" i="14"/>
  <c r="I42" i="15"/>
  <c r="D39" i="14"/>
  <c r="F39" i="15"/>
  <c r="P43" i="14"/>
  <c r="R43" i="15"/>
  <c r="H37" i="14"/>
  <c r="J37" i="15"/>
  <c r="S35" i="15"/>
  <c r="I40" i="14"/>
  <c r="L40" i="8"/>
  <c r="J42" i="8"/>
  <c r="E38" i="14"/>
  <c r="H38" i="8"/>
  <c r="H37" i="15" s="1"/>
  <c r="G40" i="14"/>
  <c r="J40" i="8"/>
  <c r="K42" i="15"/>
  <c r="AY44" i="1"/>
  <c r="BA44" i="1"/>
  <c r="BB44" i="1"/>
  <c r="AZ42" i="1"/>
  <c r="O41" i="6"/>
  <c r="U43" i="6"/>
  <c r="AT39" i="6"/>
  <c r="AA43" i="6"/>
  <c r="I43" i="6"/>
  <c r="P44" i="1"/>
  <c r="AV44" i="1" s="1"/>
  <c r="C43" i="14" l="1"/>
  <c r="S38" i="8"/>
  <c r="AU44" i="1"/>
  <c r="BF44" i="1" s="1"/>
  <c r="G44" i="8"/>
  <c r="G45" i="8"/>
  <c r="H39" i="14"/>
  <c r="J39" i="15"/>
  <c r="H41" i="14"/>
  <c r="J41" i="15"/>
  <c r="E41" i="14"/>
  <c r="G41" i="15"/>
  <c r="I43" i="14"/>
  <c r="K43" i="15"/>
  <c r="G43" i="14"/>
  <c r="I43" i="15"/>
  <c r="J39" i="14"/>
  <c r="L39" i="15"/>
  <c r="E40" i="14"/>
  <c r="G40" i="15"/>
  <c r="H40" i="8"/>
  <c r="T36" i="8"/>
  <c r="Q35" i="14"/>
  <c r="I42" i="14"/>
  <c r="L42" i="8"/>
  <c r="K44" i="15"/>
  <c r="C42" i="14"/>
  <c r="F42" i="8"/>
  <c r="F37" i="14"/>
  <c r="I44" i="15"/>
  <c r="AZ44" i="1"/>
  <c r="AT41" i="6"/>
  <c r="O43" i="6"/>
  <c r="S40" i="8" l="1"/>
  <c r="S39" i="15" s="1"/>
  <c r="D41" i="14"/>
  <c r="F41" i="15"/>
  <c r="J41" i="14"/>
  <c r="L41" i="15"/>
  <c r="E42" i="14"/>
  <c r="G42" i="15"/>
  <c r="F39" i="14"/>
  <c r="H39" i="15"/>
  <c r="E43" i="14"/>
  <c r="G43" i="15"/>
  <c r="T38" i="8"/>
  <c r="T37" i="15" s="1"/>
  <c r="S37" i="15"/>
  <c r="R35" i="14"/>
  <c r="T35" i="15"/>
  <c r="H42" i="8"/>
  <c r="S42" i="8" s="1"/>
  <c r="Q37" i="14"/>
  <c r="I44" i="14"/>
  <c r="L44" i="8"/>
  <c r="G44" i="14"/>
  <c r="J44" i="8"/>
  <c r="C44" i="14"/>
  <c r="F44" i="8"/>
  <c r="BF108" i="1"/>
  <c r="AU109" i="1"/>
  <c r="AU108" i="1"/>
  <c r="AT43" i="6"/>
  <c r="Q39" i="14" l="1"/>
  <c r="T40" i="8"/>
  <c r="T39" i="15" s="1"/>
  <c r="E44" i="14"/>
  <c r="G44" i="15"/>
  <c r="S41" i="15"/>
  <c r="H41" i="15"/>
  <c r="H43" i="14"/>
  <c r="J43" i="15"/>
  <c r="R37" i="14"/>
  <c r="D43" i="14"/>
  <c r="F43" i="15"/>
  <c r="J43" i="14"/>
  <c r="L43" i="15"/>
  <c r="F41" i="14"/>
  <c r="H44" i="8"/>
  <c r="S44" i="8" s="1"/>
  <c r="I17" i="10"/>
  <c r="J2" i="10"/>
  <c r="I19" i="10"/>
  <c r="L2" i="10"/>
  <c r="H2" i="10"/>
  <c r="B2" i="10"/>
  <c r="R39" i="14" l="1"/>
  <c r="T42" i="8"/>
  <c r="F43" i="14"/>
  <c r="H43" i="15"/>
  <c r="Q41" i="14"/>
  <c r="S43" i="15"/>
  <c r="S108" i="8" l="1"/>
  <c r="C2" i="10" s="1"/>
  <c r="D2" i="10" s="1"/>
  <c r="S109" i="8"/>
  <c r="I18" i="10" s="1"/>
  <c r="T44" i="8"/>
  <c r="R43" i="14" s="1"/>
  <c r="Q43" i="14"/>
  <c r="R41" i="14"/>
  <c r="T41" i="15"/>
  <c r="I11" i="10" l="1"/>
  <c r="K2" i="10"/>
  <c r="T108" i="8"/>
  <c r="T43" i="15"/>
  <c r="F2" i="10"/>
  <c r="I2" i="10" s="1"/>
  <c r="I20" i="10" l="1"/>
  <c r="M2" i="10"/>
</calcChain>
</file>

<file path=xl/sharedStrings.xml><?xml version="1.0" encoding="utf-8"?>
<sst xmlns="http://schemas.openxmlformats.org/spreadsheetml/2006/main" count="298" uniqueCount="124">
  <si>
    <t>Prezime i ime</t>
  </si>
  <si>
    <t>JMBAG</t>
  </si>
  <si>
    <t>NV1</t>
  </si>
  <si>
    <t>NV2</t>
  </si>
  <si>
    <t>NV3</t>
  </si>
  <si>
    <t>NV4</t>
  </si>
  <si>
    <t>ISHOD POLOŽEN</t>
  </si>
  <si>
    <t>ISHOD 1</t>
  </si>
  <si>
    <t>ISHOD 2</t>
  </si>
  <si>
    <t>ISHOD 3</t>
  </si>
  <si>
    <t>ISHOD 4</t>
  </si>
  <si>
    <t>UK</t>
  </si>
  <si>
    <t>ISHOD 5</t>
  </si>
  <si>
    <t>Rbr.</t>
  </si>
  <si>
    <t>MAX POSTOTAKA</t>
  </si>
  <si>
    <t>KOLEGIJ  UKUPNO</t>
  </si>
  <si>
    <t>MAX B</t>
  </si>
  <si>
    <t>MAX P</t>
  </si>
  <si>
    <t>Način vrednovanja</t>
  </si>
  <si>
    <t>B</t>
  </si>
  <si>
    <t>P</t>
  </si>
  <si>
    <t>B - bodovi</t>
  </si>
  <si>
    <t>P - postoci</t>
  </si>
  <si>
    <t>Ime i prezime nastavnika:</t>
  </si>
  <si>
    <t>Potpis</t>
  </si>
  <si>
    <t>Status studenta:</t>
  </si>
  <si>
    <t>Datum: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</si>
  <si>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</si>
  <si>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</si>
  <si>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</si>
  <si>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</si>
  <si>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</si>
  <si>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</si>
  <si>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</si>
  <si>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</si>
  <si>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</si>
  <si>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</si>
  <si>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</si>
  <si>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</si>
  <si>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</si>
  <si>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</si>
  <si>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</si>
  <si>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</si>
  <si>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</si>
  <si>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</si>
  <si>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</si>
  <si>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</si>
  <si>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</si>
  <si>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</si>
  <si>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</si>
  <si>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</si>
  <si>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</si>
  <si>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</si>
  <si>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</si>
  <si>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</si>
  <si>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</si>
  <si>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</si>
  <si>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</si>
  <si>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</si>
  <si>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</si>
  <si>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</si>
  <si>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</si>
  <si>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</si>
  <si>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</si>
  <si>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</si>
  <si>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</si>
  <si>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</si>
  <si>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</si>
  <si>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</si>
  <si>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</si>
  <si>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</si>
  <si>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</si>
  <si>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</si>
  <si>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</si>
  <si>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</si>
  <si>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</si>
  <si>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</si>
  <si>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ISHOD 6</t>
  </si>
  <si>
    <t>ISHOD 7</t>
  </si>
  <si>
    <t>Kolegij/Studij:</t>
  </si>
  <si>
    <t>Ishod položen</t>
  </si>
  <si>
    <t>Broj ishoda za parcijalni ispit</t>
  </si>
  <si>
    <t>Napomena</t>
  </si>
  <si>
    <t>ISPIT POLOŽEN</t>
  </si>
  <si>
    <t>Kolegij/ Studij:</t>
  </si>
  <si>
    <t>Položeni/nepoloženi ishodi</t>
  </si>
  <si>
    <t>I1</t>
  </si>
  <si>
    <t>I2</t>
  </si>
  <si>
    <t>I3</t>
  </si>
  <si>
    <t>I4</t>
  </si>
  <si>
    <t>I5</t>
  </si>
  <si>
    <t>I6</t>
  </si>
  <si>
    <t>I7</t>
  </si>
  <si>
    <t>aktivan</t>
  </si>
  <si>
    <t>br aktivni</t>
  </si>
  <si>
    <t>Položili</t>
  </si>
  <si>
    <t>Polozili kroz kontinuirano</t>
  </si>
  <si>
    <t>broj aktivnih kontinuirano</t>
  </si>
  <si>
    <t>Prolaznost kontinuirano</t>
  </si>
  <si>
    <t>Prolaznost nakon ispita</t>
  </si>
  <si>
    <t>koliko ih je pristupilo cjelovitom</t>
  </si>
  <si>
    <t>Prosjek bodova kontinuirano</t>
  </si>
  <si>
    <t>Prosjek bodova nakon ispita</t>
  </si>
  <si>
    <t>Prosjecna ocjena kontinuirano</t>
  </si>
  <si>
    <t>Prosjecna ocjena nakon ispita</t>
  </si>
  <si>
    <t>Polozili ukupno</t>
  </si>
  <si>
    <t>polozili kroz ispite</t>
  </si>
  <si>
    <t>Broj studenta koji su cjeloviti ispit</t>
  </si>
  <si>
    <t>Odabrali</t>
  </si>
  <si>
    <t>Pristupilli</t>
  </si>
  <si>
    <t>Položili kroz kontinuirano praćenje</t>
  </si>
  <si>
    <t>Položili na ispitnom roku</t>
  </si>
  <si>
    <t>Odabrali cjeloviti ispit</t>
  </si>
  <si>
    <t>Pristupili cjelovitom ispitu</t>
  </si>
  <si>
    <t>Položili cijeloviti ispit</t>
  </si>
  <si>
    <t>Broj aktivnih studenata na kolegiju tijekom semestra</t>
  </si>
  <si>
    <t>Položili ukupno</t>
  </si>
  <si>
    <t>Datum</t>
  </si>
  <si>
    <t>OCJENA</t>
  </si>
  <si>
    <t>________________</t>
  </si>
  <si>
    <t>Status</t>
  </si>
  <si>
    <t>Kolegij/studij</t>
  </si>
  <si>
    <t>Ime</t>
  </si>
  <si>
    <t>Prezime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</si>
</sst>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8"/>
      <name val="Calibri"/>
      <family val="2"/>
      <charset val="238"/>
      <scheme val="minor"/>
    </font>
    <font>
      <b/>
      <sz val="10"/>
      <color theme="1"/>
      <name val="Calibri"/>
      <family val="2"/>
      <charset val="238"/>
      <scheme val="minor"/>
    </font>
    <font>
      <b/>
      <sz val="11"/>
      <color theme="1"/>
      <name val="Calibri"/>
      <family val="2"/>
      <scheme val="minor"/>
    </font>
    <font>
      <sz val="11"/>
      <color rgb="FF00B050"/>
      <name val="Calibri"/>
      <family val="2"/>
      <charset val="238"/>
      <scheme val="minor"/>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5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29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ill="1" applyAlignment="1">
      <alignment horizontal="center" vertical="center"/>
    </xf>
    <xf numFmtId="2" fontId="0" fillId="0" borderId="2" xfId="0" applyNumberFormat="1" applyBorder="1" applyAlignment="1">
      <alignment horizontal="center" vertical="center" wrapText="1"/>
    </xf>
    <xf numFmtId="2" fontId="0" fillId="0" borderId="5" xfId="0" applyNumberFormat="1" applyBorder="1" applyAlignment="1">
      <alignment horizontal="center" vertical="center" wrapText="1"/>
    </xf>
    <xf numFmtId="2" fontId="0" fillId="0" borderId="7" xfId="0" applyNumberFormat="1" applyBorder="1" applyAlignment="1">
      <alignment horizontal="center" vertical="center" wrapText="1"/>
    </xf>
    <xf numFmtId="1" fontId="0" fillId="0" borderId="0" xfId="0" applyNumberFormat="1" applyAlignment="1">
      <alignment horizontal="center" vertical="center"/>
    </xf>
    <xf numFmtId="2" fontId="0" fillId="0" borderId="2" xfId="0" applyNumberFormat="1" applyBorder="1" applyAlignment="1" applyProtection="1">
      <alignment horizontal="center" vertical="center" wrapText="1"/>
    </xf>
    <xf numFmtId="2" fontId="0" fillId="0" borderId="5" xfId="0" applyNumberFormat="1" applyBorder="1" applyAlignment="1" applyProtection="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10" xfId="0" applyFont="1" applyBorder="1" applyAlignment="1" applyProtection="1">
      <alignment vertical="center" wrapText="1"/>
      <protection locked="0"/>
    </xf>
    <xf numFmtId="2" fontId="1" fillId="0" borderId="33" xfId="0" applyNumberFormat="1" applyFont="1" applyBorder="1" applyAlignment="1">
      <alignment horizontal="center" vertical="center" wrapText="1"/>
    </xf>
    <xf numFmtId="2" fontId="0" fillId="0" borderId="7" xfId="0" applyNumberFormat="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15" xfId="0" applyNumberFormat="1" applyFon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0" fillId="0" borderId="9" xfId="0" applyNumberFormat="1" applyBorder="1" applyAlignment="1" applyProtection="1">
      <alignment horizontal="center" vertical="center" wrapText="1"/>
      <protection locked="0"/>
    </xf>
    <xf numFmtId="2" fontId="0" fillId="3" borderId="5" xfId="0" applyNumberFormat="1" applyFill="1" applyBorder="1" applyAlignment="1" applyProtection="1">
      <alignment horizontal="center" vertical="center" wrapText="1"/>
      <protection locked="0"/>
    </xf>
    <xf numFmtId="2" fontId="0" fillId="2" borderId="28" xfId="0" applyNumberFormat="1" applyFill="1" applyBorder="1" applyAlignment="1">
      <alignment horizontal="center" vertical="center" wrapText="1"/>
    </xf>
    <xf numFmtId="2" fontId="0" fillId="2" borderId="1" xfId="0" applyNumberFormat="1" applyFill="1" applyBorder="1" applyAlignment="1" applyProtection="1">
      <alignment horizontal="center" vertical="center" wrapText="1"/>
      <protection locked="0"/>
    </xf>
    <xf numFmtId="2" fontId="0" fillId="2" borderId="2" xfId="0" applyNumberFormat="1" applyFill="1" applyBorder="1" applyAlignment="1" applyProtection="1">
      <alignment horizontal="center" vertical="center" wrapText="1"/>
      <protection locked="0"/>
    </xf>
    <xf numFmtId="2" fontId="0" fillId="2" borderId="39" xfId="0" applyNumberFormat="1" applyFill="1" applyBorder="1" applyAlignment="1" applyProtection="1">
      <alignment horizontal="center" vertical="center" wrapText="1"/>
      <protection locked="0"/>
    </xf>
    <xf numFmtId="2" fontId="0" fillId="2" borderId="40" xfId="0" applyNumberFormat="1" applyFill="1" applyBorder="1" applyAlignment="1" applyProtection="1">
      <alignment horizontal="center" vertical="center" wrapText="1"/>
      <protection locked="0"/>
    </xf>
    <xf numFmtId="2" fontId="0" fillId="0" borderId="29" xfId="0" applyNumberFormat="1" applyFill="1" applyBorder="1" applyAlignment="1">
      <alignment horizontal="center" vertical="center" wrapText="1"/>
    </xf>
    <xf numFmtId="2" fontId="0" fillId="0" borderId="7" xfId="0" applyNumberFormat="1" applyFill="1" applyBorder="1" applyAlignment="1">
      <alignment horizontal="center" vertical="center" wrapText="1"/>
    </xf>
    <xf numFmtId="2" fontId="0" fillId="0" borderId="6" xfId="0" applyNumberFormat="1" applyFill="1" applyBorder="1" applyAlignment="1">
      <alignment horizontal="center" vertical="center" wrapText="1"/>
    </xf>
    <xf numFmtId="2" fontId="0" fillId="0" borderId="6" xfId="0" applyNumberFormat="1" applyBorder="1" applyAlignment="1">
      <alignment horizontal="center" vertical="center" wrapText="1"/>
    </xf>
    <xf numFmtId="0" fontId="2" fillId="0" borderId="10"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0" xfId="0" applyFont="1" applyAlignment="1" applyProtection="1">
      <alignment horizontal="center" vertical="center" wrapText="1"/>
    </xf>
    <xf numFmtId="1" fontId="0" fillId="0" borderId="0" xfId="0" applyNumberFormat="1" applyBorder="1" applyAlignment="1" applyProtection="1">
      <alignment horizontal="center" vertical="center" wrapText="1"/>
    </xf>
    <xf numFmtId="2" fontId="0" fillId="0" borderId="37" xfId="0" applyNumberFormat="1" applyBorder="1" applyAlignment="1" applyProtection="1">
      <alignment horizontal="center" vertical="center" wrapText="1"/>
    </xf>
    <xf numFmtId="1" fontId="0" fillId="0" borderId="10" xfId="0" applyNumberFormat="1" applyBorder="1" applyAlignment="1" applyProtection="1">
      <alignment horizontal="center" vertical="center" wrapText="1"/>
    </xf>
    <xf numFmtId="2" fontId="0" fillId="0" borderId="10" xfId="0" applyNumberFormat="1" applyBorder="1" applyAlignment="1" applyProtection="1">
      <alignment horizontal="center" vertical="center" wrapText="1"/>
    </xf>
    <xf numFmtId="2" fontId="1" fillId="0" borderId="8" xfId="0" applyNumberFormat="1" applyFont="1" applyFill="1" applyBorder="1" applyAlignment="1" applyProtection="1">
      <alignment horizontal="center" vertical="center" wrapText="1"/>
    </xf>
    <xf numFmtId="2" fontId="1" fillId="0" borderId="11" xfId="0" applyNumberFormat="1" applyFont="1" applyFill="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1" xfId="0" applyNumberFormat="1" applyBorder="1" applyAlignment="1" applyProtection="1">
      <alignment horizontal="center" vertical="center" wrapText="1"/>
    </xf>
    <xf numFmtId="2" fontId="0" fillId="0" borderId="9" xfId="0" applyNumberFormat="1" applyBorder="1" applyAlignment="1" applyProtection="1">
      <alignment horizontal="center" vertical="center" wrapText="1"/>
    </xf>
    <xf numFmtId="2" fontId="1" fillId="0" borderId="4" xfId="0" applyNumberFormat="1" applyFont="1" applyBorder="1" applyAlignment="1" applyProtection="1">
      <alignment horizontal="center" vertical="center" wrapText="1"/>
    </xf>
    <xf numFmtId="2" fontId="0" fillId="3" borderId="5" xfId="0" applyNumberFormat="1" applyFill="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0" fillId="2" borderId="28" xfId="0" applyNumberFormat="1" applyFill="1" applyBorder="1" applyAlignment="1" applyProtection="1">
      <alignment horizontal="center" vertical="center" wrapText="1"/>
    </xf>
    <xf numFmtId="2" fontId="0" fillId="2" borderId="1" xfId="0" applyNumberForma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2" fontId="0" fillId="2" borderId="39" xfId="0" applyNumberFormat="1" applyFill="1" applyBorder="1" applyAlignment="1" applyProtection="1">
      <alignment horizontal="center" vertical="center" wrapText="1"/>
    </xf>
    <xf numFmtId="2" fontId="0" fillId="2" borderId="40" xfId="0" applyNumberFormat="1" applyFill="1" applyBorder="1" applyAlignment="1" applyProtection="1">
      <alignment horizontal="center" vertical="center" wrapText="1"/>
    </xf>
    <xf numFmtId="2" fontId="0" fillId="0" borderId="29" xfId="0" applyNumberFormat="1" applyFill="1" applyBorder="1" applyAlignment="1" applyProtection="1">
      <alignment horizontal="center" vertical="center" wrapText="1"/>
    </xf>
    <xf numFmtId="2" fontId="0" fillId="0" borderId="7" xfId="0" applyNumberFormat="1" applyFill="1" applyBorder="1" applyAlignment="1" applyProtection="1">
      <alignment horizontal="center" vertical="center" wrapText="1"/>
    </xf>
    <xf numFmtId="2" fontId="0" fillId="0" borderId="6" xfId="0" applyNumberFormat="1" applyFill="1" applyBorder="1" applyAlignment="1" applyProtection="1">
      <alignment horizontal="center" vertical="center" wrapText="1"/>
    </xf>
    <xf numFmtId="2" fontId="1" fillId="0" borderId="42" xfId="0" applyNumberFormat="1" applyFont="1" applyBorder="1" applyAlignment="1">
      <alignment horizontal="center" vertical="center" wrapText="1"/>
    </xf>
    <xf numFmtId="2" fontId="1" fillId="0" borderId="31" xfId="0" applyNumberFormat="1" applyFont="1" applyBorder="1" applyAlignment="1">
      <alignment horizontal="center" vertical="center" wrapText="1"/>
    </xf>
    <xf numFmtId="2" fontId="0" fillId="3" borderId="4" xfId="0" applyNumberFormat="1" applyFill="1" applyBorder="1" applyAlignment="1" applyProtection="1">
      <alignment horizontal="center" vertical="center" wrapText="1"/>
      <protection locked="0"/>
    </xf>
    <xf numFmtId="2" fontId="0" fillId="3" borderId="6" xfId="0" applyNumberFormat="1"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1" fillId="0" borderId="33" xfId="0" applyNumberFormat="1" applyFont="1" applyBorder="1" applyAlignment="1">
      <alignment horizontal="center" vertical="center" wrapText="1"/>
    </xf>
    <xf numFmtId="2" fontId="0" fillId="0" borderId="6" xfId="0" applyNumberFormat="1" applyBorder="1" applyAlignment="1">
      <alignment horizontal="center" vertical="center" wrapText="1"/>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6" xfId="0" applyNumberFormat="1" applyBorder="1" applyAlignment="1">
      <alignment horizontal="center" vertical="center"/>
    </xf>
    <xf numFmtId="0" fontId="1" fillId="0" borderId="0" xfId="0" applyFont="1" applyAlignment="1" applyProtection="1">
      <alignment horizontal="center" vertical="center"/>
      <protection locked="0"/>
    </xf>
    <xf numFmtId="2" fontId="0" fillId="0" borderId="28" xfId="0" applyNumberFormat="1" applyBorder="1" applyAlignment="1">
      <alignment horizontal="center" vertical="center"/>
    </xf>
    <xf numFmtId="0" fontId="1" fillId="0" borderId="0" xfId="0" applyFont="1" applyAlignment="1" applyProtection="1">
      <alignment horizontal="center" vertical="center"/>
    </xf>
    <xf numFmtId="14" fontId="0" fillId="0" borderId="0" xfId="0" applyNumberFormat="1" applyAlignment="1">
      <alignment horizontal="center" vertical="center"/>
    </xf>
    <xf numFmtId="0" fontId="0" fillId="0" borderId="0" xfId="0" applyFont="1"/>
    <xf numFmtId="2" fontId="0" fillId="5" borderId="39" xfId="0" applyNumberFormat="1" applyFill="1" applyBorder="1" applyAlignment="1">
      <alignment horizontal="center" vertical="center"/>
    </xf>
    <xf numFmtId="1" fontId="7" fillId="7" borderId="29" xfId="0" applyNumberFormat="1" applyFont="1" applyFill="1" applyBorder="1" applyAlignment="1">
      <alignment horizontal="center" vertical="center" wrapText="1"/>
    </xf>
    <xf numFmtId="2" fontId="1" fillId="7" borderId="29" xfId="0" applyNumberFormat="1" applyFont="1" applyFill="1" applyBorder="1" applyAlignment="1">
      <alignment horizontal="center" vertical="center" wrapText="1"/>
    </xf>
    <xf numFmtId="1" fontId="1" fillId="7" borderId="29" xfId="0" applyNumberFormat="1" applyFont="1" applyFill="1" applyBorder="1" applyAlignment="1">
      <alignment horizontal="center" vertical="center" wrapText="1"/>
    </xf>
    <xf numFmtId="0" fontId="0" fillId="0" borderId="0" xfId="0" applyAlignment="1">
      <alignment vertical="center"/>
    </xf>
    <xf numFmtId="1" fontId="0" fillId="0" borderId="0" xfId="0" applyNumberFormat="1"/>
    <xf numFmtId="0" fontId="0" fillId="0" borderId="0" xfId="0" applyAlignment="1">
      <alignment wrapText="1"/>
    </xf>
    <xf numFmtId="2" fontId="1" fillId="0" borderId="0" xfId="0" applyNumberFormat="1" applyFont="1" applyBorder="1" applyAlignment="1">
      <alignment horizontal="center" vertical="top" wrapText="1"/>
    </xf>
    <xf numFmtId="1" fontId="1" fillId="0" borderId="0" xfId="0" applyNumberFormat="1" applyFont="1" applyBorder="1" applyAlignment="1">
      <alignment horizontal="center" vertical="top" wrapText="1"/>
    </xf>
    <xf numFmtId="0" fontId="8" fillId="0" borderId="0" xfId="0" applyFont="1"/>
    <xf numFmtId="10" fontId="0" fillId="0" borderId="0" xfId="0" applyNumberFormat="1" applyFont="1"/>
    <xf numFmtId="1" fontId="1" fillId="0" borderId="30" xfId="0" applyNumberFormat="1" applyFont="1" applyBorder="1" applyAlignment="1">
      <alignment horizontal="center" wrapText="1"/>
    </xf>
    <xf numFmtId="2" fontId="1" fillId="0" borderId="46" xfId="0" applyNumberFormat="1" applyFont="1" applyBorder="1" applyAlignment="1">
      <alignment horizontal="center" wrapText="1"/>
    </xf>
    <xf numFmtId="2" fontId="1" fillId="0" borderId="14" xfId="0" applyNumberFormat="1" applyFont="1" applyBorder="1" applyAlignment="1">
      <alignment horizontal="center" vertical="center" wrapText="1"/>
    </xf>
    <xf numFmtId="2" fontId="1" fillId="0" borderId="33"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 fontId="7" fillId="6" borderId="30" xfId="0" applyNumberFormat="1" applyFont="1"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46" xfId="0" applyBorder="1" applyAlignment="1" applyProtection="1">
      <alignment horizontal="center" vertical="center"/>
    </xf>
    <xf numFmtId="0" fontId="1" fillId="0" borderId="0" xfId="0" applyFont="1" applyAlignment="1">
      <alignment vertical="center" wrapText="1"/>
    </xf>
    <xf numFmtId="1" fontId="1" fillId="0" borderId="0" xfId="0" applyNumberFormat="1" applyFont="1" applyAlignment="1" applyProtection="1">
      <alignment vertical="center" wrapText="1"/>
    </xf>
    <xf numFmtId="14" fontId="0" fillId="0" borderId="0" xfId="0" applyNumberFormat="1" applyAlignment="1" applyProtection="1">
      <alignment horizontal="center" vertical="center"/>
    </xf>
    <xf numFmtId="2" fontId="1" fillId="0" borderId="42" xfId="0" applyNumberFormat="1" applyFont="1" applyBorder="1" applyAlignment="1" applyProtection="1">
      <alignment horizontal="center" vertical="center" wrapText="1"/>
    </xf>
    <xf numFmtId="2" fontId="0" fillId="3" borderId="4" xfId="0" applyNumberFormat="1" applyFill="1" applyBorder="1" applyAlignment="1" applyProtection="1">
      <alignment horizontal="center" vertical="center" wrapText="1"/>
    </xf>
    <xf numFmtId="2" fontId="1" fillId="0" borderId="31" xfId="0" applyNumberFormat="1" applyFont="1" applyBorder="1" applyAlignment="1" applyProtection="1">
      <alignment horizontal="center" vertical="center" wrapText="1"/>
    </xf>
    <xf numFmtId="2" fontId="0" fillId="3" borderId="6" xfId="0" applyNumberFormat="1" applyFill="1" applyBorder="1" applyAlignment="1" applyProtection="1">
      <alignment horizontal="center" vertical="center" wrapText="1"/>
    </xf>
    <xf numFmtId="2" fontId="0" fillId="0" borderId="28" xfId="0" applyNumberFormat="1" applyBorder="1" applyAlignment="1" applyProtection="1">
      <alignment horizontal="center" vertical="center"/>
    </xf>
    <xf numFmtId="2" fontId="0" fillId="4" borderId="1" xfId="0" applyNumberFormat="1" applyFill="1" applyBorder="1" applyAlignment="1" applyProtection="1">
      <alignment horizontal="center" vertical="center"/>
    </xf>
    <xf numFmtId="2" fontId="0" fillId="0" borderId="29" xfId="0" applyNumberFormat="1" applyBorder="1" applyAlignment="1" applyProtection="1">
      <alignment horizontal="center" vertical="center"/>
    </xf>
    <xf numFmtId="2" fontId="0" fillId="0" borderId="6" xfId="0" applyNumberFormat="1" applyBorder="1" applyAlignment="1" applyProtection="1">
      <alignment horizontal="center" vertical="center"/>
    </xf>
    <xf numFmtId="2" fontId="0" fillId="5" borderId="39" xfId="0" applyNumberFormat="1" applyFill="1" applyBorder="1" applyAlignment="1" applyProtection="1">
      <alignment horizontal="center" vertical="center"/>
    </xf>
    <xf numFmtId="0" fontId="0" fillId="0" borderId="0" xfId="0" applyAlignment="1" applyProtection="1">
      <alignment vertical="center"/>
    </xf>
    <xf numFmtId="1" fontId="7" fillId="7" borderId="29" xfId="0" applyNumberFormat="1" applyFont="1" applyFill="1" applyBorder="1" applyAlignment="1" applyProtection="1">
      <alignment horizontal="center" vertical="center" wrapText="1"/>
    </xf>
    <xf numFmtId="2" fontId="1" fillId="7" borderId="29" xfId="0" applyNumberFormat="1" applyFont="1" applyFill="1" applyBorder="1" applyAlignment="1" applyProtection="1">
      <alignment horizontal="center" vertical="center" wrapText="1"/>
    </xf>
    <xf numFmtId="1" fontId="1" fillId="7" borderId="29" xfId="0" applyNumberFormat="1" applyFont="1" applyFill="1" applyBorder="1" applyAlignment="1" applyProtection="1">
      <alignment horizontal="center" vertical="center" wrapText="1"/>
    </xf>
    <xf numFmtId="1" fontId="7" fillId="6" borderId="30" xfId="0" applyNumberFormat="1" applyFont="1" applyFill="1" applyBorder="1" applyAlignment="1" applyProtection="1">
      <alignment vertical="center" wrapText="1"/>
    </xf>
    <xf numFmtId="0" fontId="1" fillId="0" borderId="46" xfId="0"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vertical="center" wrapText="1"/>
    </xf>
    <xf numFmtId="0" fontId="1" fillId="0" borderId="46" xfId="0" applyFont="1" applyBorder="1" applyAlignment="1" applyProtection="1">
      <alignment horizontal="center" vertical="center" wrapText="1"/>
    </xf>
    <xf numFmtId="2" fontId="0" fillId="0" borderId="6" xfId="0" applyNumberFormat="1" applyBorder="1" applyAlignment="1">
      <alignment horizontal="center" vertical="center" wrapText="1"/>
    </xf>
    <xf numFmtId="0" fontId="0" fillId="0" borderId="27" xfId="0" applyBorder="1" applyAlignment="1">
      <alignment horizontal="center" vertical="center"/>
    </xf>
    <xf numFmtId="0" fontId="0" fillId="0" borderId="30" xfId="0" applyBorder="1" applyAlignment="1">
      <alignment horizontal="center" vertical="center"/>
    </xf>
    <xf numFmtId="2" fontId="1" fillId="0" borderId="27" xfId="0" applyNumberFormat="1" applyFont="1" applyBorder="1" applyAlignment="1" applyProtection="1">
      <alignment horizontal="center" vertical="center" wrapText="1"/>
    </xf>
    <xf numFmtId="2" fontId="1" fillId="0" borderId="30" xfId="0" applyNumberFormat="1" applyFont="1" applyBorder="1" applyAlignment="1" applyProtection="1">
      <alignment horizontal="center" vertical="center" wrapText="1"/>
    </xf>
    <xf numFmtId="2" fontId="3" fillId="0" borderId="41" xfId="0" applyNumberFormat="1" applyFont="1" applyBorder="1" applyAlignment="1">
      <alignment horizontal="center" vertical="center"/>
    </xf>
    <xf numFmtId="0" fontId="3" fillId="0" borderId="30" xfId="0" applyFont="1" applyBorder="1" applyAlignment="1">
      <alignment horizontal="center" vertical="center"/>
    </xf>
    <xf numFmtId="0" fontId="7" fillId="0" borderId="27" xfId="0" applyFont="1" applyBorder="1" applyAlignment="1">
      <alignment horizontal="center" vertical="center"/>
    </xf>
    <xf numFmtId="0" fontId="7" fillId="0" borderId="41" xfId="0" applyFont="1" applyBorder="1" applyAlignment="1">
      <alignment horizontal="center" vertical="center"/>
    </xf>
    <xf numFmtId="0" fontId="7" fillId="0" borderId="30" xfId="0" applyFont="1" applyBorder="1" applyAlignment="1">
      <alignment horizontal="center" vertical="center"/>
    </xf>
    <xf numFmtId="2" fontId="1" fillId="0" borderId="41" xfId="0" applyNumberFormat="1" applyFont="1" applyBorder="1" applyAlignment="1" applyProtection="1">
      <alignment horizontal="center" vertical="center" wrapText="1"/>
    </xf>
    <xf numFmtId="2" fontId="1" fillId="0" borderId="26" xfId="0" applyNumberFormat="1" applyFont="1" applyBorder="1" applyAlignment="1" applyProtection="1">
      <alignment horizontal="center" vertical="center" wrapText="1"/>
      <protection locked="0"/>
    </xf>
    <xf numFmtId="2" fontId="1" fillId="0" borderId="18" xfId="0" applyNumberFormat="1" applyFont="1" applyBorder="1" applyAlignment="1" applyProtection="1">
      <alignment horizontal="center" vertical="center" wrapText="1"/>
      <protection locked="0"/>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2" fontId="1" fillId="0" borderId="26" xfId="0" applyNumberFormat="1" applyFont="1" applyBorder="1" applyAlignment="1" applyProtection="1">
      <alignment horizontal="center" vertical="center" wrapText="1"/>
    </xf>
    <xf numFmtId="2" fontId="1" fillId="0" borderId="18"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wrapText="1"/>
      <protection locked="0"/>
    </xf>
    <xf numFmtId="2" fontId="3" fillId="0" borderId="41" xfId="0" applyNumberFormat="1" applyFont="1" applyBorder="1" applyAlignment="1" applyProtection="1">
      <alignment horizontal="center" vertical="center" wrapText="1"/>
      <protection locked="0"/>
    </xf>
    <xf numFmtId="2" fontId="3" fillId="0" borderId="30" xfId="0" applyNumberFormat="1" applyFont="1" applyBorder="1" applyAlignment="1" applyProtection="1">
      <alignment horizontal="center" vertical="center" wrapText="1"/>
      <protection locked="0"/>
    </xf>
    <xf numFmtId="2" fontId="3" fillId="0" borderId="27" xfId="0" applyNumberFormat="1" applyFont="1" applyBorder="1" applyAlignment="1">
      <alignment horizontal="center" vertical="center" wrapText="1"/>
    </xf>
    <xf numFmtId="2" fontId="4" fillId="0" borderId="30" xfId="0" applyNumberFormat="1" applyFont="1" applyBorder="1" applyAlignment="1">
      <alignment horizontal="center" vertical="center" wrapText="1"/>
    </xf>
    <xf numFmtId="2" fontId="1" fillId="0" borderId="26" xfId="0" applyNumberFormat="1" applyFont="1" applyBorder="1" applyAlignment="1">
      <alignment horizontal="center" vertical="center" wrapText="1"/>
    </xf>
    <xf numFmtId="2" fontId="0" fillId="0" borderId="18" xfId="0" applyNumberFormat="1" applyBorder="1" applyAlignment="1">
      <alignment horizontal="center" vertical="center" wrapText="1"/>
    </xf>
    <xf numFmtId="2" fontId="0" fillId="0" borderId="24" xfId="0" applyNumberFormat="1" applyFill="1" applyBorder="1" applyAlignment="1">
      <alignment horizontal="center" vertical="center" wrapText="1"/>
    </xf>
    <xf numFmtId="2" fontId="0" fillId="0" borderId="17" xfId="0" applyNumberFormat="1" applyBorder="1" applyAlignment="1">
      <alignment horizontal="center" vertical="center" wrapText="1"/>
    </xf>
    <xf numFmtId="2" fontId="0" fillId="0" borderId="17" xfId="0" applyNumberFormat="1" applyFill="1" applyBorder="1" applyAlignment="1">
      <alignment horizontal="center" vertical="center" wrapText="1"/>
    </xf>
    <xf numFmtId="2" fontId="1" fillId="0" borderId="18" xfId="0" applyNumberFormat="1" applyFont="1" applyBorder="1" applyAlignment="1">
      <alignment horizontal="center" vertical="center" wrapText="1"/>
    </xf>
    <xf numFmtId="2" fontId="0" fillId="0" borderId="24" xfId="0" applyNumberFormat="1" applyBorder="1" applyAlignment="1">
      <alignment horizontal="center" vertical="center" wrapText="1"/>
    </xf>
    <xf numFmtId="1" fontId="0" fillId="0" borderId="25" xfId="0" applyNumberFormat="1" applyBorder="1" applyAlignment="1">
      <alignment horizontal="center" vertical="center" wrapText="1"/>
    </xf>
    <xf numFmtId="1" fontId="0" fillId="0" borderId="16" xfId="0" applyNumberFormat="1" applyBorder="1" applyAlignment="1">
      <alignment horizontal="center" vertical="center" wrapText="1"/>
    </xf>
    <xf numFmtId="2" fontId="0" fillId="2" borderId="24" xfId="0" applyNumberFormat="1" applyFill="1" applyBorder="1" applyAlignment="1" applyProtection="1">
      <alignment horizontal="center" vertical="center" wrapText="1"/>
    </xf>
    <xf numFmtId="2" fontId="0" fillId="2" borderId="17" xfId="0" applyNumberFormat="1" applyFill="1" applyBorder="1" applyAlignment="1" applyProtection="1">
      <alignment horizontal="center" vertical="center" wrapText="1"/>
    </xf>
    <xf numFmtId="49" fontId="0" fillId="2" borderId="24" xfId="0" applyNumberFormat="1" applyFill="1" applyBorder="1" applyAlignment="1" applyProtection="1">
      <alignment horizontal="center" vertical="center" wrapText="1"/>
    </xf>
    <xf numFmtId="49" fontId="0" fillId="2" borderId="17" xfId="0" applyNumberFormat="1" applyFill="1" applyBorder="1" applyAlignment="1" applyProtection="1">
      <alignment horizontal="center" vertical="center" wrapText="1"/>
    </xf>
    <xf numFmtId="2" fontId="3" fillId="0" borderId="36" xfId="0" applyNumberFormat="1" applyFont="1" applyBorder="1" applyAlignment="1">
      <alignment horizontal="center" vertical="center" wrapText="1"/>
    </xf>
    <xf numFmtId="2" fontId="4" fillId="0" borderId="37"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0" fillId="0" borderId="35" xfId="0" applyNumberFormat="1" applyBorder="1" applyAlignment="1">
      <alignment horizontal="center" vertical="center" wrapText="1"/>
    </xf>
    <xf numFmtId="2" fontId="0" fillId="0" borderId="19" xfId="0" applyNumberFormat="1" applyBorder="1" applyAlignment="1">
      <alignment horizontal="center" vertical="center" wrapText="1"/>
    </xf>
    <xf numFmtId="2" fontId="0" fillId="0" borderId="22" xfId="0" applyNumberFormat="1" applyBorder="1" applyAlignment="1">
      <alignment horizontal="center" vertical="center" wrapText="1"/>
    </xf>
    <xf numFmtId="1" fontId="1" fillId="0" borderId="26" xfId="0" applyNumberFormat="1" applyFont="1" applyBorder="1" applyAlignment="1">
      <alignment horizontal="center" vertical="center" wrapText="1"/>
    </xf>
    <xf numFmtId="1" fontId="0" fillId="0" borderId="22" xfId="0" applyNumberFormat="1" applyBorder="1" applyAlignment="1">
      <alignment horizontal="center" vertical="center" wrapText="1"/>
    </xf>
    <xf numFmtId="1" fontId="0" fillId="0" borderId="18" xfId="0" applyNumberFormat="1" applyBorder="1" applyAlignment="1">
      <alignment horizontal="center" vertical="center" wrapText="1"/>
    </xf>
    <xf numFmtId="2" fontId="1" fillId="0" borderId="24" xfId="0" applyNumberFormat="1" applyFont="1" applyBorder="1" applyAlignment="1">
      <alignment horizontal="center" vertical="center" wrapText="1"/>
    </xf>
    <xf numFmtId="2" fontId="0" fillId="0" borderId="21" xfId="0" applyNumberFormat="1" applyBorder="1" applyAlignment="1">
      <alignment horizontal="center" vertical="center" wrapText="1"/>
    </xf>
    <xf numFmtId="1" fontId="1" fillId="0" borderId="25" xfId="0" applyNumberFormat="1" applyFont="1" applyBorder="1" applyAlignment="1">
      <alignment horizontal="center" vertical="center" wrapText="1"/>
    </xf>
    <xf numFmtId="1" fontId="0" fillId="0" borderId="20"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7" xfId="0" applyNumberFormat="1" applyBorder="1" applyAlignment="1">
      <alignment horizontal="center" vertical="center" wrapText="1"/>
    </xf>
    <xf numFmtId="2" fontId="0" fillId="0" borderId="12" xfId="0" applyNumberFormat="1" applyBorder="1" applyAlignment="1">
      <alignment horizontal="center" vertical="center" wrapText="1"/>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1" fontId="2" fillId="0" borderId="0" xfId="0" applyNumberFormat="1" applyFont="1" applyAlignment="1">
      <alignment horizontal="left" vertical="top"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10" xfId="0" applyFont="1" applyBorder="1" applyAlignment="1">
      <alignment horizontal="center" vertical="center" wrapText="1"/>
    </xf>
    <xf numFmtId="2" fontId="1" fillId="0" borderId="22" xfId="0" applyNumberFormat="1" applyFont="1" applyBorder="1" applyAlignment="1">
      <alignment horizontal="center" vertical="center" wrapText="1"/>
    </xf>
    <xf numFmtId="0" fontId="1" fillId="7" borderId="33"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14"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0" fontId="1" fillId="0" borderId="49" xfId="0" applyFont="1" applyBorder="1" applyAlignment="1" applyProtection="1">
      <alignment horizontal="center" vertical="top" wrapText="1"/>
      <protection locked="0"/>
    </xf>
    <xf numFmtId="0" fontId="1" fillId="0" borderId="50" xfId="0" applyFont="1" applyBorder="1" applyAlignment="1" applyProtection="1">
      <alignment horizontal="center" vertical="top" wrapText="1"/>
      <protection locked="0"/>
    </xf>
    <xf numFmtId="0" fontId="1" fillId="0" borderId="51" xfId="0" applyFont="1" applyBorder="1" applyAlignment="1" applyProtection="1">
      <alignment horizontal="center" vertical="top" wrapText="1"/>
      <protection locked="0"/>
    </xf>
    <xf numFmtId="2" fontId="0" fillId="0" borderId="31" xfId="0" applyNumberFormat="1" applyBorder="1" applyAlignment="1">
      <alignment horizontal="center" vertical="center" wrapText="1"/>
    </xf>
    <xf numFmtId="2" fontId="0" fillId="0" borderId="32" xfId="0" applyNumberFormat="1" applyBorder="1" applyAlignment="1">
      <alignment horizontal="center" vertical="center" wrapText="1"/>
    </xf>
    <xf numFmtId="2" fontId="1" fillId="0" borderId="33" xfId="0" applyNumberFormat="1" applyFont="1" applyBorder="1" applyAlignment="1">
      <alignment horizontal="center" vertical="center" wrapText="1"/>
    </xf>
    <xf numFmtId="2" fontId="1" fillId="0" borderId="34" xfId="0" applyNumberFormat="1" applyFont="1" applyBorder="1" applyAlignment="1">
      <alignment horizontal="center" vertical="center" wrapText="1"/>
    </xf>
    <xf numFmtId="2" fontId="1" fillId="0" borderId="14" xfId="0" applyNumberFormat="1" applyFont="1" applyBorder="1" applyAlignment="1">
      <alignment horizontal="center" vertical="center" wrapText="1"/>
    </xf>
    <xf numFmtId="2" fontId="1" fillId="0" borderId="22" xfId="0" applyNumberFormat="1" applyFont="1" applyBorder="1" applyAlignment="1" applyProtection="1">
      <alignment horizontal="center" vertical="center" wrapText="1"/>
    </xf>
    <xf numFmtId="14" fontId="1" fillId="0" borderId="10" xfId="0" applyNumberFormat="1" applyFont="1" applyBorder="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10" xfId="0" applyFont="1" applyBorder="1" applyAlignment="1" applyProtection="1">
      <alignment horizontal="center" vertical="center" wrapText="1"/>
    </xf>
    <xf numFmtId="2" fontId="0" fillId="0" borderId="18" xfId="0" applyNumberFormat="1" applyBorder="1" applyAlignment="1" applyProtection="1">
      <alignment horizontal="center" vertical="center" wrapText="1"/>
    </xf>
    <xf numFmtId="2" fontId="0" fillId="0" borderId="24" xfId="0" applyNumberFormat="1" applyFill="1" applyBorder="1" applyAlignment="1" applyProtection="1">
      <alignment horizontal="center" vertical="center" wrapText="1"/>
    </xf>
    <xf numFmtId="2" fontId="0" fillId="0" borderId="17" xfId="0" applyNumberFormat="1" applyFill="1" applyBorder="1" applyAlignment="1" applyProtection="1">
      <alignment horizontal="center" vertical="center" wrapText="1"/>
    </xf>
    <xf numFmtId="0" fontId="3" fillId="0" borderId="10" xfId="0" applyFont="1" applyBorder="1" applyAlignment="1" applyProtection="1">
      <alignment horizontal="center" vertical="center" wrapText="1"/>
    </xf>
    <xf numFmtId="2" fontId="1" fillId="0" borderId="9" xfId="0" applyNumberFormat="1" applyFont="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2" fontId="1" fillId="0" borderId="3" xfId="0" applyNumberFormat="1" applyFont="1" applyBorder="1" applyAlignment="1" applyProtection="1">
      <alignment horizontal="center" vertical="center" wrapText="1"/>
    </xf>
    <xf numFmtId="2" fontId="1" fillId="0" borderId="13"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2" fontId="1" fillId="0" borderId="33" xfId="0" applyNumberFormat="1" applyFont="1" applyBorder="1" applyAlignment="1" applyProtection="1">
      <alignment horizontal="center" vertical="center" wrapText="1"/>
    </xf>
    <xf numFmtId="2" fontId="1" fillId="0" borderId="34"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17" xfId="0" applyNumberForma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2" fontId="0" fillId="0" borderId="6" xfId="0" applyNumberForma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0" fillId="0" borderId="12" xfId="0" applyNumberFormat="1" applyBorder="1" applyAlignment="1" applyProtection="1">
      <alignment horizontal="center" vertical="center" wrapText="1"/>
    </xf>
    <xf numFmtId="2" fontId="0" fillId="0" borderId="31" xfId="0" applyNumberFormat="1" applyBorder="1" applyAlignment="1" applyProtection="1">
      <alignment horizontal="center" vertical="center" wrapText="1"/>
    </xf>
    <xf numFmtId="2" fontId="0" fillId="0" borderId="32" xfId="0" applyNumberFormat="1" applyBorder="1" applyAlignment="1" applyProtection="1">
      <alignment horizontal="center" vertical="center" wrapText="1"/>
    </xf>
    <xf numFmtId="2" fontId="3" fillId="0" borderId="27" xfId="0" applyNumberFormat="1" applyFont="1" applyBorder="1" applyAlignment="1" applyProtection="1">
      <alignment horizontal="center" vertical="center" wrapText="1"/>
    </xf>
    <xf numFmtId="2" fontId="4" fillId="0" borderId="30" xfId="0" applyNumberFormat="1" applyFont="1" applyBorder="1" applyAlignment="1" applyProtection="1">
      <alignment horizontal="center" vertical="center" wrapText="1"/>
    </xf>
    <xf numFmtId="1" fontId="0" fillId="0" borderId="25" xfId="0" applyNumberFormat="1" applyBorder="1" applyAlignment="1" applyProtection="1">
      <alignment horizontal="center" vertical="center" wrapText="1"/>
    </xf>
    <xf numFmtId="1" fontId="0" fillId="0" borderId="16" xfId="0" applyNumberFormat="1" applyBorder="1" applyAlignment="1" applyProtection="1">
      <alignment horizontal="center" vertical="center" wrapText="1"/>
    </xf>
    <xf numFmtId="1" fontId="0" fillId="2" borderId="26" xfId="0" applyNumberFormat="1" applyFill="1" applyBorder="1" applyAlignment="1" applyProtection="1">
      <alignment horizontal="center" vertical="center" wrapText="1"/>
    </xf>
    <xf numFmtId="1" fontId="0" fillId="2" borderId="18" xfId="0" applyNumberFormat="1" applyFill="1" applyBorder="1" applyAlignment="1" applyProtection="1">
      <alignment horizontal="center" vertical="center" wrapText="1"/>
    </xf>
    <xf numFmtId="2" fontId="3" fillId="0" borderId="41" xfId="0" applyNumberFormat="1" applyFont="1" applyBorder="1" applyAlignment="1" applyProtection="1">
      <alignment horizontal="center" vertical="center" wrapText="1"/>
    </xf>
    <xf numFmtId="2" fontId="3" fillId="0" borderId="30" xfId="0" applyNumberFormat="1" applyFont="1" applyBorder="1" applyAlignment="1" applyProtection="1">
      <alignment horizontal="center" vertical="center" wrapText="1"/>
    </xf>
    <xf numFmtId="1" fontId="1" fillId="0" borderId="25" xfId="0" applyNumberFormat="1" applyFont="1" applyBorder="1" applyAlignment="1" applyProtection="1">
      <alignment horizontal="center" vertical="center" wrapText="1"/>
    </xf>
    <xf numFmtId="1" fontId="0" fillId="0" borderId="20" xfId="0" applyNumberFormat="1" applyBorder="1" applyAlignment="1" applyProtection="1">
      <alignment horizontal="center" vertical="center" wrapText="1"/>
    </xf>
    <xf numFmtId="1" fontId="1" fillId="0" borderId="26" xfId="0" applyNumberFormat="1" applyFont="1" applyBorder="1" applyAlignment="1" applyProtection="1">
      <alignment horizontal="center" vertical="center" wrapText="1"/>
    </xf>
    <xf numFmtId="1" fontId="0" fillId="0" borderId="22" xfId="0" applyNumberFormat="1" applyBorder="1" applyAlignment="1" applyProtection="1">
      <alignment horizontal="center" vertical="center" wrapText="1"/>
    </xf>
    <xf numFmtId="1" fontId="0" fillId="0" borderId="18" xfId="0" applyNumberFormat="1" applyBorder="1" applyAlignment="1" applyProtection="1">
      <alignment horizontal="center" vertical="center" wrapText="1"/>
    </xf>
    <xf numFmtId="2" fontId="1" fillId="0" borderId="23" xfId="0" applyNumberFormat="1" applyFont="1" applyBorder="1" applyAlignment="1" applyProtection="1">
      <alignment horizontal="center" vertical="center" wrapText="1"/>
    </xf>
    <xf numFmtId="2" fontId="1" fillId="0" borderId="35" xfId="0" applyNumberFormat="1" applyFont="1" applyBorder="1" applyAlignment="1" applyProtection="1">
      <alignment horizontal="center" vertical="center" wrapText="1"/>
    </xf>
    <xf numFmtId="2" fontId="1" fillId="0" borderId="19" xfId="0" applyNumberFormat="1" applyFont="1" applyBorder="1" applyAlignment="1" applyProtection="1">
      <alignment horizontal="center" vertical="center" wrapText="1"/>
    </xf>
    <xf numFmtId="0" fontId="0" fillId="0" borderId="27" xfId="0" applyBorder="1" applyAlignment="1" applyProtection="1">
      <alignment horizontal="center" vertical="center"/>
    </xf>
    <xf numFmtId="0" fontId="0" fillId="0" borderId="30" xfId="0" applyBorder="1" applyAlignment="1" applyProtection="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2" fontId="0" fillId="0" borderId="28" xfId="0" applyNumberFormat="1" applyBorder="1" applyAlignment="1">
      <alignment horizontal="center" vertical="center"/>
    </xf>
    <xf numFmtId="0" fontId="0" fillId="0" borderId="29" xfId="0" applyBorder="1" applyAlignment="1">
      <alignment horizontal="center" vertical="center"/>
    </xf>
    <xf numFmtId="1" fontId="0" fillId="0" borderId="28" xfId="0" applyNumberFormat="1" applyBorder="1" applyAlignment="1">
      <alignment horizontal="center" vertical="center"/>
    </xf>
    <xf numFmtId="0" fontId="0" fillId="0" borderId="41" xfId="0" applyBorder="1" applyAlignment="1" applyProtection="1">
      <alignment horizontal="center" vertical="center"/>
    </xf>
    <xf numFmtId="2" fontId="1" fillId="0" borderId="33"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2" fontId="0" fillId="0" borderId="43" xfId="0" applyNumberFormat="1"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2" fontId="0" fillId="0" borderId="44" xfId="0" applyNumberForma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0" fontId="1" fillId="0" borderId="10" xfId="0" applyFont="1" applyBorder="1" applyAlignment="1">
      <alignment horizontal="center" vertical="center" wrapText="1"/>
    </xf>
    <xf numFmtId="0" fontId="1" fillId="0" borderId="47" xfId="0" applyFont="1" applyBorder="1" applyAlignment="1">
      <alignment horizontal="center" vertical="center" wrapText="1"/>
    </xf>
    <xf numFmtId="1" fontId="1" fillId="0" borderId="48"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 fontId="0" fillId="0" borderId="28" xfId="0" applyNumberFormat="1" applyBorder="1" applyAlignment="1" applyProtection="1">
      <alignment horizontal="center" vertical="center"/>
    </xf>
    <xf numFmtId="0" fontId="0" fillId="0" borderId="29" xfId="0" applyBorder="1"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1" fillId="0" borderId="0" xfId="0" applyFont="1" applyAlignment="1" applyProtection="1">
      <alignment horizontal="center" vertical="center" wrapText="1"/>
    </xf>
    <xf numFmtId="0" fontId="1" fillId="0" borderId="9" xfId="0" applyFont="1" applyBorder="1" applyAlignment="1" applyProtection="1">
      <alignment horizontal="center" vertical="center" wrapText="1"/>
    </xf>
    <xf numFmtId="2" fontId="0" fillId="0" borderId="43" xfId="0" applyNumberFormat="1"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2" fontId="0" fillId="0" borderId="44" xfId="0" applyNumberForma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0" fontId="1" fillId="7" borderId="33" xfId="0" applyFont="1" applyFill="1" applyBorder="1" applyAlignment="1" applyProtection="1">
      <alignment horizontal="center" vertical="center" wrapText="1"/>
    </xf>
    <xf numFmtId="0" fontId="1" fillId="7" borderId="34"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0" borderId="47" xfId="0" applyFont="1"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37" xfId="0" applyBorder="1" applyAlignment="1" applyProtection="1">
      <alignment horizontal="center" vertical="center" wrapText="1"/>
    </xf>
    <xf numFmtId="0" fontId="1" fillId="0" borderId="46"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1" fontId="1" fillId="0" borderId="48" xfId="0" applyNumberFormat="1" applyFont="1" applyBorder="1" applyAlignment="1" applyProtection="1">
      <alignment horizontal="center" vertical="center" wrapText="1"/>
    </xf>
    <xf numFmtId="1" fontId="1" fillId="0" borderId="10" xfId="0" applyNumberFormat="1" applyFont="1" applyBorder="1" applyAlignment="1" applyProtection="1">
      <alignment horizontal="center" vertical="center" wrapText="1"/>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1" fillId="0" borderId="49" xfId="0" applyFont="1" applyBorder="1" applyAlignment="1" applyProtection="1">
      <alignment horizontal="center" vertical="center" wrapText="1"/>
    </xf>
    <xf numFmtId="0" fontId="1" fillId="0" borderId="51" xfId="0" applyFont="1" applyBorder="1" applyAlignment="1" applyProtection="1">
      <alignment horizontal="center" vertical="center" wrapText="1"/>
    </xf>
    <xf numFmtId="2" fontId="1" fillId="0" borderId="24" xfId="0" applyNumberFormat="1" applyFont="1" applyBorder="1" applyAlignment="1" applyProtection="1">
      <alignment horizontal="center" vertical="center" wrapText="1"/>
    </xf>
    <xf numFmtId="2" fontId="0" fillId="0" borderId="21" xfId="0" applyNumberFormat="1" applyBorder="1" applyAlignment="1" applyProtection="1">
      <alignment horizontal="center" vertical="center" wrapText="1"/>
    </xf>
    <xf numFmtId="0" fontId="7" fillId="0" borderId="27"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0" xfId="0" applyFont="1" applyBorder="1" applyAlignment="1" applyProtection="1">
      <alignment horizontal="center" vertical="center"/>
    </xf>
    <xf numFmtId="2" fontId="0" fillId="0" borderId="28" xfId="0" applyNumberFormat="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0" xfId="0" applyProtection="1">
      <protection locked="0"/>
    </xf>
    <xf numFmtId="0" fontId="0" fillId="0" borderId="0" xfId="0" applyAlignment="1">
      <alignment horizontal="center"/>
    </xf>
    <xf numFmtId="0" fontId="0" fillId="0" borderId="0" xfId="0" applyAlignment="1" applyProtection="1">
      <alignment horizontal="center"/>
      <protection locked="0"/>
    </xf>
  </cellXfs>
  <cellStyles count="1">
    <cellStyle name="Normalno" xfId="0" builtinId="0"/>
  </cellStyles>
  <dxfs count="47">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abSelected="1" zoomScale="115" zoomScaleNormal="115" workbookViewId="0">
      <selection activeCell="D1" sqref="D1"/>
    </sheetView>
  </sheetViews>
  <sheetFormatPr defaultRowHeight="15" x14ac:dyDescent="0.25"/>
  <cols>
    <col min="2" max="3" width="20" style="293" hidden="1" customWidth="1"/>
    <col min="4" max="4" width="21.7109375" style="294" customWidth="1"/>
    <col min="5" max="5" width="24.85546875" style="294" customWidth="1"/>
    <col min="6" max="6" width="25.5703125" style="294" customWidth="1"/>
    <col min="7" max="16" width="9.140625" style="292"/>
  </cols>
  <sheetData>
    <row r="1" spans="1:6" x14ac:dyDescent="0.25">
      <c r="B1" s="293" t="s">
        <v>0</v>
      </c>
      <c r="C1" s="293" t="s">
        <v>1</v>
      </c>
      <c r="D1" s="294" t="s">
        <v>1</v>
      </c>
      <c r="E1" s="294" t="s">
        <v>122</v>
      </c>
      <c r="F1" s="294" t="s">
        <v>123</v>
      </c>
    </row>
    <row r="2" spans="1:6" x14ac:dyDescent="0.25">
      <c r="A2" t="s">
        <v>27</v>
      </c>
      <c r="B2" s="293" t="str">
        <f>_xlfn.CONCAT(F2," ",E2)</f>
        <v xml:space="preserve"> </v>
      </c>
      <c r="C2" s="293">
        <f>D2</f>
        <v>0</v>
      </c>
    </row>
    <row r="3" spans="1:6" x14ac:dyDescent="0.25">
      <c r="A3" t="s">
        <v>28</v>
      </c>
      <c r="B3" s="293" t="str">
        <f t="shared" ref="B3:B51" si="0">_xlfn.CONCAT(F3," ",E3)</f>
        <v xml:space="preserve"> </v>
      </c>
      <c r="C3" s="293">
        <f t="shared" ref="C3:C51" si="1">D3</f>
        <v>0</v>
      </c>
    </row>
    <row r="4" spans="1:6" x14ac:dyDescent="0.25">
      <c r="A4" t="s">
        <v>29</v>
      </c>
      <c r="B4" s="293" t="str">
        <f t="shared" si="0"/>
        <v xml:space="preserve"> </v>
      </c>
      <c r="C4" s="293">
        <f t="shared" si="1"/>
        <v>0</v>
      </c>
    </row>
    <row r="5" spans="1:6" x14ac:dyDescent="0.25">
      <c r="A5" t="s">
        <v>30</v>
      </c>
      <c r="B5" s="293" t="str">
        <f t="shared" si="0"/>
        <v xml:space="preserve"> </v>
      </c>
      <c r="C5" s="293">
        <f t="shared" si="1"/>
        <v>0</v>
      </c>
    </row>
    <row r="6" spans="1:6" x14ac:dyDescent="0.25">
      <c r="A6" t="s">
        <v>31</v>
      </c>
      <c r="B6" s="293" t="str">
        <f t="shared" si="0"/>
        <v xml:space="preserve"> </v>
      </c>
      <c r="C6" s="293">
        <f t="shared" si="1"/>
        <v>0</v>
      </c>
    </row>
    <row r="7" spans="1:6" x14ac:dyDescent="0.25">
      <c r="A7" t="s">
        <v>32</v>
      </c>
      <c r="B7" s="293" t="str">
        <f t="shared" si="0"/>
        <v xml:space="preserve"> </v>
      </c>
      <c r="C7" s="293">
        <f t="shared" si="1"/>
        <v>0</v>
      </c>
    </row>
    <row r="8" spans="1:6" x14ac:dyDescent="0.25">
      <c r="A8" t="s">
        <v>33</v>
      </c>
      <c r="B8" s="293" t="str">
        <f t="shared" si="0"/>
        <v xml:space="preserve"> </v>
      </c>
      <c r="C8" s="293">
        <f t="shared" si="1"/>
        <v>0</v>
      </c>
    </row>
    <row r="9" spans="1:6" x14ac:dyDescent="0.25">
      <c r="A9" t="s">
        <v>34</v>
      </c>
      <c r="B9" s="293" t="str">
        <f t="shared" si="0"/>
        <v xml:space="preserve"> </v>
      </c>
      <c r="C9" s="293">
        <f t="shared" si="1"/>
        <v>0</v>
      </c>
    </row>
    <row r="10" spans="1:6" x14ac:dyDescent="0.25">
      <c r="A10" t="s">
        <v>35</v>
      </c>
      <c r="B10" s="293" t="str">
        <f t="shared" si="0"/>
        <v xml:space="preserve"> </v>
      </c>
      <c r="C10" s="293">
        <f t="shared" si="1"/>
        <v>0</v>
      </c>
    </row>
    <row r="11" spans="1:6" x14ac:dyDescent="0.25">
      <c r="A11" t="s">
        <v>36</v>
      </c>
      <c r="B11" s="293" t="str">
        <f t="shared" si="0"/>
        <v xml:space="preserve"> </v>
      </c>
      <c r="C11" s="293">
        <f t="shared" si="1"/>
        <v>0</v>
      </c>
    </row>
    <row r="12" spans="1:6" x14ac:dyDescent="0.25">
      <c r="A12" t="s">
        <v>37</v>
      </c>
      <c r="B12" s="293" t="str">
        <f t="shared" si="0"/>
        <v xml:space="preserve"> </v>
      </c>
      <c r="C12" s="293">
        <f t="shared" si="1"/>
        <v>0</v>
      </c>
    </row>
    <row r="13" spans="1:6" x14ac:dyDescent="0.25">
      <c r="A13" t="s">
        <v>38</v>
      </c>
      <c r="B13" s="293" t="str">
        <f t="shared" si="0"/>
        <v xml:space="preserve"> </v>
      </c>
      <c r="C13" s="293">
        <f t="shared" si="1"/>
        <v>0</v>
      </c>
    </row>
    <row r="14" spans="1:6" x14ac:dyDescent="0.25">
      <c r="A14" t="s">
        <v>39</v>
      </c>
      <c r="B14" s="293" t="str">
        <f t="shared" si="0"/>
        <v xml:space="preserve"> </v>
      </c>
      <c r="C14" s="293">
        <f t="shared" si="1"/>
        <v>0</v>
      </c>
    </row>
    <row r="15" spans="1:6" x14ac:dyDescent="0.25">
      <c r="A15" t="s">
        <v>40</v>
      </c>
      <c r="B15" s="293" t="str">
        <f t="shared" si="0"/>
        <v xml:space="preserve"> </v>
      </c>
      <c r="C15" s="293">
        <f t="shared" si="1"/>
        <v>0</v>
      </c>
    </row>
    <row r="16" spans="1:6" x14ac:dyDescent="0.25">
      <c r="A16" t="s">
        <v>41</v>
      </c>
      <c r="B16" s="293" t="str">
        <f t="shared" si="0"/>
        <v xml:space="preserve"> </v>
      </c>
      <c r="C16" s="293">
        <f t="shared" si="1"/>
        <v>0</v>
      </c>
    </row>
    <row r="17" spans="1:3" x14ac:dyDescent="0.25">
      <c r="A17" t="s">
        <v>42</v>
      </c>
      <c r="B17" s="293" t="str">
        <f t="shared" si="0"/>
        <v xml:space="preserve"> </v>
      </c>
      <c r="C17" s="293">
        <f t="shared" si="1"/>
        <v>0</v>
      </c>
    </row>
    <row r="18" spans="1:3" x14ac:dyDescent="0.25">
      <c r="A18" t="s">
        <v>43</v>
      </c>
      <c r="B18" s="293" t="str">
        <f t="shared" si="0"/>
        <v xml:space="preserve"> </v>
      </c>
      <c r="C18" s="293">
        <f t="shared" si="1"/>
        <v>0</v>
      </c>
    </row>
    <row r="19" spans="1:3" x14ac:dyDescent="0.25">
      <c r="A19" t="s">
        <v>44</v>
      </c>
      <c r="B19" s="293" t="str">
        <f t="shared" si="0"/>
        <v xml:space="preserve"> </v>
      </c>
      <c r="C19" s="293">
        <f t="shared" si="1"/>
        <v>0</v>
      </c>
    </row>
    <row r="20" spans="1:3" x14ac:dyDescent="0.25">
      <c r="A20" t="s">
        <v>45</v>
      </c>
      <c r="B20" s="293" t="str">
        <f t="shared" si="0"/>
        <v xml:space="preserve"> </v>
      </c>
      <c r="C20" s="293">
        <f t="shared" si="1"/>
        <v>0</v>
      </c>
    </row>
    <row r="21" spans="1:3" x14ac:dyDescent="0.25">
      <c r="A21" t="s">
        <v>46</v>
      </c>
      <c r="B21" s="293" t="str">
        <f t="shared" si="0"/>
        <v xml:space="preserve"> </v>
      </c>
      <c r="C21" s="293">
        <f t="shared" si="1"/>
        <v>0</v>
      </c>
    </row>
    <row r="22" spans="1:3" x14ac:dyDescent="0.25">
      <c r="A22" t="s">
        <v>47</v>
      </c>
      <c r="B22" s="293" t="str">
        <f t="shared" si="0"/>
        <v xml:space="preserve"> </v>
      </c>
      <c r="C22" s="293">
        <f t="shared" si="1"/>
        <v>0</v>
      </c>
    </row>
    <row r="23" spans="1:3" x14ac:dyDescent="0.25">
      <c r="A23" t="s">
        <v>48</v>
      </c>
      <c r="B23" s="293" t="str">
        <f t="shared" si="0"/>
        <v xml:space="preserve"> </v>
      </c>
      <c r="C23" s="293">
        <f t="shared" si="1"/>
        <v>0</v>
      </c>
    </row>
    <row r="24" spans="1:3" x14ac:dyDescent="0.25">
      <c r="A24" t="s">
        <v>49</v>
      </c>
      <c r="B24" s="293" t="str">
        <f t="shared" si="0"/>
        <v xml:space="preserve"> </v>
      </c>
      <c r="C24" s="293">
        <f t="shared" si="1"/>
        <v>0</v>
      </c>
    </row>
    <row r="25" spans="1:3" x14ac:dyDescent="0.25">
      <c r="A25" t="s">
        <v>50</v>
      </c>
      <c r="B25" s="293" t="str">
        <f t="shared" si="0"/>
        <v xml:space="preserve"> </v>
      </c>
      <c r="C25" s="293">
        <f t="shared" si="1"/>
        <v>0</v>
      </c>
    </row>
    <row r="26" spans="1:3" x14ac:dyDescent="0.25">
      <c r="A26" t="s">
        <v>51</v>
      </c>
      <c r="B26" s="293" t="str">
        <f t="shared" si="0"/>
        <v xml:space="preserve"> </v>
      </c>
      <c r="C26" s="293">
        <f t="shared" si="1"/>
        <v>0</v>
      </c>
    </row>
    <row r="27" spans="1:3" x14ac:dyDescent="0.25">
      <c r="A27" t="s">
        <v>52</v>
      </c>
      <c r="B27" s="293" t="str">
        <f t="shared" si="0"/>
        <v xml:space="preserve"> </v>
      </c>
      <c r="C27" s="293">
        <f t="shared" si="1"/>
        <v>0</v>
      </c>
    </row>
    <row r="28" spans="1:3" x14ac:dyDescent="0.25">
      <c r="A28" t="s">
        <v>53</v>
      </c>
      <c r="B28" s="293" t="str">
        <f t="shared" si="0"/>
        <v xml:space="preserve"> </v>
      </c>
      <c r="C28" s="293">
        <f t="shared" si="1"/>
        <v>0</v>
      </c>
    </row>
    <row r="29" spans="1:3" x14ac:dyDescent="0.25">
      <c r="A29" t="s">
        <v>54</v>
      </c>
      <c r="B29" s="293" t="str">
        <f t="shared" si="0"/>
        <v xml:space="preserve"> </v>
      </c>
      <c r="C29" s="293">
        <f t="shared" si="1"/>
        <v>0</v>
      </c>
    </row>
    <row r="30" spans="1:3" x14ac:dyDescent="0.25">
      <c r="A30" t="s">
        <v>55</v>
      </c>
      <c r="B30" s="293" t="str">
        <f t="shared" si="0"/>
        <v xml:space="preserve"> </v>
      </c>
      <c r="C30" s="293">
        <f t="shared" si="1"/>
        <v>0</v>
      </c>
    </row>
    <row r="31" spans="1:3" x14ac:dyDescent="0.25">
      <c r="A31" t="s">
        <v>56</v>
      </c>
      <c r="B31" s="293" t="str">
        <f t="shared" si="0"/>
        <v xml:space="preserve"> </v>
      </c>
      <c r="C31" s="293">
        <f t="shared" si="1"/>
        <v>0</v>
      </c>
    </row>
    <row r="32" spans="1:3" x14ac:dyDescent="0.25">
      <c r="A32" t="s">
        <v>57</v>
      </c>
      <c r="B32" s="293" t="str">
        <f t="shared" si="0"/>
        <v xml:space="preserve"> </v>
      </c>
      <c r="C32" s="293">
        <f t="shared" si="1"/>
        <v>0</v>
      </c>
    </row>
    <row r="33" spans="1:3" x14ac:dyDescent="0.25">
      <c r="A33" t="s">
        <v>58</v>
      </c>
      <c r="B33" s="293" t="str">
        <f t="shared" si="0"/>
        <v xml:space="preserve"> </v>
      </c>
      <c r="C33" s="293">
        <f t="shared" si="1"/>
        <v>0</v>
      </c>
    </row>
    <row r="34" spans="1:3" x14ac:dyDescent="0.25">
      <c r="A34" t="s">
        <v>59</v>
      </c>
      <c r="B34" s="293" t="str">
        <f t="shared" si="0"/>
        <v xml:space="preserve"> </v>
      </c>
      <c r="C34" s="293">
        <f t="shared" si="1"/>
        <v>0</v>
      </c>
    </row>
    <row r="35" spans="1:3" x14ac:dyDescent="0.25">
      <c r="A35" t="s">
        <v>60</v>
      </c>
      <c r="B35" s="293" t="str">
        <f t="shared" si="0"/>
        <v xml:space="preserve"> </v>
      </c>
      <c r="C35" s="293">
        <f t="shared" si="1"/>
        <v>0</v>
      </c>
    </row>
    <row r="36" spans="1:3" x14ac:dyDescent="0.25">
      <c r="A36" t="s">
        <v>61</v>
      </c>
      <c r="B36" s="293" t="str">
        <f t="shared" si="0"/>
        <v xml:space="preserve"> </v>
      </c>
      <c r="C36" s="293">
        <f t="shared" si="1"/>
        <v>0</v>
      </c>
    </row>
    <row r="37" spans="1:3" x14ac:dyDescent="0.25">
      <c r="A37" t="s">
        <v>62</v>
      </c>
      <c r="B37" s="293" t="str">
        <f t="shared" si="0"/>
        <v xml:space="preserve"> </v>
      </c>
      <c r="C37" s="293">
        <f t="shared" si="1"/>
        <v>0</v>
      </c>
    </row>
    <row r="38" spans="1:3" x14ac:dyDescent="0.25">
      <c r="A38" t="s">
        <v>63</v>
      </c>
      <c r="B38" s="293" t="str">
        <f t="shared" si="0"/>
        <v xml:space="preserve"> </v>
      </c>
      <c r="C38" s="293">
        <f t="shared" si="1"/>
        <v>0</v>
      </c>
    </row>
    <row r="39" spans="1:3" x14ac:dyDescent="0.25">
      <c r="A39" t="s">
        <v>64</v>
      </c>
      <c r="B39" s="293" t="str">
        <f t="shared" si="0"/>
        <v xml:space="preserve"> </v>
      </c>
      <c r="C39" s="293">
        <f t="shared" si="1"/>
        <v>0</v>
      </c>
    </row>
    <row r="40" spans="1:3" x14ac:dyDescent="0.25">
      <c r="A40" t="s">
        <v>65</v>
      </c>
      <c r="B40" s="293" t="str">
        <f t="shared" si="0"/>
        <v xml:space="preserve"> </v>
      </c>
      <c r="C40" s="293">
        <f t="shared" si="1"/>
        <v>0</v>
      </c>
    </row>
    <row r="41" spans="1:3" x14ac:dyDescent="0.25">
      <c r="A41" t="s">
        <v>66</v>
      </c>
      <c r="B41" s="293" t="str">
        <f t="shared" si="0"/>
        <v xml:space="preserve"> </v>
      </c>
      <c r="C41" s="293">
        <f t="shared" si="1"/>
        <v>0</v>
      </c>
    </row>
    <row r="42" spans="1:3" x14ac:dyDescent="0.25">
      <c r="A42" t="s">
        <v>67</v>
      </c>
      <c r="B42" s="293" t="str">
        <f t="shared" si="0"/>
        <v xml:space="preserve"> </v>
      </c>
      <c r="C42" s="293">
        <f t="shared" si="1"/>
        <v>0</v>
      </c>
    </row>
    <row r="43" spans="1:3" x14ac:dyDescent="0.25">
      <c r="A43" t="s">
        <v>68</v>
      </c>
      <c r="B43" s="293" t="str">
        <f t="shared" si="0"/>
        <v xml:space="preserve"> </v>
      </c>
      <c r="C43" s="293">
        <f t="shared" si="1"/>
        <v>0</v>
      </c>
    </row>
    <row r="44" spans="1:3" x14ac:dyDescent="0.25">
      <c r="A44" t="s">
        <v>69</v>
      </c>
      <c r="B44" s="293" t="str">
        <f t="shared" si="0"/>
        <v xml:space="preserve"> </v>
      </c>
      <c r="C44" s="293">
        <f t="shared" si="1"/>
        <v>0</v>
      </c>
    </row>
    <row r="45" spans="1:3" x14ac:dyDescent="0.25">
      <c r="A45" t="s">
        <v>70</v>
      </c>
      <c r="B45" s="293" t="str">
        <f t="shared" si="0"/>
        <v xml:space="preserve"> </v>
      </c>
      <c r="C45" s="293">
        <f t="shared" si="1"/>
        <v>0</v>
      </c>
    </row>
    <row r="46" spans="1:3" x14ac:dyDescent="0.25">
      <c r="A46" t="s">
        <v>71</v>
      </c>
      <c r="B46" s="293" t="str">
        <f t="shared" si="0"/>
        <v xml:space="preserve"> </v>
      </c>
      <c r="C46" s="293">
        <f t="shared" si="1"/>
        <v>0</v>
      </c>
    </row>
    <row r="47" spans="1:3" x14ac:dyDescent="0.25">
      <c r="A47" t="s">
        <v>72</v>
      </c>
      <c r="B47" s="293" t="str">
        <f t="shared" si="0"/>
        <v xml:space="preserve"> </v>
      </c>
      <c r="C47" s="293">
        <f t="shared" si="1"/>
        <v>0</v>
      </c>
    </row>
    <row r="48" spans="1:3" x14ac:dyDescent="0.25">
      <c r="A48" t="s">
        <v>73</v>
      </c>
      <c r="B48" s="293" t="str">
        <f t="shared" si="0"/>
        <v xml:space="preserve"> </v>
      </c>
      <c r="C48" s="293">
        <f t="shared" si="1"/>
        <v>0</v>
      </c>
    </row>
    <row r="49" spans="1:3" x14ac:dyDescent="0.25">
      <c r="A49" t="s">
        <v>74</v>
      </c>
      <c r="B49" s="293" t="str">
        <f t="shared" si="0"/>
        <v xml:space="preserve"> </v>
      </c>
      <c r="C49" s="293">
        <f t="shared" si="1"/>
        <v>0</v>
      </c>
    </row>
    <row r="50" spans="1:3" x14ac:dyDescent="0.25">
      <c r="A50" t="s">
        <v>75</v>
      </c>
      <c r="B50" s="293" t="str">
        <f t="shared" si="0"/>
        <v xml:space="preserve"> </v>
      </c>
      <c r="C50" s="293">
        <f t="shared" si="1"/>
        <v>0</v>
      </c>
    </row>
    <row r="51" spans="1:3" x14ac:dyDescent="0.25">
      <c r="A51" t="s">
        <v>76</v>
      </c>
      <c r="B51" s="293" t="str">
        <f t="shared" si="0"/>
        <v xml:space="preserve"> </v>
      </c>
      <c r="C51" s="293">
        <f t="shared" si="1"/>
        <v>0</v>
      </c>
    </row>
  </sheetData>
  <sheetProtection algorithmName="SHA-512" hashValue="xmIwHvjfCYNA3+D5g2w75yYmcgFoxh4auk0PiPnBmhmwKAMliZ0cELpI27rw6mLoXnLd4q+RF/2fJ2AZW9UV0A==" saltValue="NjSTP3FXyRJ4mnRlbl0HuQ==" spinCount="100000" sheet="1" objects="1" scenarios="1" selectLockedCells="1"/>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BF109"/>
  <sheetViews>
    <sheetView zoomScale="50" zoomScaleNormal="50" workbookViewId="0">
      <pane xSplit="4" ySplit="7" topLeftCell="E62" activePane="bottomRight" state="frozen"/>
      <selection pane="topRight" activeCell="E1" sqref="E1"/>
      <selection pane="bottomLeft" activeCell="A7" sqref="A7"/>
      <selection pane="bottomRight" activeCell="E62" sqref="E62"/>
    </sheetView>
  </sheetViews>
  <sheetFormatPr defaultColWidth="8.85546875" defaultRowHeight="15" x14ac:dyDescent="0.25"/>
  <cols>
    <col min="1" max="1" width="9.140625" style="7" customWidth="1"/>
    <col min="2" max="2" width="25.7109375" style="1" customWidth="1"/>
    <col min="3" max="3" width="17" style="7" customWidth="1"/>
    <col min="4" max="4" width="10" style="1" customWidth="1"/>
    <col min="5" max="8" width="6.85546875" style="1" customWidth="1"/>
    <col min="9" max="9" width="7.42578125" style="1" customWidth="1"/>
    <col min="10" max="10" width="9.28515625" style="2" customWidth="1"/>
    <col min="11" max="15" width="6.85546875" style="1" customWidth="1"/>
    <col min="16" max="16" width="9.5703125" style="2" customWidth="1"/>
    <col min="17" max="21" width="6.85546875" style="1" customWidth="1"/>
    <col min="22" max="22" width="9.28515625" style="2" customWidth="1"/>
    <col min="23" max="27" width="6.85546875" style="1" customWidth="1"/>
    <col min="28" max="28" width="9.5703125" style="2" customWidth="1"/>
    <col min="29" max="33" width="6.85546875" style="2" customWidth="1"/>
    <col min="34" max="34" width="9.5703125" style="2" customWidth="1"/>
    <col min="35" max="39" width="6.85546875" style="2" customWidth="1"/>
    <col min="40" max="40" width="9.5703125" style="2" customWidth="1"/>
    <col min="41" max="45" width="6.85546875" style="2" customWidth="1"/>
    <col min="46" max="46" width="9.5703125" style="2" customWidth="1"/>
    <col min="47" max="47" width="9" style="2" bestFit="1" customWidth="1"/>
    <col min="48" max="48" width="9" style="66" bestFit="1" customWidth="1"/>
    <col min="49" max="49" width="9" style="66" customWidth="1"/>
    <col min="50" max="50" width="32.85546875" style="64" customWidth="1"/>
    <col min="51" max="58" width="8.85546875" style="87"/>
    <col min="59" max="16384" width="8.85546875" style="1"/>
  </cols>
  <sheetData>
    <row r="1" spans="1:58" s="2" customFormat="1" ht="36" customHeight="1" thickBot="1" x14ac:dyDescent="0.3">
      <c r="A1" s="10"/>
      <c r="B1" s="11">
        <f ca="1">TODAY()</f>
        <v>45595</v>
      </c>
      <c r="C1" s="173" t="s">
        <v>23</v>
      </c>
      <c r="D1" s="173"/>
      <c r="E1" s="173"/>
      <c r="F1" s="174"/>
      <c r="G1" s="175"/>
      <c r="H1" s="175"/>
      <c r="I1" s="175"/>
      <c r="J1" s="176"/>
      <c r="K1" s="10"/>
      <c r="L1" s="10"/>
      <c r="M1" s="171" t="s">
        <v>24</v>
      </c>
      <c r="N1" s="172"/>
      <c r="O1" s="154"/>
      <c r="P1" s="155"/>
      <c r="Q1" s="155"/>
      <c r="R1" s="155"/>
      <c r="S1" s="155"/>
      <c r="T1" s="156"/>
      <c r="U1" s="10"/>
      <c r="V1" s="171" t="s">
        <v>121</v>
      </c>
      <c r="W1" s="172"/>
      <c r="X1" s="187"/>
      <c r="Y1" s="188"/>
      <c r="Z1" s="188"/>
      <c r="AA1" s="188"/>
      <c r="AB1" s="188"/>
      <c r="AC1" s="188"/>
      <c r="AD1" s="189"/>
      <c r="AE1" s="12"/>
      <c r="AF1" s="177" t="s">
        <v>120</v>
      </c>
      <c r="AG1" s="177"/>
      <c r="AH1" s="110"/>
      <c r="AI1" s="88"/>
      <c r="AJ1" s="88"/>
      <c r="AK1" s="88"/>
      <c r="AL1" s="88"/>
      <c r="AM1" s="88"/>
      <c r="AN1" s="88"/>
      <c r="AO1" s="88"/>
      <c r="AP1" s="88"/>
      <c r="AQ1" s="88"/>
      <c r="AR1" s="111"/>
      <c r="AS1" s="111"/>
      <c r="AT1" s="111"/>
      <c r="AU1" s="112"/>
      <c r="AV1" s="113"/>
      <c r="AW1" s="113"/>
      <c r="AX1" s="112"/>
    </row>
    <row r="2" spans="1:58" ht="15.75" thickBot="1" x14ac:dyDescent="0.3">
      <c r="A2" s="179" t="s">
        <v>107</v>
      </c>
      <c r="B2" s="180"/>
      <c r="C2" s="181"/>
    </row>
    <row r="3" spans="1:58" ht="30.75" thickBot="1" x14ac:dyDescent="0.3">
      <c r="A3" s="70" t="s">
        <v>108</v>
      </c>
      <c r="B3" s="71" t="s">
        <v>109</v>
      </c>
      <c r="C3" s="72" t="s">
        <v>95</v>
      </c>
      <c r="D3" s="81" t="s">
        <v>21</v>
      </c>
      <c r="E3" s="182" t="s">
        <v>7</v>
      </c>
      <c r="F3" s="183"/>
      <c r="G3" s="183"/>
      <c r="H3" s="183"/>
      <c r="I3" s="183"/>
      <c r="J3" s="184"/>
      <c r="K3" s="185" t="s">
        <v>8</v>
      </c>
      <c r="L3" s="183"/>
      <c r="M3" s="183"/>
      <c r="N3" s="183"/>
      <c r="O3" s="183"/>
      <c r="P3" s="186"/>
      <c r="Q3" s="182" t="s">
        <v>9</v>
      </c>
      <c r="R3" s="183"/>
      <c r="S3" s="183"/>
      <c r="T3" s="183"/>
      <c r="U3" s="183"/>
      <c r="V3" s="184"/>
      <c r="W3" s="185" t="s">
        <v>10</v>
      </c>
      <c r="X3" s="183"/>
      <c r="Y3" s="183"/>
      <c r="Z3" s="183"/>
      <c r="AA3" s="183"/>
      <c r="AB3" s="186"/>
      <c r="AC3" s="192" t="s">
        <v>12</v>
      </c>
      <c r="AD3" s="193"/>
      <c r="AE3" s="193"/>
      <c r="AF3" s="193"/>
      <c r="AG3" s="193"/>
      <c r="AH3" s="194"/>
      <c r="AI3" s="192" t="s">
        <v>77</v>
      </c>
      <c r="AJ3" s="193"/>
      <c r="AK3" s="193"/>
      <c r="AL3" s="193"/>
      <c r="AM3" s="193"/>
      <c r="AN3" s="194"/>
      <c r="AO3" s="192" t="s">
        <v>78</v>
      </c>
      <c r="AP3" s="193"/>
      <c r="AQ3" s="193"/>
      <c r="AR3" s="193"/>
      <c r="AS3" s="193"/>
      <c r="AT3" s="194"/>
      <c r="AU3" s="82" t="s">
        <v>15</v>
      </c>
      <c r="AV3" s="118" t="s">
        <v>81</v>
      </c>
      <c r="AW3" s="118" t="s">
        <v>93</v>
      </c>
      <c r="AX3" s="133" t="s">
        <v>82</v>
      </c>
      <c r="AY3" s="129" t="s">
        <v>85</v>
      </c>
      <c r="AZ3" s="129"/>
      <c r="BA3" s="129"/>
      <c r="BB3" s="129"/>
      <c r="BC3" s="129"/>
      <c r="BD3" s="129"/>
      <c r="BE3" s="129"/>
      <c r="BF3" s="122" t="s">
        <v>118</v>
      </c>
    </row>
    <row r="4" spans="1:58" ht="28.15" customHeight="1" thickBot="1" x14ac:dyDescent="0.3">
      <c r="A4" s="89"/>
      <c r="B4" s="89"/>
      <c r="C4" s="89"/>
      <c r="D4" s="80" t="s">
        <v>22</v>
      </c>
      <c r="E4" s="168" t="s">
        <v>14</v>
      </c>
      <c r="F4" s="169"/>
      <c r="G4" s="169"/>
      <c r="H4" s="169"/>
      <c r="I4" s="169"/>
      <c r="J4" s="15">
        <f>I7</f>
        <v>0</v>
      </c>
      <c r="K4" s="170" t="s">
        <v>14</v>
      </c>
      <c r="L4" s="169"/>
      <c r="M4" s="169"/>
      <c r="N4" s="169"/>
      <c r="O4" s="169"/>
      <c r="P4" s="16">
        <f>O7</f>
        <v>0</v>
      </c>
      <c r="Q4" s="168" t="s">
        <v>14</v>
      </c>
      <c r="R4" s="169"/>
      <c r="S4" s="169"/>
      <c r="T4" s="169"/>
      <c r="U4" s="169"/>
      <c r="V4" s="15">
        <f>U7</f>
        <v>0</v>
      </c>
      <c r="W4" s="170" t="s">
        <v>14</v>
      </c>
      <c r="X4" s="169"/>
      <c r="Y4" s="169"/>
      <c r="Z4" s="169"/>
      <c r="AA4" s="169"/>
      <c r="AB4" s="16">
        <f>AA7</f>
        <v>0</v>
      </c>
      <c r="AC4" s="190" t="s">
        <v>14</v>
      </c>
      <c r="AD4" s="191"/>
      <c r="AE4" s="191"/>
      <c r="AF4" s="191"/>
      <c r="AG4" s="170"/>
      <c r="AH4" s="15">
        <f>AG7</f>
        <v>0</v>
      </c>
      <c r="AI4" s="190" t="s">
        <v>14</v>
      </c>
      <c r="AJ4" s="191"/>
      <c r="AK4" s="191"/>
      <c r="AL4" s="191"/>
      <c r="AM4" s="170"/>
      <c r="AN4" s="15">
        <f>AM7</f>
        <v>0</v>
      </c>
      <c r="AO4" s="190" t="s">
        <v>14</v>
      </c>
      <c r="AP4" s="191"/>
      <c r="AQ4" s="191"/>
      <c r="AR4" s="191"/>
      <c r="AS4" s="170"/>
      <c r="AT4" s="15">
        <f>AS7</f>
        <v>0</v>
      </c>
      <c r="AU4" s="17" t="str">
        <f>IF(AU5=100,"OK","GREŠKA")</f>
        <v>GREŠKA</v>
      </c>
      <c r="AV4" s="125"/>
      <c r="AW4" s="125"/>
      <c r="AX4" s="134"/>
      <c r="AY4" s="130"/>
      <c r="AZ4" s="130"/>
      <c r="BA4" s="130"/>
      <c r="BB4" s="130"/>
      <c r="BC4" s="130"/>
      <c r="BD4" s="130"/>
      <c r="BE4" s="130"/>
      <c r="BF4" s="123"/>
    </row>
    <row r="5" spans="1:58" ht="45" x14ac:dyDescent="0.25">
      <c r="A5" s="166" t="s">
        <v>13</v>
      </c>
      <c r="B5" s="164" t="s">
        <v>0</v>
      </c>
      <c r="C5" s="161" t="s">
        <v>1</v>
      </c>
      <c r="D5" s="13" t="s">
        <v>18</v>
      </c>
      <c r="E5" s="19" t="s">
        <v>2</v>
      </c>
      <c r="F5" s="18" t="s">
        <v>3</v>
      </c>
      <c r="G5" s="18" t="s">
        <v>4</v>
      </c>
      <c r="H5" s="18" t="s">
        <v>5</v>
      </c>
      <c r="I5" s="4" t="s">
        <v>11</v>
      </c>
      <c r="J5" s="138" t="s">
        <v>6</v>
      </c>
      <c r="K5" s="20" t="s">
        <v>2</v>
      </c>
      <c r="L5" s="18" t="s">
        <v>3</v>
      </c>
      <c r="M5" s="18" t="s">
        <v>4</v>
      </c>
      <c r="N5" s="18" t="s">
        <v>5</v>
      </c>
      <c r="O5" s="4" t="s">
        <v>11</v>
      </c>
      <c r="P5" s="138" t="s">
        <v>6</v>
      </c>
      <c r="Q5" s="20" t="s">
        <v>2</v>
      </c>
      <c r="R5" s="18" t="s">
        <v>3</v>
      </c>
      <c r="S5" s="18" t="s">
        <v>4</v>
      </c>
      <c r="T5" s="18" t="s">
        <v>5</v>
      </c>
      <c r="U5" s="4" t="s">
        <v>11</v>
      </c>
      <c r="V5" s="157" t="s">
        <v>6</v>
      </c>
      <c r="W5" s="19" t="s">
        <v>2</v>
      </c>
      <c r="X5" s="18" t="s">
        <v>3</v>
      </c>
      <c r="Y5" s="18" t="s">
        <v>4</v>
      </c>
      <c r="Z5" s="18" t="s">
        <v>5</v>
      </c>
      <c r="AA5" s="4" t="s">
        <v>11</v>
      </c>
      <c r="AB5" s="138" t="s">
        <v>6</v>
      </c>
      <c r="AC5" s="19" t="s">
        <v>2</v>
      </c>
      <c r="AD5" s="18" t="s">
        <v>3</v>
      </c>
      <c r="AE5" s="18" t="s">
        <v>4</v>
      </c>
      <c r="AF5" s="18" t="s">
        <v>5</v>
      </c>
      <c r="AG5" s="4" t="s">
        <v>11</v>
      </c>
      <c r="AH5" s="138" t="s">
        <v>6</v>
      </c>
      <c r="AI5" s="19" t="s">
        <v>2</v>
      </c>
      <c r="AJ5" s="18" t="s">
        <v>3</v>
      </c>
      <c r="AK5" s="18" t="s">
        <v>4</v>
      </c>
      <c r="AL5" s="18" t="s">
        <v>5</v>
      </c>
      <c r="AM5" s="4" t="s">
        <v>11</v>
      </c>
      <c r="AN5" s="138" t="s">
        <v>6</v>
      </c>
      <c r="AO5" s="19" t="s">
        <v>2</v>
      </c>
      <c r="AP5" s="18" t="s">
        <v>3</v>
      </c>
      <c r="AQ5" s="18" t="s">
        <v>4</v>
      </c>
      <c r="AR5" s="18" t="s">
        <v>5</v>
      </c>
      <c r="AS5" s="4" t="s">
        <v>11</v>
      </c>
      <c r="AT5" s="138" t="s">
        <v>6</v>
      </c>
      <c r="AU5" s="151">
        <f>AB4+V4+P4+J4+AH4+AN4+AT4</f>
        <v>0</v>
      </c>
      <c r="AV5" s="125"/>
      <c r="AW5" s="125"/>
      <c r="AX5" s="134"/>
      <c r="AY5" s="130"/>
      <c r="AZ5" s="130"/>
      <c r="BA5" s="130"/>
      <c r="BB5" s="130"/>
      <c r="BC5" s="130"/>
      <c r="BD5" s="130"/>
      <c r="BE5" s="130"/>
      <c r="BF5" s="123"/>
    </row>
    <row r="6" spans="1:58" ht="15" customHeight="1" x14ac:dyDescent="0.25">
      <c r="A6" s="167"/>
      <c r="B6" s="165"/>
      <c r="C6" s="162"/>
      <c r="D6" s="54" t="s">
        <v>16</v>
      </c>
      <c r="E6" s="56">
        <v>0</v>
      </c>
      <c r="F6" s="21">
        <v>0</v>
      </c>
      <c r="G6" s="21">
        <v>0</v>
      </c>
      <c r="H6" s="21">
        <v>0</v>
      </c>
      <c r="I6" s="5">
        <f>SUM(E6:H6)</f>
        <v>0</v>
      </c>
      <c r="J6" s="160"/>
      <c r="K6" s="56">
        <v>0</v>
      </c>
      <c r="L6" s="21">
        <v>0</v>
      </c>
      <c r="M6" s="21">
        <v>0</v>
      </c>
      <c r="N6" s="21">
        <v>0</v>
      </c>
      <c r="O6" s="5">
        <f>SUM(K6:N6)</f>
        <v>0</v>
      </c>
      <c r="P6" s="160"/>
      <c r="Q6" s="56">
        <v>0</v>
      </c>
      <c r="R6" s="21">
        <v>0</v>
      </c>
      <c r="S6" s="21">
        <v>0</v>
      </c>
      <c r="T6" s="21">
        <v>0</v>
      </c>
      <c r="U6" s="5">
        <f>SUM(Q6:T6)</f>
        <v>0</v>
      </c>
      <c r="V6" s="158"/>
      <c r="W6" s="56">
        <v>0</v>
      </c>
      <c r="X6" s="21">
        <v>0</v>
      </c>
      <c r="Y6" s="21">
        <v>0</v>
      </c>
      <c r="Z6" s="21">
        <v>0</v>
      </c>
      <c r="AA6" s="5">
        <f>SUM(W6:Z6)</f>
        <v>0</v>
      </c>
      <c r="AB6" s="160"/>
      <c r="AC6" s="56">
        <v>0</v>
      </c>
      <c r="AD6" s="21">
        <v>0</v>
      </c>
      <c r="AE6" s="21">
        <v>0</v>
      </c>
      <c r="AF6" s="21">
        <v>0</v>
      </c>
      <c r="AG6" s="5">
        <f>SUM(AC6:AF6)</f>
        <v>0</v>
      </c>
      <c r="AH6" s="178"/>
      <c r="AI6" s="56">
        <v>0</v>
      </c>
      <c r="AJ6" s="21">
        <v>0</v>
      </c>
      <c r="AK6" s="21">
        <v>0</v>
      </c>
      <c r="AL6" s="21">
        <v>0</v>
      </c>
      <c r="AM6" s="5">
        <f>SUM(AI6:AL6)</f>
        <v>0</v>
      </c>
      <c r="AN6" s="178"/>
      <c r="AO6" s="56">
        <v>0</v>
      </c>
      <c r="AP6" s="21">
        <v>0</v>
      </c>
      <c r="AQ6" s="21">
        <v>0</v>
      </c>
      <c r="AR6" s="21">
        <v>0</v>
      </c>
      <c r="AS6" s="5">
        <f>SUM(AO6:AR6)</f>
        <v>0</v>
      </c>
      <c r="AT6" s="178"/>
      <c r="AU6" s="152"/>
      <c r="AV6" s="125"/>
      <c r="AW6" s="125"/>
      <c r="AX6" s="134"/>
      <c r="AY6" s="128" t="s">
        <v>86</v>
      </c>
      <c r="AZ6" s="128" t="s">
        <v>87</v>
      </c>
      <c r="BA6" s="128" t="s">
        <v>88</v>
      </c>
      <c r="BB6" s="128" t="s">
        <v>89</v>
      </c>
      <c r="BC6" s="128" t="s">
        <v>90</v>
      </c>
      <c r="BD6" s="128" t="s">
        <v>91</v>
      </c>
      <c r="BE6" s="128" t="s">
        <v>92</v>
      </c>
      <c r="BF6" s="123"/>
    </row>
    <row r="7" spans="1:58" ht="15.75" customHeight="1" thickBot="1" x14ac:dyDescent="0.3">
      <c r="A7" s="146"/>
      <c r="B7" s="141"/>
      <c r="C7" s="163"/>
      <c r="D7" s="55" t="s">
        <v>17</v>
      </c>
      <c r="E7" s="57">
        <v>0</v>
      </c>
      <c r="F7" s="58">
        <v>0</v>
      </c>
      <c r="G7" s="58">
        <v>0</v>
      </c>
      <c r="H7" s="58">
        <v>0</v>
      </c>
      <c r="I7" s="14">
        <f>SUM(E7:H7)</f>
        <v>0</v>
      </c>
      <c r="J7" s="139"/>
      <c r="K7" s="57">
        <v>0</v>
      </c>
      <c r="L7" s="58">
        <v>0</v>
      </c>
      <c r="M7" s="58">
        <v>0</v>
      </c>
      <c r="N7" s="58">
        <v>0</v>
      </c>
      <c r="O7" s="6">
        <f>SUM(K7:N7)</f>
        <v>0</v>
      </c>
      <c r="P7" s="139"/>
      <c r="Q7" s="57">
        <v>0</v>
      </c>
      <c r="R7" s="58">
        <v>0</v>
      </c>
      <c r="S7" s="58">
        <v>0</v>
      </c>
      <c r="T7" s="58">
        <v>0</v>
      </c>
      <c r="U7" s="6">
        <f>SUM(Q7:T7)</f>
        <v>0</v>
      </c>
      <c r="V7" s="159"/>
      <c r="W7" s="57">
        <v>0</v>
      </c>
      <c r="X7" s="58">
        <v>0</v>
      </c>
      <c r="Y7" s="58">
        <v>0</v>
      </c>
      <c r="Z7" s="58">
        <v>0</v>
      </c>
      <c r="AA7" s="6">
        <f>SUM(W7:Z7)</f>
        <v>0</v>
      </c>
      <c r="AB7" s="139"/>
      <c r="AC7" s="57">
        <v>0</v>
      </c>
      <c r="AD7" s="58">
        <v>0</v>
      </c>
      <c r="AE7" s="58">
        <v>0</v>
      </c>
      <c r="AF7" s="58">
        <v>0</v>
      </c>
      <c r="AG7" s="6">
        <f>SUM(AC7:AF7)</f>
        <v>0</v>
      </c>
      <c r="AH7" s="143"/>
      <c r="AI7" s="57">
        <v>0</v>
      </c>
      <c r="AJ7" s="58">
        <v>0</v>
      </c>
      <c r="AK7" s="58">
        <v>0</v>
      </c>
      <c r="AL7" s="58">
        <v>0</v>
      </c>
      <c r="AM7" s="6">
        <f>SUM(AI7:AL7)</f>
        <v>0</v>
      </c>
      <c r="AN7" s="143"/>
      <c r="AO7" s="57">
        <v>0</v>
      </c>
      <c r="AP7" s="58">
        <v>0</v>
      </c>
      <c r="AQ7" s="58">
        <v>0</v>
      </c>
      <c r="AR7" s="58">
        <v>0</v>
      </c>
      <c r="AS7" s="6">
        <f>SUM(AO7:AR7)</f>
        <v>0</v>
      </c>
      <c r="AT7" s="143"/>
      <c r="AU7" s="153"/>
      <c r="AV7" s="119"/>
      <c r="AW7" s="119"/>
      <c r="AX7" s="135"/>
      <c r="AY7" s="121"/>
      <c r="AZ7" s="121"/>
      <c r="BA7" s="121"/>
      <c r="BB7" s="121"/>
      <c r="BC7" s="121"/>
      <c r="BD7" s="121"/>
      <c r="BE7" s="121"/>
      <c r="BF7" s="124"/>
    </row>
    <row r="8" spans="1:58" ht="15" customHeight="1" x14ac:dyDescent="0.25">
      <c r="A8" s="145">
        <v>1</v>
      </c>
      <c r="B8" s="147" t="str">
        <f>'Popis studenata'!B2</f>
        <v xml:space="preserve"> </v>
      </c>
      <c r="C8" s="147">
        <f>'Popis studenata'!C2</f>
        <v>0</v>
      </c>
      <c r="D8" s="22" t="s">
        <v>19</v>
      </c>
      <c r="E8" s="23"/>
      <c r="F8" s="24"/>
      <c r="G8" s="24"/>
      <c r="H8" s="24"/>
      <c r="I8" s="140">
        <f>IF((E9+F9+G9+H9)&gt;$J$4,"GREŠKA",E9+F9+G9+H9)</f>
        <v>0</v>
      </c>
      <c r="J8" s="138" t="str">
        <f>IF(I8=0,"NE",(IF(I8&gt;=($J$4/2),"DA","NE")))</f>
        <v>NE</v>
      </c>
      <c r="K8" s="25"/>
      <c r="L8" s="26"/>
      <c r="M8" s="26"/>
      <c r="N8" s="26"/>
      <c r="O8" s="140">
        <f>IF((K9+L9+M9+N9)&gt;$P$4,"GREŠKA",K9+L9+M9+N9)</f>
        <v>0</v>
      </c>
      <c r="P8" s="138" t="str">
        <f>IF(O8=0,"NE",(IF(O8&gt;=($P$4/2),"DA","NE")))</f>
        <v>NE</v>
      </c>
      <c r="Q8" s="23"/>
      <c r="R8" s="24"/>
      <c r="S8" s="24"/>
      <c r="T8" s="24"/>
      <c r="U8" s="140">
        <f>IF((Q9+R9+S9+T9)&gt;$V$4,"GREŠKA",Q9+R9+S9+T9)</f>
        <v>0</v>
      </c>
      <c r="V8" s="138" t="str">
        <f>IF(U8=0,"NE",(IF(U8&gt;=($V$4/2),"DA","NE")))</f>
        <v>NE</v>
      </c>
      <c r="W8" s="23"/>
      <c r="X8" s="24"/>
      <c r="Y8" s="24"/>
      <c r="Z8" s="24"/>
      <c r="AA8" s="140">
        <f>IF((W9+X9+Y9+Z9)&gt;$AB$4,"GREŠKA",W9+X9+Y9+Z9)</f>
        <v>0</v>
      </c>
      <c r="AB8" s="138" t="str">
        <f>IF(AA8=0,"NE",(IF(AA8&gt;=($AB$4/2),"DA","NE")))</f>
        <v>NE</v>
      </c>
      <c r="AC8" s="23"/>
      <c r="AD8" s="24"/>
      <c r="AE8" s="24"/>
      <c r="AF8" s="24"/>
      <c r="AG8" s="140">
        <f>IF((AC9+AD9+AE9+AF9)&gt;$AH$4,"GREŠKA",AC9+AD9+AE9+AF9)</f>
        <v>0</v>
      </c>
      <c r="AH8" s="138" t="str">
        <f>IF(AG8=0,"NE",(IF(AG8&gt;=($AH$4/2),"DA","NE")))</f>
        <v>NE</v>
      </c>
      <c r="AI8" s="23"/>
      <c r="AJ8" s="24"/>
      <c r="AK8" s="24"/>
      <c r="AL8" s="24"/>
      <c r="AM8" s="144">
        <f>IF((AI9+AJ9+AK9+AL9)&gt;$AN$4,"GREŠKA",AI9+AJ9+AK9+AL9)</f>
        <v>0</v>
      </c>
      <c r="AN8" s="138" t="str">
        <f>IF(AM8=0,"NE",(IF(AM8&gt;=($AN$4/2),"DA","NE")))</f>
        <v>NE</v>
      </c>
      <c r="AO8" s="23"/>
      <c r="AP8" s="24"/>
      <c r="AQ8" s="24"/>
      <c r="AR8" s="24"/>
      <c r="AS8" s="144">
        <f>IF((AO9+AP9+AQ9+AR9)&gt;$AT$4,"GREŠKA",AO9+AP9+AQ9+AR9)</f>
        <v>0</v>
      </c>
      <c r="AT8" s="138" t="str">
        <f>IF(AS8=0,"NE",(IF(AS8&gt;=($AT$4/2),"DA","NE")))</f>
        <v>NE</v>
      </c>
      <c r="AU8" s="136">
        <f>IF(AND(J8="da",P8="da",V8="da",AB8="da",AH8="da",AN8="da",AT8="da"),I8+O8+U8+AA8+AS8+AM8+AG8,0)</f>
        <v>0</v>
      </c>
      <c r="AV8" s="131" t="str">
        <f>IF(OR(COUNTIF(J8:AT9,"ne")&gt;3,COUNTIF(J8:AT9,"ne")=0),"NE",COUNTIF(J8:AT9,"ne"))</f>
        <v>NE</v>
      </c>
      <c r="AW8" s="118" t="str">
        <f>IF(SUM(COUNTBLANK(E8:H8),COUNTBLANK(K8:N8),COUNTBLANK(Q8:T8),COUNTBLANK(W8:Z8),COUNTBLANK(AC8:AF8),COUNTBLANK(AI8:AL8),COUNTBLANK(AO8:AR8))=28,"NE","DA")</f>
        <v>NE</v>
      </c>
      <c r="AX8" s="126"/>
      <c r="AY8" s="120" t="str">
        <f>J8</f>
        <v>NE</v>
      </c>
      <c r="AZ8" s="120" t="str">
        <f>P8</f>
        <v>NE</v>
      </c>
      <c r="BA8" s="120" t="str">
        <f>V8</f>
        <v>NE</v>
      </c>
      <c r="BB8" s="120" t="str">
        <f>AB8</f>
        <v>NE</v>
      </c>
      <c r="BC8" s="120" t="str">
        <f>AH8</f>
        <v>NE</v>
      </c>
      <c r="BD8" s="120" t="str">
        <f>AN8</f>
        <v>NE</v>
      </c>
      <c r="BE8" s="120" t="str">
        <f>AT8</f>
        <v>NE</v>
      </c>
      <c r="BF8" s="116" t="str">
        <f>IF(AU8&lt;50, "NE",IF(AU8&lt;60,2,IF(AU8&lt;75,3,IF(AU8&lt;90,4,5))))</f>
        <v>NE</v>
      </c>
    </row>
    <row r="9" spans="1:58" s="3" customFormat="1" ht="15.75" customHeight="1" thickBot="1" x14ac:dyDescent="0.3">
      <c r="A9" s="146"/>
      <c r="B9" s="148"/>
      <c r="C9" s="148"/>
      <c r="D9" s="27" t="s">
        <v>20</v>
      </c>
      <c r="E9" s="28">
        <f>IF($E$7=0,0,$E$7/$E$6*E8)</f>
        <v>0</v>
      </c>
      <c r="F9" s="28">
        <f>IF($F$7=0,0,$F$7/$F$6*F8)</f>
        <v>0</v>
      </c>
      <c r="G9" s="28">
        <f>IF($G$7=0,0,$G$7/$G$6*G8)</f>
        <v>0</v>
      </c>
      <c r="H9" s="28">
        <f>IF($H$7=0,0,$H$7/$H$6*H8)</f>
        <v>0</v>
      </c>
      <c r="I9" s="141"/>
      <c r="J9" s="139"/>
      <c r="K9" s="29">
        <f>IF($K$7=0,0,$K$7/$K$6*K8)</f>
        <v>0</v>
      </c>
      <c r="L9" s="28">
        <f>IF($L$7=0,0,$L$7/$L$6*L8)</f>
        <v>0</v>
      </c>
      <c r="M9" s="28">
        <f>IF($M$7=0,0,$M$7/$M$6*M8)</f>
        <v>0</v>
      </c>
      <c r="N9" s="28">
        <f>IF($N$7=0,0,$N$7/$N$6*N8)</f>
        <v>0</v>
      </c>
      <c r="O9" s="141"/>
      <c r="P9" s="139"/>
      <c r="Q9" s="29">
        <f>IF($Q$7=0,0,$Q$7/$Q$6*Q8)</f>
        <v>0</v>
      </c>
      <c r="R9" s="28">
        <f>IF($R$7=0,0,$R$7/$R$6*R8)</f>
        <v>0</v>
      </c>
      <c r="S9" s="28">
        <f>IF($S$7=0,0,$S$7/$S$6*S8)</f>
        <v>0</v>
      </c>
      <c r="T9" s="28">
        <f>IF($T$7=0,0,$T$7/$T$6*T8)</f>
        <v>0</v>
      </c>
      <c r="U9" s="141"/>
      <c r="V9" s="139"/>
      <c r="W9" s="29">
        <f>IF($W$7=0,0,$W$7/$W$6*W8)</f>
        <v>0</v>
      </c>
      <c r="X9" s="28">
        <f>IF($X$7=0,0,$X$7/$X$6*X8)</f>
        <v>0</v>
      </c>
      <c r="Y9" s="28">
        <f>IF($Y$7=0,0,$Y$7/$Y$6*Y8)</f>
        <v>0</v>
      </c>
      <c r="Z9" s="28">
        <f>IF($Z$7=0,0,$Z$7/$Z$6*Z8)</f>
        <v>0</v>
      </c>
      <c r="AA9" s="141"/>
      <c r="AB9" s="139"/>
      <c r="AC9" s="29">
        <f>IF($AC$7=0,0,$AC$7/$AC$6*AC8)</f>
        <v>0</v>
      </c>
      <c r="AD9" s="28">
        <f>IF($AD$7=0,0,$AD$7/$AD$6*AD8)</f>
        <v>0</v>
      </c>
      <c r="AE9" s="28">
        <f>IF($AE$7=0,0,$AE$7/$AE$6*AE8)</f>
        <v>0</v>
      </c>
      <c r="AF9" s="28">
        <f>IF($AF$7=0,0,$AF$7/$AF$6*AF8)</f>
        <v>0</v>
      </c>
      <c r="AG9" s="142"/>
      <c r="AH9" s="143"/>
      <c r="AI9" s="30">
        <f>IF($AI$7=0,0,$AI$7/$AI$6*AI8)</f>
        <v>0</v>
      </c>
      <c r="AJ9" s="30">
        <f>IF($AJ$7=0,0,$AJ$7/$AJ$6*AJ8)</f>
        <v>0</v>
      </c>
      <c r="AK9" s="30">
        <f>IF($AK$7=0,0,$AK$7/$AK$6*AK8)</f>
        <v>0</v>
      </c>
      <c r="AL9" s="30">
        <f>IF($AL$7=0,0,$AL$7/$AL$6*AL8)</f>
        <v>0</v>
      </c>
      <c r="AM9" s="141"/>
      <c r="AN9" s="139"/>
      <c r="AO9" s="30">
        <f>IF($AO$7=0,0,$AO$7/$AO$6*AO8)</f>
        <v>0</v>
      </c>
      <c r="AP9" s="30">
        <f>IF($AP$7=0,0,$AP$7/$AP$6*AP8)</f>
        <v>0</v>
      </c>
      <c r="AQ9" s="30">
        <f>IF($AQ$7=0,0,$AQ$7/$AQ$6*AQ8)</f>
        <v>0</v>
      </c>
      <c r="AR9" s="30">
        <f>IF($AR$7=0,0,$AR$7/$AR$6*AR8)</f>
        <v>0</v>
      </c>
      <c r="AS9" s="141"/>
      <c r="AT9" s="139"/>
      <c r="AU9" s="137"/>
      <c r="AV9" s="132"/>
      <c r="AW9" s="119"/>
      <c r="AX9" s="127"/>
      <c r="AY9" s="121"/>
      <c r="AZ9" s="121"/>
      <c r="BA9" s="121"/>
      <c r="BB9" s="121"/>
      <c r="BC9" s="121"/>
      <c r="BD9" s="121"/>
      <c r="BE9" s="121"/>
      <c r="BF9" s="117"/>
    </row>
    <row r="10" spans="1:58" ht="15" customHeight="1" thickBot="1" x14ac:dyDescent="0.3">
      <c r="A10" s="145">
        <v>2</v>
      </c>
      <c r="B10" s="147" t="str">
        <f>'Popis studenata'!B3</f>
        <v xml:space="preserve"> </v>
      </c>
      <c r="C10" s="147">
        <f>'Popis studenata'!C3</f>
        <v>0</v>
      </c>
      <c r="D10" s="22" t="s">
        <v>19</v>
      </c>
      <c r="E10" s="23"/>
      <c r="F10" s="24"/>
      <c r="G10" s="24"/>
      <c r="H10" s="24"/>
      <c r="I10" s="140">
        <f>IF((E11+F11+G11+H11)&gt;$J$4,"GREŠKA",E11+F11+G11+H11)</f>
        <v>0</v>
      </c>
      <c r="J10" s="138" t="str">
        <f>IF(I10=0,"NE",(IF(I10&gt;=($J$4/2),"DA","NE")))</f>
        <v>NE</v>
      </c>
      <c r="K10" s="23"/>
      <c r="L10" s="24"/>
      <c r="M10" s="24"/>
      <c r="N10" s="24"/>
      <c r="O10" s="140">
        <f>IF((K11+L11+M11+N11)&gt;$P$4,"GREŠKA",K11+L11+M11+N11)</f>
        <v>0</v>
      </c>
      <c r="P10" s="138" t="str">
        <f>IF(O10=0,"NE",(IF(O10&gt;=($P$4/2),"DA","NE")))</f>
        <v>NE</v>
      </c>
      <c r="Q10" s="23"/>
      <c r="R10" s="24"/>
      <c r="S10" s="24"/>
      <c r="T10" s="24"/>
      <c r="U10" s="140">
        <f>IF((Q11+R11+S11+T11)&gt;$V$4,"GREŠKA",Q11+R11+S11+T11)</f>
        <v>0</v>
      </c>
      <c r="V10" s="138" t="str">
        <f>IF(U10=0,"NE",(IF(U10&gt;=($V$4/2),"DA","NE")))</f>
        <v>NE</v>
      </c>
      <c r="W10" s="23"/>
      <c r="X10" s="24"/>
      <c r="Y10" s="24"/>
      <c r="Z10" s="24"/>
      <c r="AA10" s="140">
        <f>IF((W11+X11+Y11+Z11)&gt;$AB$4,"GREŠKA",W11+X11+Y11+Z11)</f>
        <v>0</v>
      </c>
      <c r="AB10" s="138" t="str">
        <f>IF(AA10=0,"NE",(IF(AA10&gt;=($AB$4/2),"DA","NE")))</f>
        <v>NE</v>
      </c>
      <c r="AC10" s="23"/>
      <c r="AD10" s="24"/>
      <c r="AE10" s="24"/>
      <c r="AF10" s="24"/>
      <c r="AG10" s="140">
        <f t="shared" ref="AG10" si="0">IF((AC11+AD11+AE11+AF11)&gt;$AH$4,"GREŠKA",AC11+AD11+AE11+AF11)</f>
        <v>0</v>
      </c>
      <c r="AH10" s="138" t="str">
        <f t="shared" ref="AH10" si="1">IF(AG10=0,"NE",(IF(AG10&gt;=($AH$4/2),"DA","NE")))</f>
        <v>NE</v>
      </c>
      <c r="AI10" s="23"/>
      <c r="AJ10" s="24"/>
      <c r="AK10" s="24"/>
      <c r="AL10" s="24"/>
      <c r="AM10" s="144">
        <f t="shared" ref="AM10" si="2">IF((AI11+AJ11+AK11+AL11)&gt;$AN$4,"GREŠKA",AI11+AJ11+AK11+AL11)</f>
        <v>0</v>
      </c>
      <c r="AN10" s="138" t="str">
        <f t="shared" ref="AN10" si="3">IF(AM10=0,"NE",(IF(AM10&gt;=($AN$4/2),"DA","NE")))</f>
        <v>NE</v>
      </c>
      <c r="AO10" s="23"/>
      <c r="AP10" s="24"/>
      <c r="AQ10" s="24"/>
      <c r="AR10" s="115"/>
      <c r="AS10" s="144">
        <f t="shared" ref="AS10" si="4">IF((AO11+AP11+AQ11+AR11)&gt;$AT$4,"GREŠKA",AO11+AP11+AQ11+AR11)</f>
        <v>0</v>
      </c>
      <c r="AT10" s="138" t="str">
        <f t="shared" ref="AT10" si="5">IF(AS10=0,"NE",(IF(AS10&gt;=($AT$4/2),"DA","NE")))</f>
        <v>NE</v>
      </c>
      <c r="AU10" s="136">
        <f t="shared" ref="AU10" si="6">IF(AND(J10="da",P10="da",V10="da",AB10="da",AH10="da",AN10="da",AT10="da"),I10+O10+U10+AA10+AS10+AM10+AG10,0)</f>
        <v>0</v>
      </c>
      <c r="AV10" s="131" t="str">
        <f t="shared" ref="AV10" si="7">IF(OR(COUNTIF(J10:AT11,"ne")&gt;3,COUNTIF(J10:AT11,"ne")=0),"NE",COUNTIF(J10:AT11,"ne"))</f>
        <v>NE</v>
      </c>
      <c r="AW10" s="118" t="str">
        <f t="shared" ref="AW10" si="8">IF(SUM(COUNTBLANK(E10:H10),COUNTBLANK(K10:N10),COUNTBLANK(Q10:T10),COUNTBLANK(W10:Z10),COUNTBLANK(AC10:AF10),COUNTBLANK(AI10:AL10),COUNTBLANK(AO10:AR10))=28,"NE","DA")</f>
        <v>NE</v>
      </c>
      <c r="AX10" s="126"/>
      <c r="AY10" s="120" t="str">
        <f>J10</f>
        <v>NE</v>
      </c>
      <c r="AZ10" s="120" t="str">
        <f>P10</f>
        <v>NE</v>
      </c>
      <c r="BA10" s="120" t="str">
        <f>V10</f>
        <v>NE</v>
      </c>
      <c r="BB10" s="120" t="str">
        <f>AB10</f>
        <v>NE</v>
      </c>
      <c r="BC10" s="120" t="str">
        <f>AH10</f>
        <v>NE</v>
      </c>
      <c r="BD10" s="120" t="str">
        <f>AN10</f>
        <v>NE</v>
      </c>
      <c r="BE10" s="120" t="str">
        <f>AT10</f>
        <v>NE</v>
      </c>
      <c r="BF10" s="116" t="str">
        <f t="shared" ref="BF10" si="9">IF(AU10&lt;50, "NE",IF(AU10&lt;60,2,IF(AU10&lt;75,3,IF(AU10&lt;90,4,5))))</f>
        <v>NE</v>
      </c>
    </row>
    <row r="11" spans="1:58" ht="15.75" customHeight="1" thickBot="1" x14ac:dyDescent="0.3">
      <c r="A11" s="146"/>
      <c r="B11" s="148"/>
      <c r="C11" s="148"/>
      <c r="D11" s="27" t="s">
        <v>20</v>
      </c>
      <c r="E11" s="28">
        <f>IF($E$7=0,0,$E$7/$E$6*E10)</f>
        <v>0</v>
      </c>
      <c r="F11" s="28">
        <f>IF($F$7=0,0,$F$7/$F$6*F10)</f>
        <v>0</v>
      </c>
      <c r="G11" s="28">
        <f>IF($G$7=0,0,$G$7/$G$6*G10)</f>
        <v>0</v>
      </c>
      <c r="H11" s="28">
        <f>IF($H$7=0,0,$H$7/$H$6*H10)</f>
        <v>0</v>
      </c>
      <c r="I11" s="141"/>
      <c r="J11" s="139"/>
      <c r="K11" s="29">
        <f>IF($K$7=0,0,$K$7/$K$6*K10)</f>
        <v>0</v>
      </c>
      <c r="L11" s="28">
        <f>IF($L$7=0,0,$L$7/$L$6*L10)</f>
        <v>0</v>
      </c>
      <c r="M11" s="28">
        <f>IF($M$7=0,0,$M$7/$M$6*M10)</f>
        <v>0</v>
      </c>
      <c r="N11" s="28">
        <f>IF($N$7=0,0,$N$7/$N$6*N10)</f>
        <v>0</v>
      </c>
      <c r="O11" s="141"/>
      <c r="P11" s="139"/>
      <c r="Q11" s="29">
        <f>IF($Q$7=0,0,$Q$7/$Q$6*Q10)</f>
        <v>0</v>
      </c>
      <c r="R11" s="28">
        <f>IF($R$7=0,0,$R$7/$R$6*R10)</f>
        <v>0</v>
      </c>
      <c r="S11" s="28">
        <f>IF($S$7=0,0,$S$7/$S$6*S10)</f>
        <v>0</v>
      </c>
      <c r="T11" s="28">
        <f>IF($T$7=0,0,$T$7/$T$6*T10)</f>
        <v>0</v>
      </c>
      <c r="U11" s="141"/>
      <c r="V11" s="139"/>
      <c r="W11" s="29">
        <f>IF($W$7=0,0,$W$7/$W$6*W10)</f>
        <v>0</v>
      </c>
      <c r="X11" s="28">
        <f>IF($X$7=0,0,$X$7/$X$6*X10)</f>
        <v>0</v>
      </c>
      <c r="Y11" s="28">
        <f>IF($Y$7=0,0,$Y$7/$Y$6*Y10)</f>
        <v>0</v>
      </c>
      <c r="Z11" s="28">
        <f>IF($Z$7=0,0,$Z$7/$Z$6*Z10)</f>
        <v>0</v>
      </c>
      <c r="AA11" s="141"/>
      <c r="AB11" s="139"/>
      <c r="AC11" s="29">
        <f t="shared" ref="AC11" si="10">IF($AC$7=0,0,$AC$7/$AC$6*AC10)</f>
        <v>0</v>
      </c>
      <c r="AD11" s="28">
        <f t="shared" ref="AD11" si="11">IF($AD$7=0,0,$AD$7/$AD$6*AD10)</f>
        <v>0</v>
      </c>
      <c r="AE11" s="28">
        <f t="shared" ref="AE11" si="12">IF($AE$7=0,0,$AE$7/$AE$6*AE10)</f>
        <v>0</v>
      </c>
      <c r="AF11" s="28">
        <f t="shared" ref="AF11" si="13">IF($AF$7=0,0,$AF$7/$AF$6*AF10)</f>
        <v>0</v>
      </c>
      <c r="AG11" s="142"/>
      <c r="AH11" s="143"/>
      <c r="AI11" s="30">
        <f t="shared" ref="AI11" si="14">IF($AI$7=0,0,$AI$7/$AI$6*AI10)</f>
        <v>0</v>
      </c>
      <c r="AJ11" s="30">
        <f t="shared" ref="AJ11" si="15">IF($AJ$7=0,0,$AJ$7/$AJ$6*AJ10)</f>
        <v>0</v>
      </c>
      <c r="AK11" s="30">
        <f t="shared" ref="AK11" si="16">IF($AK$7=0,0,$AK$7/$AK$6*AK10)</f>
        <v>0</v>
      </c>
      <c r="AL11" s="30">
        <f t="shared" ref="AL11" si="17">IF($AL$7=0,0,$AL$7/$AL$6*AL10)</f>
        <v>0</v>
      </c>
      <c r="AM11" s="141"/>
      <c r="AN11" s="139"/>
      <c r="AO11" s="30">
        <f t="shared" ref="AO11" si="18">IF($AO$7=0,0,$AO$7/$AO$6*AO10)</f>
        <v>0</v>
      </c>
      <c r="AP11" s="30">
        <f t="shared" ref="AP11" si="19">IF($AP$7=0,0,$AP$7/$AP$6*AP10)</f>
        <v>0</v>
      </c>
      <c r="AQ11" s="30">
        <f t="shared" ref="AQ11" si="20">IF($AQ$7=0,0,$AQ$7/$AQ$6*AQ10)</f>
        <v>0</v>
      </c>
      <c r="AR11" s="115">
        <f>IF($AR$7=0,0,$AR$7/$AR$6*AR10)</f>
        <v>0</v>
      </c>
      <c r="AS11" s="141"/>
      <c r="AT11" s="139"/>
      <c r="AU11" s="137"/>
      <c r="AV11" s="132"/>
      <c r="AW11" s="119"/>
      <c r="AX11" s="127"/>
      <c r="AY11" s="121"/>
      <c r="AZ11" s="121"/>
      <c r="BA11" s="121"/>
      <c r="BB11" s="121"/>
      <c r="BC11" s="121"/>
      <c r="BD11" s="121"/>
      <c r="BE11" s="121"/>
      <c r="BF11" s="117"/>
    </row>
    <row r="12" spans="1:58" ht="15" customHeight="1" x14ac:dyDescent="0.25">
      <c r="A12" s="145">
        <v>3</v>
      </c>
      <c r="B12" s="147" t="str">
        <f>'Popis studenata'!B4</f>
        <v xml:space="preserve"> </v>
      </c>
      <c r="C12" s="147">
        <f>'Popis studenata'!C4</f>
        <v>0</v>
      </c>
      <c r="D12" s="22" t="s">
        <v>19</v>
      </c>
      <c r="E12" s="23"/>
      <c r="F12" s="24"/>
      <c r="G12" s="24"/>
      <c r="H12" s="24"/>
      <c r="I12" s="140">
        <f>IF((E13+F13+G13+H13)&gt;$J$4,"GREŠKA",E13+F13+G13+H13)</f>
        <v>0</v>
      </c>
      <c r="J12" s="138" t="str">
        <f>IF(I12=0,"NE",(IF(I12&gt;=($J$4/2),"DA","NE")))</f>
        <v>NE</v>
      </c>
      <c r="K12" s="23"/>
      <c r="L12" s="24"/>
      <c r="M12" s="24"/>
      <c r="N12" s="24"/>
      <c r="O12" s="140">
        <f>IF((K13+L13+M13+N13)&gt;$P$4,"GREŠKA",K13+L13+M13+N13)</f>
        <v>0</v>
      </c>
      <c r="P12" s="138" t="str">
        <f>IF(O12=0,"NE",(IF(O12&gt;=($P$4/2),"DA","NE")))</f>
        <v>NE</v>
      </c>
      <c r="Q12" s="23"/>
      <c r="R12" s="24"/>
      <c r="S12" s="24"/>
      <c r="T12" s="24"/>
      <c r="U12" s="140">
        <f>IF((Q13+R13+S13+T13)&gt;$V$4,"GREŠKA",Q13+R13+S13+T13)</f>
        <v>0</v>
      </c>
      <c r="V12" s="138" t="str">
        <f>IF(U12=0,"NE",(IF(U12&gt;=($V$4/2),"DA","NE")))</f>
        <v>NE</v>
      </c>
      <c r="W12" s="23"/>
      <c r="X12" s="24"/>
      <c r="Y12" s="24"/>
      <c r="Z12" s="24"/>
      <c r="AA12" s="140">
        <f>IF((W13+X13+Y13+Z13)&gt;$AB$4,"GREŠKA",W13+X13+Y13+Z13)</f>
        <v>0</v>
      </c>
      <c r="AB12" s="138" t="str">
        <f>IF(AA12=0,"NE",(IF(AA12&gt;=($AB$4/2),"DA","NE")))</f>
        <v>NE</v>
      </c>
      <c r="AC12" s="23"/>
      <c r="AD12" s="24"/>
      <c r="AE12" s="24"/>
      <c r="AF12" s="24"/>
      <c r="AG12" s="140">
        <f t="shared" ref="AG12" si="21">IF((AC13+AD13+AE13+AF13)&gt;$AH$4,"GREŠKA",AC13+AD13+AE13+AF13)</f>
        <v>0</v>
      </c>
      <c r="AH12" s="138" t="str">
        <f t="shared" ref="AH12" si="22">IF(AG12=0,"NE",(IF(AG12&gt;=($AH$4/2),"DA","NE")))</f>
        <v>NE</v>
      </c>
      <c r="AI12" s="23"/>
      <c r="AJ12" s="24"/>
      <c r="AK12" s="24"/>
      <c r="AL12" s="24"/>
      <c r="AM12" s="144">
        <f t="shared" ref="AM12" si="23">IF((AI13+AJ13+AK13+AL13)&gt;$AN$4,"GREŠKA",AI13+AJ13+AK13+AL13)</f>
        <v>0</v>
      </c>
      <c r="AN12" s="138" t="str">
        <f t="shared" ref="AN12" si="24">IF(AM12=0,"NE",(IF(AM12&gt;=($AN$4/2),"DA","NE")))</f>
        <v>NE</v>
      </c>
      <c r="AO12" s="23"/>
      <c r="AP12" s="24"/>
      <c r="AQ12" s="24"/>
      <c r="AR12" s="24"/>
      <c r="AS12" s="144">
        <f t="shared" ref="AS12" si="25">IF((AO13+AP13+AQ13+AR13)&gt;$AT$4,"GREŠKA",AO13+AP13+AQ13+AR13)</f>
        <v>0</v>
      </c>
      <c r="AT12" s="138" t="str">
        <f t="shared" ref="AT12" si="26">IF(AS12=0,"NE",(IF(AS12&gt;=($AT$4/2),"DA","NE")))</f>
        <v>NE</v>
      </c>
      <c r="AU12" s="136">
        <f t="shared" ref="AU12" si="27">IF(AND(J12="da",P12="da",V12="da",AB12="da",AH12="da",AN12="da",AT12="da"),I12+O12+U12+AA12+AS12+AM12+AG12,0)</f>
        <v>0</v>
      </c>
      <c r="AV12" s="131" t="str">
        <f t="shared" ref="AV12" si="28">IF(OR(COUNTIF(J12:AT13,"ne")&gt;3,COUNTIF(J12:AT13,"ne")=0),"NE",COUNTIF(J12:AT13,"ne"))</f>
        <v>NE</v>
      </c>
      <c r="AW12" s="118" t="str">
        <f t="shared" ref="AW12" si="29">IF(SUM(COUNTBLANK(E12:H12),COUNTBLANK(K12:N12),COUNTBLANK(Q12:T12),COUNTBLANK(W12:Z12),COUNTBLANK(AC12:AF12),COUNTBLANK(AI12:AL12),COUNTBLANK(AO12:AR12))=28,"NE","DA")</f>
        <v>NE</v>
      </c>
      <c r="AX12" s="126"/>
      <c r="AY12" s="120" t="str">
        <f>J12</f>
        <v>NE</v>
      </c>
      <c r="AZ12" s="120" t="str">
        <f>P12</f>
        <v>NE</v>
      </c>
      <c r="BA12" s="120" t="str">
        <f>V12</f>
        <v>NE</v>
      </c>
      <c r="BB12" s="120" t="str">
        <f>AB12</f>
        <v>NE</v>
      </c>
      <c r="BC12" s="120" t="str">
        <f>AH12</f>
        <v>NE</v>
      </c>
      <c r="BD12" s="120" t="str">
        <f>AN12</f>
        <v>NE</v>
      </c>
      <c r="BE12" s="120" t="str">
        <f>AT12</f>
        <v>NE</v>
      </c>
      <c r="BF12" s="116" t="str">
        <f t="shared" ref="BF12" si="30">IF(AU12&lt;50, "NE",IF(AU12&lt;60,2,IF(AU12&lt;75,3,IF(AU12&lt;90,4,5))))</f>
        <v>NE</v>
      </c>
    </row>
    <row r="13" spans="1:58" ht="15.75" customHeight="1" thickBot="1" x14ac:dyDescent="0.3">
      <c r="A13" s="146"/>
      <c r="B13" s="148"/>
      <c r="C13" s="148"/>
      <c r="D13" s="27" t="s">
        <v>20</v>
      </c>
      <c r="E13" s="28">
        <f>IF($E$7=0,0,$E$7/$E$6*E12)</f>
        <v>0</v>
      </c>
      <c r="F13" s="28">
        <f>IF($F$7=0,0,$F$7/$F$6*F12)</f>
        <v>0</v>
      </c>
      <c r="G13" s="28">
        <f>IF($G$7=0,0,$G$7/$G$6*G12)</f>
        <v>0</v>
      </c>
      <c r="H13" s="28">
        <f>IF($H$7=0,0,$H$7/$H$6*H12)</f>
        <v>0</v>
      </c>
      <c r="I13" s="141"/>
      <c r="J13" s="139"/>
      <c r="K13" s="29">
        <f>IF($K$7=0,0,$K$7/$K$6*K12)</f>
        <v>0</v>
      </c>
      <c r="L13" s="28">
        <f>IF($L$7=0,0,$L$7/$L$6*L12)</f>
        <v>0</v>
      </c>
      <c r="M13" s="28">
        <f>IF($M$7=0,0,$M$7/$M$6*M12)</f>
        <v>0</v>
      </c>
      <c r="N13" s="28">
        <f>IF($N$7=0,0,$N$7/$N$6*N12)</f>
        <v>0</v>
      </c>
      <c r="O13" s="141"/>
      <c r="P13" s="139"/>
      <c r="Q13" s="29">
        <f>IF($Q$7=0,0,$Q$7/$Q$6*Q12)</f>
        <v>0</v>
      </c>
      <c r="R13" s="28">
        <f>IF($R$7=0,0,$R$7/$R$6*R12)</f>
        <v>0</v>
      </c>
      <c r="S13" s="28">
        <f>IF($S$7=0,0,$S$7/$S$6*S12)</f>
        <v>0</v>
      </c>
      <c r="T13" s="28">
        <f>IF($T$7=0,0,$T$7/$T$6*T12)</f>
        <v>0</v>
      </c>
      <c r="U13" s="141"/>
      <c r="V13" s="139"/>
      <c r="W13" s="29">
        <f>IF($W$7=0,0,$W$7/$W$6*W12)</f>
        <v>0</v>
      </c>
      <c r="X13" s="28">
        <f>IF($X$7=0,0,$X$7/$X$6*X12)</f>
        <v>0</v>
      </c>
      <c r="Y13" s="28">
        <f>IF($Y$7=0,0,$Y$7/$Y$6*Y12)</f>
        <v>0</v>
      </c>
      <c r="Z13" s="28">
        <f>IF($Z$7=0,0,$Z$7/$Z$6*Z12)</f>
        <v>0</v>
      </c>
      <c r="AA13" s="141"/>
      <c r="AB13" s="139"/>
      <c r="AC13" s="29">
        <f t="shared" ref="AC13" si="31">IF($AC$7=0,0,$AC$7/$AC$6*AC12)</f>
        <v>0</v>
      </c>
      <c r="AD13" s="28">
        <f t="shared" ref="AD13" si="32">IF($AD$7=0,0,$AD$7/$AD$6*AD12)</f>
        <v>0</v>
      </c>
      <c r="AE13" s="28">
        <f t="shared" ref="AE13" si="33">IF($AE$7=0,0,$AE$7/$AE$6*AE12)</f>
        <v>0</v>
      </c>
      <c r="AF13" s="28">
        <f t="shared" ref="AF13" si="34">IF($AF$7=0,0,$AF$7/$AF$6*AF12)</f>
        <v>0</v>
      </c>
      <c r="AG13" s="142"/>
      <c r="AH13" s="143"/>
      <c r="AI13" s="30">
        <f t="shared" ref="AI13" si="35">IF($AI$7=0,0,$AI$7/$AI$6*AI12)</f>
        <v>0</v>
      </c>
      <c r="AJ13" s="30">
        <f t="shared" ref="AJ13" si="36">IF($AJ$7=0,0,$AJ$7/$AJ$6*AJ12)</f>
        <v>0</v>
      </c>
      <c r="AK13" s="30">
        <f t="shared" ref="AK13" si="37">IF($AK$7=0,0,$AK$7/$AK$6*AK12)</f>
        <v>0</v>
      </c>
      <c r="AL13" s="30">
        <f t="shared" ref="AL13" si="38">IF($AL$7=0,0,$AL$7/$AL$6*AL12)</f>
        <v>0</v>
      </c>
      <c r="AM13" s="141"/>
      <c r="AN13" s="139"/>
      <c r="AO13" s="30">
        <f t="shared" ref="AO13" si="39">IF($AO$7=0,0,$AO$7/$AO$6*AO12)</f>
        <v>0</v>
      </c>
      <c r="AP13" s="30">
        <f t="shared" ref="AP13" si="40">IF($AP$7=0,0,$AP$7/$AP$6*AP12)</f>
        <v>0</v>
      </c>
      <c r="AQ13" s="30">
        <f t="shared" ref="AQ13" si="41">IF($AQ$7=0,0,$AQ$7/$AQ$6*AQ12)</f>
        <v>0</v>
      </c>
      <c r="AR13" s="115">
        <f>IF($AR$7=0,0,$AR$7/$AR$6*AR12)</f>
        <v>0</v>
      </c>
      <c r="AS13" s="141"/>
      <c r="AT13" s="139"/>
      <c r="AU13" s="137"/>
      <c r="AV13" s="132"/>
      <c r="AW13" s="119"/>
      <c r="AX13" s="127"/>
      <c r="AY13" s="121"/>
      <c r="AZ13" s="121"/>
      <c r="BA13" s="121"/>
      <c r="BB13" s="121"/>
      <c r="BC13" s="121"/>
      <c r="BD13" s="121"/>
      <c r="BE13" s="121"/>
      <c r="BF13" s="117"/>
    </row>
    <row r="14" spans="1:58" ht="15" customHeight="1" x14ac:dyDescent="0.25">
      <c r="A14" s="145">
        <v>4</v>
      </c>
      <c r="B14" s="147" t="str">
        <f>'Popis studenata'!B5</f>
        <v xml:space="preserve"> </v>
      </c>
      <c r="C14" s="147">
        <f>'Popis studenata'!C5</f>
        <v>0</v>
      </c>
      <c r="D14" s="22" t="s">
        <v>19</v>
      </c>
      <c r="E14" s="23"/>
      <c r="F14" s="24"/>
      <c r="G14" s="24"/>
      <c r="H14" s="24"/>
      <c r="I14" s="140">
        <f>IF((E15+F15+G15+H15)&gt;$J$4,"GREŠKA",E15+F15+G15+H15)</f>
        <v>0</v>
      </c>
      <c r="J14" s="138" t="str">
        <f>IF(I14=0,"NE",(IF(I14&gt;=($J$4/2),"DA","NE")))</f>
        <v>NE</v>
      </c>
      <c r="K14" s="23"/>
      <c r="L14" s="24"/>
      <c r="M14" s="24"/>
      <c r="N14" s="24"/>
      <c r="O14" s="140">
        <f>IF((K15+L15+M15+N15)&gt;$P$4,"GREŠKA",K15+L15+M15+N15)</f>
        <v>0</v>
      </c>
      <c r="P14" s="138" t="str">
        <f>IF(O14=0,"NE",(IF(O14&gt;=($P$4/2),"DA","NE")))</f>
        <v>NE</v>
      </c>
      <c r="Q14" s="23"/>
      <c r="R14" s="24"/>
      <c r="S14" s="24"/>
      <c r="T14" s="24"/>
      <c r="U14" s="140">
        <f>IF((Q15+R15+S15+T15)&gt;$V$4,"GREŠKA",Q15+R15+S15+T15)</f>
        <v>0</v>
      </c>
      <c r="V14" s="138" t="str">
        <f>IF(U14=0,"NE",(IF(U14&gt;=($V$4/2),"DA","NE")))</f>
        <v>NE</v>
      </c>
      <c r="W14" s="23"/>
      <c r="X14" s="24"/>
      <c r="Y14" s="24"/>
      <c r="Z14" s="24"/>
      <c r="AA14" s="140">
        <f>IF((W15+X15+Y15+Z15)&gt;$AB$4,"GREŠKA",W15+X15+Y15+Z15)</f>
        <v>0</v>
      </c>
      <c r="AB14" s="138" t="str">
        <f>IF(AA14=0,"NE",(IF(AA14&gt;=($AB$4/2),"DA","NE")))</f>
        <v>NE</v>
      </c>
      <c r="AC14" s="23"/>
      <c r="AD14" s="24"/>
      <c r="AE14" s="24"/>
      <c r="AF14" s="24"/>
      <c r="AG14" s="140">
        <f t="shared" ref="AG14" si="42">IF((AC15+AD15+AE15+AF15)&gt;$AH$4,"GREŠKA",AC15+AD15+AE15+AF15)</f>
        <v>0</v>
      </c>
      <c r="AH14" s="138" t="str">
        <f t="shared" ref="AH14" si="43">IF(AG14=0,"NE",(IF(AG14&gt;=($AH$4/2),"DA","NE")))</f>
        <v>NE</v>
      </c>
      <c r="AI14" s="23"/>
      <c r="AJ14" s="24"/>
      <c r="AK14" s="24"/>
      <c r="AL14" s="24"/>
      <c r="AM14" s="144">
        <f t="shared" ref="AM14" si="44">IF((AI15+AJ15+AK15+AL15)&gt;$AN$4,"GREŠKA",AI15+AJ15+AK15+AL15)</f>
        <v>0</v>
      </c>
      <c r="AN14" s="138" t="str">
        <f t="shared" ref="AN14" si="45">IF(AM14=0,"NE",(IF(AM14&gt;=($AN$4/2),"DA","NE")))</f>
        <v>NE</v>
      </c>
      <c r="AO14" s="23"/>
      <c r="AP14" s="24"/>
      <c r="AQ14" s="24"/>
      <c r="AR14" s="24"/>
      <c r="AS14" s="144">
        <f t="shared" ref="AS14" si="46">IF((AO15+AP15+AQ15+AR15)&gt;$AT$4,"GREŠKA",AO15+AP15+AQ15+AR15)</f>
        <v>0</v>
      </c>
      <c r="AT14" s="138" t="str">
        <f t="shared" ref="AT14" si="47">IF(AS14=0,"NE",(IF(AS14&gt;=($AT$4/2),"DA","NE")))</f>
        <v>NE</v>
      </c>
      <c r="AU14" s="136">
        <f t="shared" ref="AU14" si="48">IF(AND(J14="da",P14="da",V14="da",AB14="da",AH14="da",AN14="da",AT14="da"),I14+O14+U14+AA14+AS14+AM14+AG14,0)</f>
        <v>0</v>
      </c>
      <c r="AV14" s="131" t="str">
        <f t="shared" ref="AV14" si="49">IF(OR(COUNTIF(J14:AT15,"ne")&gt;3,COUNTIF(J14:AT15,"ne")=0),"NE",COUNTIF(J14:AT15,"ne"))</f>
        <v>NE</v>
      </c>
      <c r="AW14" s="118" t="str">
        <f t="shared" ref="AW14" si="50">IF(SUM(COUNTBLANK(E14:H14),COUNTBLANK(K14:N14),COUNTBLANK(Q14:T14),COUNTBLANK(W14:Z14),COUNTBLANK(AC14:AF14),COUNTBLANK(AI14:AL14),COUNTBLANK(AO14:AR14))=28,"NE","DA")</f>
        <v>NE</v>
      </c>
      <c r="AX14" s="126"/>
      <c r="AY14" s="120" t="str">
        <f>J14</f>
        <v>NE</v>
      </c>
      <c r="AZ14" s="120" t="str">
        <f>P14</f>
        <v>NE</v>
      </c>
      <c r="BA14" s="120" t="str">
        <f>V14</f>
        <v>NE</v>
      </c>
      <c r="BB14" s="120" t="str">
        <f>AB14</f>
        <v>NE</v>
      </c>
      <c r="BC14" s="120" t="str">
        <f>AH14</f>
        <v>NE</v>
      </c>
      <c r="BD14" s="120" t="str">
        <f>AN14</f>
        <v>NE</v>
      </c>
      <c r="BE14" s="120" t="str">
        <f>AT14</f>
        <v>NE</v>
      </c>
      <c r="BF14" s="116" t="str">
        <f t="shared" ref="BF14" si="51">IF(AU14&lt;50, "NE",IF(AU14&lt;60,2,IF(AU14&lt;75,3,IF(AU14&lt;90,4,5))))</f>
        <v>NE</v>
      </c>
    </row>
    <row r="15" spans="1:58" ht="15.75" customHeight="1" thickBot="1" x14ac:dyDescent="0.3">
      <c r="A15" s="146"/>
      <c r="B15" s="148"/>
      <c r="C15" s="148"/>
      <c r="D15" s="27" t="s">
        <v>20</v>
      </c>
      <c r="E15" s="28">
        <f>IF($E$7=0,0,$E$7/$E$6*E14)</f>
        <v>0</v>
      </c>
      <c r="F15" s="28">
        <f>IF($F$7=0,0,$F$7/$F$6*F14)</f>
        <v>0</v>
      </c>
      <c r="G15" s="28">
        <f>IF($G$7=0,0,$G$7/$G$6*G14)</f>
        <v>0</v>
      </c>
      <c r="H15" s="28">
        <f>IF($H$7=0,0,$H$7/$H$6*H14)</f>
        <v>0</v>
      </c>
      <c r="I15" s="141"/>
      <c r="J15" s="139"/>
      <c r="K15" s="29">
        <f>IF($K$7=0,0,$K$7/$K$6*K14)</f>
        <v>0</v>
      </c>
      <c r="L15" s="28">
        <f>IF($L$7=0,0,$L$7/$L$6*L14)</f>
        <v>0</v>
      </c>
      <c r="M15" s="28">
        <f>IF($M$7=0,0,$M$7/$M$6*M14)</f>
        <v>0</v>
      </c>
      <c r="N15" s="28">
        <f>IF($N$7=0,0,$N$7/$N$6*N14)</f>
        <v>0</v>
      </c>
      <c r="O15" s="141"/>
      <c r="P15" s="139"/>
      <c r="Q15" s="29">
        <f>IF($Q$7=0,0,$Q$7/$Q$6*Q14)</f>
        <v>0</v>
      </c>
      <c r="R15" s="28">
        <f>IF($R$7=0,0,$R$7/$R$6*R14)</f>
        <v>0</v>
      </c>
      <c r="S15" s="28">
        <f>IF($S$7=0,0,$S$7/$S$6*S14)</f>
        <v>0</v>
      </c>
      <c r="T15" s="28">
        <f>IF($T$7=0,0,$T$7/$T$6*T14)</f>
        <v>0</v>
      </c>
      <c r="U15" s="141"/>
      <c r="V15" s="139"/>
      <c r="W15" s="29">
        <f>IF($W$7=0,0,$W$7/$W$6*W14)</f>
        <v>0</v>
      </c>
      <c r="X15" s="28">
        <f>IF($X$7=0,0,$X$7/$X$6*X14)</f>
        <v>0</v>
      </c>
      <c r="Y15" s="28">
        <f>IF($Y$7=0,0,$Y$7/$Y$6*Y14)</f>
        <v>0</v>
      </c>
      <c r="Z15" s="28">
        <f>IF($Z$7=0,0,$Z$7/$Z$6*Z14)</f>
        <v>0</v>
      </c>
      <c r="AA15" s="141"/>
      <c r="AB15" s="139"/>
      <c r="AC15" s="29">
        <f t="shared" ref="AC15" si="52">IF($AC$7=0,0,$AC$7/$AC$6*AC14)</f>
        <v>0</v>
      </c>
      <c r="AD15" s="28">
        <f t="shared" ref="AD15" si="53">IF($AD$7=0,0,$AD$7/$AD$6*AD14)</f>
        <v>0</v>
      </c>
      <c r="AE15" s="28">
        <f t="shared" ref="AE15" si="54">IF($AE$7=0,0,$AE$7/$AE$6*AE14)</f>
        <v>0</v>
      </c>
      <c r="AF15" s="28">
        <f t="shared" ref="AF15" si="55">IF($AF$7=0,0,$AF$7/$AF$6*AF14)</f>
        <v>0</v>
      </c>
      <c r="AG15" s="142"/>
      <c r="AH15" s="143"/>
      <c r="AI15" s="30">
        <f t="shared" ref="AI15" si="56">IF($AI$7=0,0,$AI$7/$AI$6*AI14)</f>
        <v>0</v>
      </c>
      <c r="AJ15" s="30">
        <f t="shared" ref="AJ15" si="57">IF($AJ$7=0,0,$AJ$7/$AJ$6*AJ14)</f>
        <v>0</v>
      </c>
      <c r="AK15" s="30">
        <f t="shared" ref="AK15" si="58">IF($AK$7=0,0,$AK$7/$AK$6*AK14)</f>
        <v>0</v>
      </c>
      <c r="AL15" s="30">
        <f t="shared" ref="AL15" si="59">IF($AL$7=0,0,$AL$7/$AL$6*AL14)</f>
        <v>0</v>
      </c>
      <c r="AM15" s="141"/>
      <c r="AN15" s="139"/>
      <c r="AO15" s="30">
        <f t="shared" ref="AO15" si="60">IF($AO$7=0,0,$AO$7/$AO$6*AO14)</f>
        <v>0</v>
      </c>
      <c r="AP15" s="30">
        <f t="shared" ref="AP15" si="61">IF($AP$7=0,0,$AP$7/$AP$6*AP14)</f>
        <v>0</v>
      </c>
      <c r="AQ15" s="30">
        <f t="shared" ref="AQ15" si="62">IF($AQ$7=0,0,$AQ$7/$AQ$6*AQ14)</f>
        <v>0</v>
      </c>
      <c r="AR15" s="115">
        <f>IF($AR$7=0,0,$AR$7/$AR$6*AR14)</f>
        <v>0</v>
      </c>
      <c r="AS15" s="141"/>
      <c r="AT15" s="139"/>
      <c r="AU15" s="137"/>
      <c r="AV15" s="132"/>
      <c r="AW15" s="119"/>
      <c r="AX15" s="127"/>
      <c r="AY15" s="121"/>
      <c r="AZ15" s="121"/>
      <c r="BA15" s="121"/>
      <c r="BB15" s="121"/>
      <c r="BC15" s="121"/>
      <c r="BD15" s="121"/>
      <c r="BE15" s="121"/>
      <c r="BF15" s="117"/>
    </row>
    <row r="16" spans="1:58" ht="15" customHeight="1" x14ac:dyDescent="0.25">
      <c r="A16" s="145">
        <v>5</v>
      </c>
      <c r="B16" s="147" t="str">
        <f>'Popis studenata'!B6</f>
        <v xml:space="preserve"> </v>
      </c>
      <c r="C16" s="147">
        <f>'Popis studenata'!C6</f>
        <v>0</v>
      </c>
      <c r="D16" s="22" t="s">
        <v>19</v>
      </c>
      <c r="E16" s="23"/>
      <c r="F16" s="24"/>
      <c r="G16" s="24"/>
      <c r="H16" s="24"/>
      <c r="I16" s="140">
        <f>IF((E17+F17+G17+H17)&gt;$J$4,"GREŠKA",E17+F17+G17+H17)</f>
        <v>0</v>
      </c>
      <c r="J16" s="138" t="str">
        <f>IF(I16=0,"NE",(IF(I16&gt;=($J$4/2),"DA","NE")))</f>
        <v>NE</v>
      </c>
      <c r="K16" s="23"/>
      <c r="L16" s="24"/>
      <c r="M16" s="24"/>
      <c r="N16" s="24"/>
      <c r="O16" s="140">
        <f>IF((K17+L17+M17+N17)&gt;$P$4,"GREŠKA",K17+L17+M17+N17)</f>
        <v>0</v>
      </c>
      <c r="P16" s="138" t="str">
        <f>IF(O16=0,"NE",(IF(O16&gt;=($P$4/2),"DA","NE")))</f>
        <v>NE</v>
      </c>
      <c r="Q16" s="23"/>
      <c r="R16" s="24"/>
      <c r="S16" s="24"/>
      <c r="T16" s="24"/>
      <c r="U16" s="140">
        <f>IF((Q17+R17+S17+T17)&gt;$V$4,"GREŠKA",Q17+R17+S17+T17)</f>
        <v>0</v>
      </c>
      <c r="V16" s="138" t="str">
        <f>IF(U16=0,"NE",(IF(U16&gt;=($V$4/2),"DA","NE")))</f>
        <v>NE</v>
      </c>
      <c r="W16" s="23"/>
      <c r="X16" s="24"/>
      <c r="Y16" s="24"/>
      <c r="Z16" s="24"/>
      <c r="AA16" s="140">
        <f>IF((W17+X17+Y17+Z17)&gt;$AB$4,"GREŠKA",W17+X17+Y17+Z17)</f>
        <v>0</v>
      </c>
      <c r="AB16" s="138" t="str">
        <f>IF(AA16=0,"NE",(IF(AA16&gt;=($AB$4/2),"DA","NE")))</f>
        <v>NE</v>
      </c>
      <c r="AC16" s="23"/>
      <c r="AD16" s="24"/>
      <c r="AE16" s="24"/>
      <c r="AF16" s="24"/>
      <c r="AG16" s="140">
        <f t="shared" ref="AG16" si="63">IF((AC17+AD17+AE17+AF17)&gt;$AH$4,"GREŠKA",AC17+AD17+AE17+AF17)</f>
        <v>0</v>
      </c>
      <c r="AH16" s="138" t="str">
        <f t="shared" ref="AH16" si="64">IF(AG16=0,"NE",(IF(AG16&gt;=($AH$4/2),"DA","NE")))</f>
        <v>NE</v>
      </c>
      <c r="AI16" s="23"/>
      <c r="AJ16" s="24"/>
      <c r="AK16" s="24"/>
      <c r="AL16" s="24"/>
      <c r="AM16" s="144">
        <f t="shared" ref="AM16" si="65">IF((AI17+AJ17+AK17+AL17)&gt;$AN$4,"GREŠKA",AI17+AJ17+AK17+AL17)</f>
        <v>0</v>
      </c>
      <c r="AN16" s="138" t="str">
        <f t="shared" ref="AN16" si="66">IF(AM16=0,"NE",(IF(AM16&gt;=($AN$4/2),"DA","NE")))</f>
        <v>NE</v>
      </c>
      <c r="AO16" s="23"/>
      <c r="AP16" s="24"/>
      <c r="AQ16" s="24"/>
      <c r="AR16" s="24"/>
      <c r="AS16" s="144">
        <f t="shared" ref="AS16" si="67">IF((AO17+AP17+AQ17+AR17)&gt;$AT$4,"GREŠKA",AO17+AP17+AQ17+AR17)</f>
        <v>0</v>
      </c>
      <c r="AT16" s="138" t="str">
        <f t="shared" ref="AT16" si="68">IF(AS16=0,"NE",(IF(AS16&gt;=($AT$4/2),"DA","NE")))</f>
        <v>NE</v>
      </c>
      <c r="AU16" s="136">
        <f t="shared" ref="AU16" si="69">IF(AND(J16="da",P16="da",V16="da",AB16="da",AH16="da",AN16="da",AT16="da"),I16+O16+U16+AA16+AS16+AM16+AG16,0)</f>
        <v>0</v>
      </c>
      <c r="AV16" s="131" t="str">
        <f t="shared" ref="AV16" si="70">IF(OR(COUNTIF(J16:AT17,"ne")&gt;3,COUNTIF(J16:AT17,"ne")=0),"NE",COUNTIF(J16:AT17,"ne"))</f>
        <v>NE</v>
      </c>
      <c r="AW16" s="118" t="str">
        <f t="shared" ref="AW16" si="71">IF(SUM(COUNTBLANK(E16:H16),COUNTBLANK(K16:N16),COUNTBLANK(Q16:T16),COUNTBLANK(W16:Z16),COUNTBLANK(AC16:AF16),COUNTBLANK(AI16:AL16),COUNTBLANK(AO16:AR16))=28,"NE","DA")</f>
        <v>NE</v>
      </c>
      <c r="AX16" s="126"/>
      <c r="AY16" s="120" t="str">
        <f>J16</f>
        <v>NE</v>
      </c>
      <c r="AZ16" s="120" t="str">
        <f>P16</f>
        <v>NE</v>
      </c>
      <c r="BA16" s="120" t="str">
        <f>V16</f>
        <v>NE</v>
      </c>
      <c r="BB16" s="120" t="str">
        <f>AB16</f>
        <v>NE</v>
      </c>
      <c r="BC16" s="120" t="str">
        <f>AH16</f>
        <v>NE</v>
      </c>
      <c r="BD16" s="120" t="str">
        <f>AN16</f>
        <v>NE</v>
      </c>
      <c r="BE16" s="120" t="str">
        <f>AT16</f>
        <v>NE</v>
      </c>
      <c r="BF16" s="116" t="str">
        <f t="shared" ref="BF16" si="72">IF(AU16&lt;50, "NE",IF(AU16&lt;60,2,IF(AU16&lt;75,3,IF(AU16&lt;90,4,5))))</f>
        <v>NE</v>
      </c>
    </row>
    <row r="17" spans="1:58" ht="15.75" customHeight="1" thickBot="1" x14ac:dyDescent="0.3">
      <c r="A17" s="146"/>
      <c r="B17" s="148"/>
      <c r="C17" s="148"/>
      <c r="D17" s="27" t="s">
        <v>20</v>
      </c>
      <c r="E17" s="28">
        <f>IF($E$7=0,0,$E$7/$E$6*E16)</f>
        <v>0</v>
      </c>
      <c r="F17" s="28">
        <f>IF($F$7=0,0,$F$7/$F$6*F16)</f>
        <v>0</v>
      </c>
      <c r="G17" s="28">
        <f>IF($G$7=0,0,$G$7/$G$6*G16)</f>
        <v>0</v>
      </c>
      <c r="H17" s="28">
        <f>IF($H$7=0,0,$H$7/$H$6*H16)</f>
        <v>0</v>
      </c>
      <c r="I17" s="141"/>
      <c r="J17" s="139"/>
      <c r="K17" s="29">
        <f>IF($K$7=0,0,$K$7/$K$6*K16)</f>
        <v>0</v>
      </c>
      <c r="L17" s="28">
        <f>IF($L$7=0,0,$L$7/$L$6*L16)</f>
        <v>0</v>
      </c>
      <c r="M17" s="28">
        <f>IF($M$7=0,0,$M$7/$M$6*M16)</f>
        <v>0</v>
      </c>
      <c r="N17" s="28">
        <f>IF($N$7=0,0,$N$7/$N$6*N16)</f>
        <v>0</v>
      </c>
      <c r="O17" s="141"/>
      <c r="P17" s="139"/>
      <c r="Q17" s="29">
        <f>IF($Q$7=0,0,$Q$7/$Q$6*Q16)</f>
        <v>0</v>
      </c>
      <c r="R17" s="28">
        <f>IF($R$7=0,0,$R$7/$R$6*R16)</f>
        <v>0</v>
      </c>
      <c r="S17" s="28">
        <f>IF($S$7=0,0,$S$7/$S$6*S16)</f>
        <v>0</v>
      </c>
      <c r="T17" s="28">
        <f>IF($T$7=0,0,$T$7/$T$6*T16)</f>
        <v>0</v>
      </c>
      <c r="U17" s="141"/>
      <c r="V17" s="139"/>
      <c r="W17" s="29">
        <f>IF($W$7=0,0,$W$7/$W$6*W16)</f>
        <v>0</v>
      </c>
      <c r="X17" s="28">
        <f>IF($X$7=0,0,$X$7/$X$6*X16)</f>
        <v>0</v>
      </c>
      <c r="Y17" s="28">
        <f>IF($Y$7=0,0,$Y$7/$Y$6*Y16)</f>
        <v>0</v>
      </c>
      <c r="Z17" s="28">
        <f>IF($Z$7=0,0,$Z$7/$Z$6*Z16)</f>
        <v>0</v>
      </c>
      <c r="AA17" s="141"/>
      <c r="AB17" s="139"/>
      <c r="AC17" s="29">
        <f t="shared" ref="AC17" si="73">IF($AC$7=0,0,$AC$7/$AC$6*AC16)</f>
        <v>0</v>
      </c>
      <c r="AD17" s="28">
        <f t="shared" ref="AD17" si="74">IF($AD$7=0,0,$AD$7/$AD$6*AD16)</f>
        <v>0</v>
      </c>
      <c r="AE17" s="28">
        <f t="shared" ref="AE17" si="75">IF($AE$7=0,0,$AE$7/$AE$6*AE16)</f>
        <v>0</v>
      </c>
      <c r="AF17" s="28">
        <f t="shared" ref="AF17" si="76">IF($AF$7=0,0,$AF$7/$AF$6*AF16)</f>
        <v>0</v>
      </c>
      <c r="AG17" s="142"/>
      <c r="AH17" s="143"/>
      <c r="AI17" s="30">
        <f t="shared" ref="AI17" si="77">IF($AI$7=0,0,$AI$7/$AI$6*AI16)</f>
        <v>0</v>
      </c>
      <c r="AJ17" s="30">
        <f t="shared" ref="AJ17" si="78">IF($AJ$7=0,0,$AJ$7/$AJ$6*AJ16)</f>
        <v>0</v>
      </c>
      <c r="AK17" s="30">
        <f t="shared" ref="AK17" si="79">IF($AK$7=0,0,$AK$7/$AK$6*AK16)</f>
        <v>0</v>
      </c>
      <c r="AL17" s="30">
        <f t="shared" ref="AL17" si="80">IF($AL$7=0,0,$AL$7/$AL$6*AL16)</f>
        <v>0</v>
      </c>
      <c r="AM17" s="141"/>
      <c r="AN17" s="139"/>
      <c r="AO17" s="30">
        <f t="shared" ref="AO17" si="81">IF($AO$7=0,0,$AO$7/$AO$6*AO16)</f>
        <v>0</v>
      </c>
      <c r="AP17" s="30">
        <f t="shared" ref="AP17" si="82">IF($AP$7=0,0,$AP$7/$AP$6*AP16)</f>
        <v>0</v>
      </c>
      <c r="AQ17" s="30">
        <f t="shared" ref="AQ17" si="83">IF($AQ$7=0,0,$AQ$7/$AQ$6*AQ16)</f>
        <v>0</v>
      </c>
      <c r="AR17" s="115">
        <f>IF($AR$7=0,0,$AR$7/$AR$6*AR16)</f>
        <v>0</v>
      </c>
      <c r="AS17" s="141"/>
      <c r="AT17" s="139"/>
      <c r="AU17" s="137"/>
      <c r="AV17" s="132"/>
      <c r="AW17" s="119"/>
      <c r="AX17" s="127"/>
      <c r="AY17" s="121"/>
      <c r="AZ17" s="121"/>
      <c r="BA17" s="121"/>
      <c r="BB17" s="121"/>
      <c r="BC17" s="121"/>
      <c r="BD17" s="121"/>
      <c r="BE17" s="121"/>
      <c r="BF17" s="117"/>
    </row>
    <row r="18" spans="1:58" ht="15" customHeight="1" x14ac:dyDescent="0.25">
      <c r="A18" s="145">
        <v>6</v>
      </c>
      <c r="B18" s="147" t="str">
        <f>'Popis studenata'!B7</f>
        <v xml:space="preserve"> </v>
      </c>
      <c r="C18" s="147">
        <f>'Popis studenata'!C7</f>
        <v>0</v>
      </c>
      <c r="D18" s="22" t="s">
        <v>19</v>
      </c>
      <c r="E18" s="23"/>
      <c r="F18" s="24"/>
      <c r="G18" s="24"/>
      <c r="H18" s="24"/>
      <c r="I18" s="140">
        <f>IF((E19+F19+G19+H19)&gt;$J$4,"GREŠKA",E19+F19+G19+H19)</f>
        <v>0</v>
      </c>
      <c r="J18" s="138" t="str">
        <f>IF(I18=0,"NE",(IF(I18&gt;=($J$4/2),"DA","NE")))</f>
        <v>NE</v>
      </c>
      <c r="K18" s="23"/>
      <c r="L18" s="24"/>
      <c r="M18" s="24"/>
      <c r="N18" s="24"/>
      <c r="O18" s="140">
        <f>IF((K19+L19+M19+N19)&gt;$P$4,"GREŠKA",K19+L19+M19+N19)</f>
        <v>0</v>
      </c>
      <c r="P18" s="138" t="str">
        <f>IF(O18=0,"NE",(IF(O18&gt;=($P$4/2),"DA","NE")))</f>
        <v>NE</v>
      </c>
      <c r="Q18" s="23"/>
      <c r="R18" s="24"/>
      <c r="S18" s="24"/>
      <c r="T18" s="24"/>
      <c r="U18" s="140">
        <f>IF((Q19+R19+S19+T19)&gt;$V$4,"GREŠKA",Q19+R19+S19+T19)</f>
        <v>0</v>
      </c>
      <c r="V18" s="138" t="str">
        <f>IF(U18=0,"NE",(IF(U18&gt;=($V$4/2),"DA","NE")))</f>
        <v>NE</v>
      </c>
      <c r="W18" s="23"/>
      <c r="X18" s="24"/>
      <c r="Y18" s="24"/>
      <c r="Z18" s="24"/>
      <c r="AA18" s="140">
        <f>IF((W19+X19+Y19+Z19)&gt;$AB$4,"GREŠKA",W19+X19+Y19+Z19)</f>
        <v>0</v>
      </c>
      <c r="AB18" s="138" t="str">
        <f>IF(AA18=0,"NE",(IF(AA18&gt;=($AB$4/2),"DA","NE")))</f>
        <v>NE</v>
      </c>
      <c r="AC18" s="23"/>
      <c r="AD18" s="24"/>
      <c r="AE18" s="24"/>
      <c r="AF18" s="24"/>
      <c r="AG18" s="140">
        <f t="shared" ref="AG18" si="84">IF((AC19+AD19+AE19+AF19)&gt;$AH$4,"GREŠKA",AC19+AD19+AE19+AF19)</f>
        <v>0</v>
      </c>
      <c r="AH18" s="138" t="str">
        <f t="shared" ref="AH18" si="85">IF(AG18=0,"NE",(IF(AG18&gt;=($AH$4/2),"DA","NE")))</f>
        <v>NE</v>
      </c>
      <c r="AI18" s="23"/>
      <c r="AJ18" s="24"/>
      <c r="AK18" s="24"/>
      <c r="AL18" s="24"/>
      <c r="AM18" s="144">
        <f t="shared" ref="AM18" si="86">IF((AI19+AJ19+AK19+AL19)&gt;$AN$4,"GREŠKA",AI19+AJ19+AK19+AL19)</f>
        <v>0</v>
      </c>
      <c r="AN18" s="138" t="str">
        <f t="shared" ref="AN18" si="87">IF(AM18=0,"NE",(IF(AM18&gt;=($AN$4/2),"DA","NE")))</f>
        <v>NE</v>
      </c>
      <c r="AO18" s="23"/>
      <c r="AP18" s="24"/>
      <c r="AQ18" s="24"/>
      <c r="AR18" s="24"/>
      <c r="AS18" s="144">
        <f t="shared" ref="AS18" si="88">IF((AO19+AP19+AQ19+AR19)&gt;$AT$4,"GREŠKA",AO19+AP19+AQ19+AR19)</f>
        <v>0</v>
      </c>
      <c r="AT18" s="138" t="str">
        <f t="shared" ref="AT18" si="89">IF(AS18=0,"NE",(IF(AS18&gt;=($AT$4/2),"DA","NE")))</f>
        <v>NE</v>
      </c>
      <c r="AU18" s="136">
        <f t="shared" ref="AU18" si="90">IF(AND(J18="da",P18="da",V18="da",AB18="da",AH18="da",AN18="da",AT18="da"),I18+O18+U18+AA18+AS18+AM18+AG18,0)</f>
        <v>0</v>
      </c>
      <c r="AV18" s="131" t="str">
        <f t="shared" ref="AV18" si="91">IF(OR(COUNTIF(J18:AT19,"ne")&gt;3,COUNTIF(J18:AT19,"ne")=0),"NE",COUNTIF(J18:AT19,"ne"))</f>
        <v>NE</v>
      </c>
      <c r="AW18" s="118" t="str">
        <f t="shared" ref="AW18" si="92">IF(SUM(COUNTBLANK(E18:H18),COUNTBLANK(K18:N18),COUNTBLANK(Q18:T18),COUNTBLANK(W18:Z18),COUNTBLANK(AC18:AF18),COUNTBLANK(AI18:AL18),COUNTBLANK(AO18:AR18))=28,"NE","DA")</f>
        <v>NE</v>
      </c>
      <c r="AX18" s="126"/>
      <c r="AY18" s="120" t="str">
        <f>J18</f>
        <v>NE</v>
      </c>
      <c r="AZ18" s="120" t="str">
        <f>P18</f>
        <v>NE</v>
      </c>
      <c r="BA18" s="120" t="str">
        <f>V18</f>
        <v>NE</v>
      </c>
      <c r="BB18" s="120" t="str">
        <f>AB18</f>
        <v>NE</v>
      </c>
      <c r="BC18" s="120" t="str">
        <f>AH18</f>
        <v>NE</v>
      </c>
      <c r="BD18" s="120" t="str">
        <f>AN18</f>
        <v>NE</v>
      </c>
      <c r="BE18" s="120" t="str">
        <f>AT18</f>
        <v>NE</v>
      </c>
      <c r="BF18" s="116" t="str">
        <f t="shared" ref="BF18" si="93">IF(AU18&lt;50, "NE",IF(AU18&lt;60,2,IF(AU18&lt;75,3,IF(AU18&lt;90,4,5))))</f>
        <v>NE</v>
      </c>
    </row>
    <row r="19" spans="1:58" ht="15.75" customHeight="1" thickBot="1" x14ac:dyDescent="0.3">
      <c r="A19" s="146"/>
      <c r="B19" s="148"/>
      <c r="C19" s="148"/>
      <c r="D19" s="27" t="s">
        <v>20</v>
      </c>
      <c r="E19" s="28">
        <f>IF($E$7=0,0,$E$7/$E$6*E18)</f>
        <v>0</v>
      </c>
      <c r="F19" s="28">
        <f>IF($F$7=0,0,$F$7/$F$6*F18)</f>
        <v>0</v>
      </c>
      <c r="G19" s="28">
        <f>IF($G$7=0,0,$G$7/$G$6*G18)</f>
        <v>0</v>
      </c>
      <c r="H19" s="28">
        <f>IF($H$7=0,0,$H$7/$H$6*H18)</f>
        <v>0</v>
      </c>
      <c r="I19" s="141"/>
      <c r="J19" s="139"/>
      <c r="K19" s="29">
        <f>IF($K$7=0,0,$K$7/$K$6*K18)</f>
        <v>0</v>
      </c>
      <c r="L19" s="28">
        <f>IF($L$7=0,0,$L$7/$L$6*L18)</f>
        <v>0</v>
      </c>
      <c r="M19" s="28">
        <f>IF($M$7=0,0,$M$7/$M$6*M18)</f>
        <v>0</v>
      </c>
      <c r="N19" s="28">
        <f>IF($N$7=0,0,$N$7/$N$6*N18)</f>
        <v>0</v>
      </c>
      <c r="O19" s="141"/>
      <c r="P19" s="139"/>
      <c r="Q19" s="29">
        <f>IF($Q$7=0,0,$Q$7/$Q$6*Q18)</f>
        <v>0</v>
      </c>
      <c r="R19" s="28">
        <f>IF($R$7=0,0,$R$7/$R$6*R18)</f>
        <v>0</v>
      </c>
      <c r="S19" s="28">
        <f>IF($S$7=0,0,$S$7/$S$6*S18)</f>
        <v>0</v>
      </c>
      <c r="T19" s="28">
        <f>IF($T$7=0,0,$T$7/$T$6*T18)</f>
        <v>0</v>
      </c>
      <c r="U19" s="141"/>
      <c r="V19" s="139"/>
      <c r="W19" s="29">
        <f>IF($W$7=0,0,$W$7/$W$6*W18)</f>
        <v>0</v>
      </c>
      <c r="X19" s="28">
        <f>IF($X$7=0,0,$X$7/$X$6*X18)</f>
        <v>0</v>
      </c>
      <c r="Y19" s="28">
        <f>IF($Y$7=0,0,$Y$7/$Y$6*Y18)</f>
        <v>0</v>
      </c>
      <c r="Z19" s="28">
        <f>IF($Z$7=0,0,$Z$7/$Z$6*Z18)</f>
        <v>0</v>
      </c>
      <c r="AA19" s="141"/>
      <c r="AB19" s="139"/>
      <c r="AC19" s="29">
        <f t="shared" ref="AC19" si="94">IF($AC$7=0,0,$AC$7/$AC$6*AC18)</f>
        <v>0</v>
      </c>
      <c r="AD19" s="28">
        <f t="shared" ref="AD19" si="95">IF($AD$7=0,0,$AD$7/$AD$6*AD18)</f>
        <v>0</v>
      </c>
      <c r="AE19" s="28">
        <f t="shared" ref="AE19" si="96">IF($AE$7=0,0,$AE$7/$AE$6*AE18)</f>
        <v>0</v>
      </c>
      <c r="AF19" s="28">
        <f t="shared" ref="AF19" si="97">IF($AF$7=0,0,$AF$7/$AF$6*AF18)</f>
        <v>0</v>
      </c>
      <c r="AG19" s="142"/>
      <c r="AH19" s="143"/>
      <c r="AI19" s="30">
        <f t="shared" ref="AI19" si="98">IF($AI$7=0,0,$AI$7/$AI$6*AI18)</f>
        <v>0</v>
      </c>
      <c r="AJ19" s="30">
        <f t="shared" ref="AJ19" si="99">IF($AJ$7=0,0,$AJ$7/$AJ$6*AJ18)</f>
        <v>0</v>
      </c>
      <c r="AK19" s="30">
        <f t="shared" ref="AK19" si="100">IF($AK$7=0,0,$AK$7/$AK$6*AK18)</f>
        <v>0</v>
      </c>
      <c r="AL19" s="30">
        <f t="shared" ref="AL19" si="101">IF($AL$7=0,0,$AL$7/$AL$6*AL18)</f>
        <v>0</v>
      </c>
      <c r="AM19" s="141"/>
      <c r="AN19" s="139"/>
      <c r="AO19" s="30">
        <f t="shared" ref="AO19" si="102">IF($AO$7=0,0,$AO$7/$AO$6*AO18)</f>
        <v>0</v>
      </c>
      <c r="AP19" s="30">
        <f t="shared" ref="AP19" si="103">IF($AP$7=0,0,$AP$7/$AP$6*AP18)</f>
        <v>0</v>
      </c>
      <c r="AQ19" s="30">
        <f t="shared" ref="AQ19" si="104">IF($AQ$7=0,0,$AQ$7/$AQ$6*AQ18)</f>
        <v>0</v>
      </c>
      <c r="AR19" s="115">
        <f>IF($AR$7=0,0,$AR$7/$AR$6*AR18)</f>
        <v>0</v>
      </c>
      <c r="AS19" s="141"/>
      <c r="AT19" s="139"/>
      <c r="AU19" s="137"/>
      <c r="AV19" s="132"/>
      <c r="AW19" s="119"/>
      <c r="AX19" s="127"/>
      <c r="AY19" s="121"/>
      <c r="AZ19" s="121"/>
      <c r="BA19" s="121"/>
      <c r="BB19" s="121"/>
      <c r="BC19" s="121"/>
      <c r="BD19" s="121"/>
      <c r="BE19" s="121"/>
      <c r="BF19" s="117"/>
    </row>
    <row r="20" spans="1:58" ht="15" customHeight="1" x14ac:dyDescent="0.25">
      <c r="A20" s="145">
        <v>7</v>
      </c>
      <c r="B20" s="147" t="str">
        <f>'Popis studenata'!B8</f>
        <v xml:space="preserve"> </v>
      </c>
      <c r="C20" s="147">
        <f>'Popis studenata'!C8</f>
        <v>0</v>
      </c>
      <c r="D20" s="22" t="s">
        <v>19</v>
      </c>
      <c r="E20" s="23"/>
      <c r="F20" s="24"/>
      <c r="G20" s="24"/>
      <c r="H20" s="24"/>
      <c r="I20" s="140">
        <f>IF((E21+F21+G21+H21)&gt;$J$4,"GREŠKA",E21+F21+G21+H21)</f>
        <v>0</v>
      </c>
      <c r="J20" s="138" t="str">
        <f>IF(I20=0,"NE",(IF(I20&gt;=($J$4/2),"DA","NE")))</f>
        <v>NE</v>
      </c>
      <c r="K20" s="23"/>
      <c r="L20" s="24"/>
      <c r="M20" s="24"/>
      <c r="N20" s="24"/>
      <c r="O20" s="140">
        <f>IF((K21+L21+M21+N21)&gt;$P$4,"GREŠKA",K21+L21+M21+N21)</f>
        <v>0</v>
      </c>
      <c r="P20" s="138" t="str">
        <f>IF(O20=0,"NE",(IF(O20&gt;=($P$4/2),"DA","NE")))</f>
        <v>NE</v>
      </c>
      <c r="Q20" s="23"/>
      <c r="R20" s="24"/>
      <c r="S20" s="24"/>
      <c r="T20" s="24"/>
      <c r="U20" s="140">
        <f>IF((Q21+R21+S21+T21)&gt;$V$4,"GREŠKA",Q21+R21+S21+T21)</f>
        <v>0</v>
      </c>
      <c r="V20" s="138" t="str">
        <f>IF(U20=0,"NE",(IF(U20&gt;=($V$4/2),"DA","NE")))</f>
        <v>NE</v>
      </c>
      <c r="W20" s="23"/>
      <c r="X20" s="24"/>
      <c r="Y20" s="24"/>
      <c r="Z20" s="24"/>
      <c r="AA20" s="140">
        <f>IF((W21+X21+Y21+Z21)&gt;$AB$4,"GREŠKA",W21+X21+Y21+Z21)</f>
        <v>0</v>
      </c>
      <c r="AB20" s="138" t="str">
        <f>IF(AA20=0,"NE",(IF(AA20&gt;=($AB$4/2),"DA","NE")))</f>
        <v>NE</v>
      </c>
      <c r="AC20" s="23"/>
      <c r="AD20" s="24"/>
      <c r="AE20" s="24"/>
      <c r="AF20" s="24"/>
      <c r="AG20" s="140">
        <f t="shared" ref="AG20" si="105">IF((AC21+AD21+AE21+AF21)&gt;$AH$4,"GREŠKA",AC21+AD21+AE21+AF21)</f>
        <v>0</v>
      </c>
      <c r="AH20" s="138" t="str">
        <f t="shared" ref="AH20" si="106">IF(AG20=0,"NE",(IF(AG20&gt;=($AH$4/2),"DA","NE")))</f>
        <v>NE</v>
      </c>
      <c r="AI20" s="23"/>
      <c r="AJ20" s="24"/>
      <c r="AK20" s="24"/>
      <c r="AL20" s="24"/>
      <c r="AM20" s="144">
        <f t="shared" ref="AM20" si="107">IF((AI21+AJ21+AK21+AL21)&gt;$AN$4,"GREŠKA",AI21+AJ21+AK21+AL21)</f>
        <v>0</v>
      </c>
      <c r="AN20" s="138" t="str">
        <f t="shared" ref="AN20" si="108">IF(AM20=0,"NE",(IF(AM20&gt;=($AN$4/2),"DA","NE")))</f>
        <v>NE</v>
      </c>
      <c r="AO20" s="23"/>
      <c r="AP20" s="24"/>
      <c r="AQ20" s="24"/>
      <c r="AR20" s="24"/>
      <c r="AS20" s="144">
        <f t="shared" ref="AS20" si="109">IF((AO21+AP21+AQ21+AR21)&gt;$AT$4,"GREŠKA",AO21+AP21+AQ21+AR21)</f>
        <v>0</v>
      </c>
      <c r="AT20" s="138" t="str">
        <f t="shared" ref="AT20" si="110">IF(AS20=0,"NE",(IF(AS20&gt;=($AT$4/2),"DA","NE")))</f>
        <v>NE</v>
      </c>
      <c r="AU20" s="136">
        <f t="shared" ref="AU20" si="111">IF(AND(J20="da",P20="da",V20="da",AB20="da",AH20="da",AN20="da",AT20="da"),I20+O20+U20+AA20+AS20+AM20+AG20,0)</f>
        <v>0</v>
      </c>
      <c r="AV20" s="131" t="str">
        <f t="shared" ref="AV20" si="112">IF(OR(COUNTIF(J20:AT21,"ne")&gt;3,COUNTIF(J20:AT21,"ne")=0),"NE",COUNTIF(J20:AT21,"ne"))</f>
        <v>NE</v>
      </c>
      <c r="AW20" s="118" t="str">
        <f t="shared" ref="AW20" si="113">IF(SUM(COUNTBLANK(E20:H20),COUNTBLANK(K20:N20),COUNTBLANK(Q20:T20),COUNTBLANK(W20:Z20),COUNTBLANK(AC20:AF20),COUNTBLANK(AI20:AL20),COUNTBLANK(AO20:AR20))=28,"NE","DA")</f>
        <v>NE</v>
      </c>
      <c r="AX20" s="126"/>
      <c r="AY20" s="120" t="str">
        <f>J20</f>
        <v>NE</v>
      </c>
      <c r="AZ20" s="120" t="str">
        <f>P20</f>
        <v>NE</v>
      </c>
      <c r="BA20" s="120" t="str">
        <f>V20</f>
        <v>NE</v>
      </c>
      <c r="BB20" s="120" t="str">
        <f>AB20</f>
        <v>NE</v>
      </c>
      <c r="BC20" s="120" t="str">
        <f>AH20</f>
        <v>NE</v>
      </c>
      <c r="BD20" s="120" t="str">
        <f>AN20</f>
        <v>NE</v>
      </c>
      <c r="BE20" s="120" t="str">
        <f>AT20</f>
        <v>NE</v>
      </c>
      <c r="BF20" s="116" t="str">
        <f t="shared" ref="BF20" si="114">IF(AU20&lt;50, "NE",IF(AU20&lt;60,2,IF(AU20&lt;75,3,IF(AU20&lt;90,4,5))))</f>
        <v>NE</v>
      </c>
    </row>
    <row r="21" spans="1:58" ht="15.75" customHeight="1" thickBot="1" x14ac:dyDescent="0.3">
      <c r="A21" s="146"/>
      <c r="B21" s="148"/>
      <c r="C21" s="148"/>
      <c r="D21" s="27" t="s">
        <v>20</v>
      </c>
      <c r="E21" s="28">
        <f>IF($E$7=0,0,$E$7/$E$6*E20)</f>
        <v>0</v>
      </c>
      <c r="F21" s="28">
        <f>IF($F$7=0,0,$F$7/$F$6*F20)</f>
        <v>0</v>
      </c>
      <c r="G21" s="28">
        <f>IF($G$7=0,0,$G$7/$G$6*G20)</f>
        <v>0</v>
      </c>
      <c r="H21" s="28">
        <f>IF($H$7=0,0,$H$7/$H$6*H20)</f>
        <v>0</v>
      </c>
      <c r="I21" s="141"/>
      <c r="J21" s="139"/>
      <c r="K21" s="29">
        <f>IF($K$7=0,0,$K$7/$K$6*K20)</f>
        <v>0</v>
      </c>
      <c r="L21" s="28">
        <f>IF($L$7=0,0,$L$7/$L$6*L20)</f>
        <v>0</v>
      </c>
      <c r="M21" s="28">
        <f>IF($M$7=0,0,$M$7/$M$6*M20)</f>
        <v>0</v>
      </c>
      <c r="N21" s="28">
        <f>IF($N$7=0,0,$N$7/$N$6*N20)</f>
        <v>0</v>
      </c>
      <c r="O21" s="141"/>
      <c r="P21" s="139"/>
      <c r="Q21" s="29">
        <f>IF($Q$7=0,0,$Q$7/$Q$6*Q20)</f>
        <v>0</v>
      </c>
      <c r="R21" s="28">
        <f>IF($R$7=0,0,$R$7/$R$6*R20)</f>
        <v>0</v>
      </c>
      <c r="S21" s="28">
        <f>IF($S$7=0,0,$S$7/$S$6*S20)</f>
        <v>0</v>
      </c>
      <c r="T21" s="28">
        <f>IF($T$7=0,0,$T$7/$T$6*T20)</f>
        <v>0</v>
      </c>
      <c r="U21" s="141"/>
      <c r="V21" s="139"/>
      <c r="W21" s="29">
        <f>IF($W$7=0,0,$W$7/$W$6*W20)</f>
        <v>0</v>
      </c>
      <c r="X21" s="28">
        <f>IF($X$7=0,0,$X$7/$X$6*X20)</f>
        <v>0</v>
      </c>
      <c r="Y21" s="28">
        <f>IF($Y$7=0,0,$Y$7/$Y$6*Y20)</f>
        <v>0</v>
      </c>
      <c r="Z21" s="28">
        <f>IF($Z$7=0,0,$Z$7/$Z$6*Z20)</f>
        <v>0</v>
      </c>
      <c r="AA21" s="141"/>
      <c r="AB21" s="139"/>
      <c r="AC21" s="29">
        <f t="shared" ref="AC21" si="115">IF($AC$7=0,0,$AC$7/$AC$6*AC20)</f>
        <v>0</v>
      </c>
      <c r="AD21" s="28">
        <f t="shared" ref="AD21" si="116">IF($AD$7=0,0,$AD$7/$AD$6*AD20)</f>
        <v>0</v>
      </c>
      <c r="AE21" s="28">
        <f t="shared" ref="AE21" si="117">IF($AE$7=0,0,$AE$7/$AE$6*AE20)</f>
        <v>0</v>
      </c>
      <c r="AF21" s="28">
        <f t="shared" ref="AF21" si="118">IF($AF$7=0,0,$AF$7/$AF$6*AF20)</f>
        <v>0</v>
      </c>
      <c r="AG21" s="142"/>
      <c r="AH21" s="143"/>
      <c r="AI21" s="30">
        <f t="shared" ref="AI21" si="119">IF($AI$7=0,0,$AI$7/$AI$6*AI20)</f>
        <v>0</v>
      </c>
      <c r="AJ21" s="30">
        <f t="shared" ref="AJ21" si="120">IF($AJ$7=0,0,$AJ$7/$AJ$6*AJ20)</f>
        <v>0</v>
      </c>
      <c r="AK21" s="30">
        <f t="shared" ref="AK21" si="121">IF($AK$7=0,0,$AK$7/$AK$6*AK20)</f>
        <v>0</v>
      </c>
      <c r="AL21" s="30">
        <f t="shared" ref="AL21" si="122">IF($AL$7=0,0,$AL$7/$AL$6*AL20)</f>
        <v>0</v>
      </c>
      <c r="AM21" s="141"/>
      <c r="AN21" s="139"/>
      <c r="AO21" s="30">
        <f t="shared" ref="AO21" si="123">IF($AO$7=0,0,$AO$7/$AO$6*AO20)</f>
        <v>0</v>
      </c>
      <c r="AP21" s="30">
        <f t="shared" ref="AP21" si="124">IF($AP$7=0,0,$AP$7/$AP$6*AP20)</f>
        <v>0</v>
      </c>
      <c r="AQ21" s="30">
        <f t="shared" ref="AQ21" si="125">IF($AQ$7=0,0,$AQ$7/$AQ$6*AQ20)</f>
        <v>0</v>
      </c>
      <c r="AR21" s="115">
        <f>IF($AR$7=0,0,$AR$7/$AR$6*AR20)</f>
        <v>0</v>
      </c>
      <c r="AS21" s="141"/>
      <c r="AT21" s="139"/>
      <c r="AU21" s="137"/>
      <c r="AV21" s="132"/>
      <c r="AW21" s="119"/>
      <c r="AX21" s="127"/>
      <c r="AY21" s="121"/>
      <c r="AZ21" s="121"/>
      <c r="BA21" s="121"/>
      <c r="BB21" s="121"/>
      <c r="BC21" s="121"/>
      <c r="BD21" s="121"/>
      <c r="BE21" s="121"/>
      <c r="BF21" s="117"/>
    </row>
    <row r="22" spans="1:58" ht="15" customHeight="1" x14ac:dyDescent="0.25">
      <c r="A22" s="145">
        <v>8</v>
      </c>
      <c r="B22" s="147" t="str">
        <f>'Popis studenata'!B9</f>
        <v xml:space="preserve"> </v>
      </c>
      <c r="C22" s="147">
        <f>'Popis studenata'!C9</f>
        <v>0</v>
      </c>
      <c r="D22" s="22" t="s">
        <v>19</v>
      </c>
      <c r="E22" s="23"/>
      <c r="F22" s="24"/>
      <c r="G22" s="24"/>
      <c r="H22" s="24"/>
      <c r="I22" s="140">
        <f>IF((E23+F23+G23+H23)&gt;$J$4,"GREŠKA",E23+F23+G23+H23)</f>
        <v>0</v>
      </c>
      <c r="J22" s="138" t="str">
        <f>IF(I22=0,"NE",(IF(I22&gt;=($J$4/2),"DA","NE")))</f>
        <v>NE</v>
      </c>
      <c r="K22" s="23"/>
      <c r="L22" s="24"/>
      <c r="M22" s="24"/>
      <c r="N22" s="24"/>
      <c r="O22" s="140">
        <f>IF((K23+L23+M23+N23)&gt;$P$4,"GREŠKA",K23+L23+M23+N23)</f>
        <v>0</v>
      </c>
      <c r="P22" s="138" t="str">
        <f>IF(O22=0,"NE",(IF(O22&gt;=($P$4/2),"DA","NE")))</f>
        <v>NE</v>
      </c>
      <c r="Q22" s="23"/>
      <c r="R22" s="24"/>
      <c r="S22" s="24"/>
      <c r="T22" s="24"/>
      <c r="U22" s="140">
        <f>IF((Q23+R23+S23+T23)&gt;$V$4,"GREŠKA",Q23+R23+S23+T23)</f>
        <v>0</v>
      </c>
      <c r="V22" s="138" t="str">
        <f>IF(U22=0,"NE",(IF(U22&gt;=($V$4/2),"DA","NE")))</f>
        <v>NE</v>
      </c>
      <c r="W22" s="23"/>
      <c r="X22" s="24"/>
      <c r="Y22" s="24"/>
      <c r="Z22" s="24"/>
      <c r="AA22" s="140">
        <f>IF((W23+X23+Y23+Z23)&gt;$AB$4,"GREŠKA",W23+X23+Y23+Z23)</f>
        <v>0</v>
      </c>
      <c r="AB22" s="138" t="str">
        <f>IF(AA22=0,"NE",(IF(AA22&gt;=($AB$4/2),"DA","NE")))</f>
        <v>NE</v>
      </c>
      <c r="AC22" s="23"/>
      <c r="AD22" s="24"/>
      <c r="AE22" s="24"/>
      <c r="AF22" s="24"/>
      <c r="AG22" s="140">
        <f t="shared" ref="AG22" si="126">IF((AC23+AD23+AE23+AF23)&gt;$AH$4,"GREŠKA",AC23+AD23+AE23+AF23)</f>
        <v>0</v>
      </c>
      <c r="AH22" s="138" t="str">
        <f t="shared" ref="AH22" si="127">IF(AG22=0,"NE",(IF(AG22&gt;=($AH$4/2),"DA","NE")))</f>
        <v>NE</v>
      </c>
      <c r="AI22" s="23"/>
      <c r="AJ22" s="24"/>
      <c r="AK22" s="24"/>
      <c r="AL22" s="24"/>
      <c r="AM22" s="144">
        <f t="shared" ref="AM22" si="128">IF((AI23+AJ23+AK23+AL23)&gt;$AN$4,"GREŠKA",AI23+AJ23+AK23+AL23)</f>
        <v>0</v>
      </c>
      <c r="AN22" s="138" t="str">
        <f t="shared" ref="AN22" si="129">IF(AM22=0,"NE",(IF(AM22&gt;=($AN$4/2),"DA","NE")))</f>
        <v>NE</v>
      </c>
      <c r="AO22" s="23"/>
      <c r="AP22" s="24"/>
      <c r="AQ22" s="24"/>
      <c r="AR22" s="24"/>
      <c r="AS22" s="144">
        <f t="shared" ref="AS22" si="130">IF((AO23+AP23+AQ23+AR23)&gt;$AT$4,"GREŠKA",AO23+AP23+AQ23+AR23)</f>
        <v>0</v>
      </c>
      <c r="AT22" s="138" t="str">
        <f t="shared" ref="AT22" si="131">IF(AS22=0,"NE",(IF(AS22&gt;=($AT$4/2),"DA","NE")))</f>
        <v>NE</v>
      </c>
      <c r="AU22" s="136">
        <f t="shared" ref="AU22" si="132">IF(AND(J22="da",P22="da",V22="da",AB22="da",AH22="da",AN22="da",AT22="da"),I22+O22+U22+AA22+AS22+AM22+AG22,0)</f>
        <v>0</v>
      </c>
      <c r="AV22" s="131" t="str">
        <f t="shared" ref="AV22" si="133">IF(OR(COUNTIF(J22:AT23,"ne")&gt;3,COUNTIF(J22:AT23,"ne")=0),"NE",COUNTIF(J22:AT23,"ne"))</f>
        <v>NE</v>
      </c>
      <c r="AW22" s="118" t="str">
        <f t="shared" ref="AW22" si="134">IF(SUM(COUNTBLANK(E22:H22),COUNTBLANK(K22:N22),COUNTBLANK(Q22:T22),COUNTBLANK(W22:Z22),COUNTBLANK(AC22:AF22),COUNTBLANK(AI22:AL22),COUNTBLANK(AO22:AR22))=28,"NE","DA")</f>
        <v>NE</v>
      </c>
      <c r="AX22" s="126"/>
      <c r="AY22" s="120" t="str">
        <f>J22</f>
        <v>NE</v>
      </c>
      <c r="AZ22" s="120" t="str">
        <f>P22</f>
        <v>NE</v>
      </c>
      <c r="BA22" s="120" t="str">
        <f>V22</f>
        <v>NE</v>
      </c>
      <c r="BB22" s="120" t="str">
        <f>AB22</f>
        <v>NE</v>
      </c>
      <c r="BC22" s="120" t="str">
        <f>AH22</f>
        <v>NE</v>
      </c>
      <c r="BD22" s="120" t="str">
        <f>AN22</f>
        <v>NE</v>
      </c>
      <c r="BE22" s="120" t="str">
        <f>AT22</f>
        <v>NE</v>
      </c>
      <c r="BF22" s="116" t="str">
        <f t="shared" ref="BF22" si="135">IF(AU22&lt;50, "NE",IF(AU22&lt;60,2,IF(AU22&lt;75,3,IF(AU22&lt;90,4,5))))</f>
        <v>NE</v>
      </c>
    </row>
    <row r="23" spans="1:58" ht="15.75" customHeight="1" thickBot="1" x14ac:dyDescent="0.3">
      <c r="A23" s="146"/>
      <c r="B23" s="148"/>
      <c r="C23" s="148"/>
      <c r="D23" s="27" t="s">
        <v>20</v>
      </c>
      <c r="E23" s="28">
        <f>IF($E$7=0,0,$E$7/$E$6*E22)</f>
        <v>0</v>
      </c>
      <c r="F23" s="28">
        <f>IF($F$7=0,0,$F$7/$F$6*F22)</f>
        <v>0</v>
      </c>
      <c r="G23" s="28">
        <f>IF($G$7=0,0,$G$7/$G$6*G22)</f>
        <v>0</v>
      </c>
      <c r="H23" s="28">
        <f>IF($H$7=0,0,$H$7/$H$6*H22)</f>
        <v>0</v>
      </c>
      <c r="I23" s="141"/>
      <c r="J23" s="139"/>
      <c r="K23" s="29">
        <f>IF($K$7=0,0,$K$7/$K$6*K22)</f>
        <v>0</v>
      </c>
      <c r="L23" s="28">
        <f>IF($L$7=0,0,$L$7/$L$6*L22)</f>
        <v>0</v>
      </c>
      <c r="M23" s="28">
        <f>IF($M$7=0,0,$M$7/$M$6*M22)</f>
        <v>0</v>
      </c>
      <c r="N23" s="28">
        <f>IF($N$7=0,0,$N$7/$N$6*N22)</f>
        <v>0</v>
      </c>
      <c r="O23" s="141"/>
      <c r="P23" s="139"/>
      <c r="Q23" s="29">
        <f>IF($Q$7=0,0,$Q$7/$Q$6*Q22)</f>
        <v>0</v>
      </c>
      <c r="R23" s="28">
        <f>IF($R$7=0,0,$R$7/$R$6*R22)</f>
        <v>0</v>
      </c>
      <c r="S23" s="28">
        <f>IF($S$7=0,0,$S$7/$S$6*S22)</f>
        <v>0</v>
      </c>
      <c r="T23" s="28">
        <f>IF($T$7=0,0,$T$7/$T$6*T22)</f>
        <v>0</v>
      </c>
      <c r="U23" s="141"/>
      <c r="V23" s="139"/>
      <c r="W23" s="29">
        <f>IF($W$7=0,0,$W$7/$W$6*W22)</f>
        <v>0</v>
      </c>
      <c r="X23" s="28">
        <f>IF($X$7=0,0,$X$7/$X$6*X22)</f>
        <v>0</v>
      </c>
      <c r="Y23" s="28">
        <f>IF($Y$7=0,0,$Y$7/$Y$6*Y22)</f>
        <v>0</v>
      </c>
      <c r="Z23" s="28">
        <f>IF($Z$7=0,0,$Z$7/$Z$6*Z22)</f>
        <v>0</v>
      </c>
      <c r="AA23" s="141"/>
      <c r="AB23" s="139"/>
      <c r="AC23" s="29">
        <f t="shared" ref="AC23" si="136">IF($AC$7=0,0,$AC$7/$AC$6*AC22)</f>
        <v>0</v>
      </c>
      <c r="AD23" s="28">
        <f t="shared" ref="AD23" si="137">IF($AD$7=0,0,$AD$7/$AD$6*AD22)</f>
        <v>0</v>
      </c>
      <c r="AE23" s="28">
        <f t="shared" ref="AE23" si="138">IF($AE$7=0,0,$AE$7/$AE$6*AE22)</f>
        <v>0</v>
      </c>
      <c r="AF23" s="28">
        <f t="shared" ref="AF23" si="139">IF($AF$7=0,0,$AF$7/$AF$6*AF22)</f>
        <v>0</v>
      </c>
      <c r="AG23" s="142"/>
      <c r="AH23" s="143"/>
      <c r="AI23" s="30">
        <f t="shared" ref="AI23" si="140">IF($AI$7=0,0,$AI$7/$AI$6*AI22)</f>
        <v>0</v>
      </c>
      <c r="AJ23" s="30">
        <f t="shared" ref="AJ23" si="141">IF($AJ$7=0,0,$AJ$7/$AJ$6*AJ22)</f>
        <v>0</v>
      </c>
      <c r="AK23" s="30">
        <f t="shared" ref="AK23" si="142">IF($AK$7=0,0,$AK$7/$AK$6*AK22)</f>
        <v>0</v>
      </c>
      <c r="AL23" s="30">
        <f t="shared" ref="AL23" si="143">IF($AL$7=0,0,$AL$7/$AL$6*AL22)</f>
        <v>0</v>
      </c>
      <c r="AM23" s="141"/>
      <c r="AN23" s="139"/>
      <c r="AO23" s="30">
        <f t="shared" ref="AO23" si="144">IF($AO$7=0,0,$AO$7/$AO$6*AO22)</f>
        <v>0</v>
      </c>
      <c r="AP23" s="30">
        <f t="shared" ref="AP23" si="145">IF($AP$7=0,0,$AP$7/$AP$6*AP22)</f>
        <v>0</v>
      </c>
      <c r="AQ23" s="30">
        <f t="shared" ref="AQ23" si="146">IF($AQ$7=0,0,$AQ$7/$AQ$6*AQ22)</f>
        <v>0</v>
      </c>
      <c r="AR23" s="115">
        <f>IF($AR$7=0,0,$AR$7/$AR$6*AR22)</f>
        <v>0</v>
      </c>
      <c r="AS23" s="141"/>
      <c r="AT23" s="139"/>
      <c r="AU23" s="137"/>
      <c r="AV23" s="132"/>
      <c r="AW23" s="119"/>
      <c r="AX23" s="127"/>
      <c r="AY23" s="121"/>
      <c r="AZ23" s="121"/>
      <c r="BA23" s="121"/>
      <c r="BB23" s="121"/>
      <c r="BC23" s="121"/>
      <c r="BD23" s="121"/>
      <c r="BE23" s="121"/>
      <c r="BF23" s="117"/>
    </row>
    <row r="24" spans="1:58" ht="15" customHeight="1" x14ac:dyDescent="0.25">
      <c r="A24" s="145">
        <v>9</v>
      </c>
      <c r="B24" s="147" t="str">
        <f>'Popis studenata'!B10</f>
        <v xml:space="preserve"> </v>
      </c>
      <c r="C24" s="147">
        <f>'Popis studenata'!C10</f>
        <v>0</v>
      </c>
      <c r="D24" s="22" t="s">
        <v>19</v>
      </c>
      <c r="E24" s="23"/>
      <c r="F24" s="24"/>
      <c r="G24" s="24"/>
      <c r="H24" s="24"/>
      <c r="I24" s="140">
        <f>IF((E25+F25+G25+H25)&gt;$J$4,"GREŠKA",E25+F25+G25+H25)</f>
        <v>0</v>
      </c>
      <c r="J24" s="138" t="str">
        <f>IF(I24=0,"NE",(IF(I24&gt;=($J$4/2),"DA","NE")))</f>
        <v>NE</v>
      </c>
      <c r="K24" s="23"/>
      <c r="L24" s="24"/>
      <c r="M24" s="24"/>
      <c r="N24" s="24"/>
      <c r="O24" s="140">
        <f>IF((K25+L25+M25+N25)&gt;$P$4,"GREŠKA",K25+L25+M25+N25)</f>
        <v>0</v>
      </c>
      <c r="P24" s="138" t="str">
        <f>IF(O24=0,"NE",(IF(O24&gt;=($P$4/2),"DA","NE")))</f>
        <v>NE</v>
      </c>
      <c r="Q24" s="23"/>
      <c r="R24" s="24"/>
      <c r="S24" s="24"/>
      <c r="T24" s="24"/>
      <c r="U24" s="140">
        <f>IF((Q25+R25+S25+T25)&gt;$V$4,"GREŠKA",Q25+R25+S25+T25)</f>
        <v>0</v>
      </c>
      <c r="V24" s="138" t="str">
        <f>IF(U24=0,"NE",(IF(U24&gt;=($V$4/2),"DA","NE")))</f>
        <v>NE</v>
      </c>
      <c r="W24" s="23"/>
      <c r="X24" s="24"/>
      <c r="Y24" s="24"/>
      <c r="Z24" s="24"/>
      <c r="AA24" s="140">
        <f>IF((W25+X25+Y25+Z25)&gt;$AB$4,"GREŠKA",W25+X25+Y25+Z25)</f>
        <v>0</v>
      </c>
      <c r="AB24" s="138" t="str">
        <f>IF(AA24=0,"NE",(IF(AA24&gt;=($AB$4/2),"DA","NE")))</f>
        <v>NE</v>
      </c>
      <c r="AC24" s="23"/>
      <c r="AD24" s="24"/>
      <c r="AE24" s="24"/>
      <c r="AF24" s="24"/>
      <c r="AG24" s="140">
        <f t="shared" ref="AG24" si="147">IF((AC25+AD25+AE25+AF25)&gt;$AH$4,"GREŠKA",AC25+AD25+AE25+AF25)</f>
        <v>0</v>
      </c>
      <c r="AH24" s="138" t="str">
        <f t="shared" ref="AH24" si="148">IF(AG24=0,"NE",(IF(AG24&gt;=($AH$4/2),"DA","NE")))</f>
        <v>NE</v>
      </c>
      <c r="AI24" s="23"/>
      <c r="AJ24" s="24"/>
      <c r="AK24" s="24"/>
      <c r="AL24" s="24"/>
      <c r="AM24" s="144">
        <f t="shared" ref="AM24" si="149">IF((AI25+AJ25+AK25+AL25)&gt;$AN$4,"GREŠKA",AI25+AJ25+AK25+AL25)</f>
        <v>0</v>
      </c>
      <c r="AN24" s="138" t="str">
        <f t="shared" ref="AN24" si="150">IF(AM24=0,"NE",(IF(AM24&gt;=($AN$4/2),"DA","NE")))</f>
        <v>NE</v>
      </c>
      <c r="AO24" s="23"/>
      <c r="AP24" s="24"/>
      <c r="AQ24" s="24"/>
      <c r="AR24" s="24"/>
      <c r="AS24" s="144">
        <f t="shared" ref="AS24" si="151">IF((AO25+AP25+AQ25+AR25)&gt;$AT$4,"GREŠKA",AO25+AP25+AQ25+AR25)</f>
        <v>0</v>
      </c>
      <c r="AT24" s="138" t="str">
        <f t="shared" ref="AT24" si="152">IF(AS24=0,"NE",(IF(AS24&gt;=($AT$4/2),"DA","NE")))</f>
        <v>NE</v>
      </c>
      <c r="AU24" s="136">
        <f t="shared" ref="AU24" si="153">IF(AND(J24="da",P24="da",V24="da",AB24="da",AH24="da",AN24="da",AT24="da"),I24+O24+U24+AA24+AS24+AM24+AG24,0)</f>
        <v>0</v>
      </c>
      <c r="AV24" s="131" t="str">
        <f t="shared" ref="AV24" si="154">IF(OR(COUNTIF(J24:AT25,"ne")&gt;3,COUNTIF(J24:AT25,"ne")=0),"NE",COUNTIF(J24:AT25,"ne"))</f>
        <v>NE</v>
      </c>
      <c r="AW24" s="118" t="str">
        <f t="shared" ref="AW24" si="155">IF(SUM(COUNTBLANK(E24:H24),COUNTBLANK(K24:N24),COUNTBLANK(Q24:T24),COUNTBLANK(W24:Z24),COUNTBLANK(AC24:AF24),COUNTBLANK(AI24:AL24),COUNTBLANK(AO24:AR24))=28,"NE","DA")</f>
        <v>NE</v>
      </c>
      <c r="AX24" s="126"/>
      <c r="AY24" s="120" t="str">
        <f>J24</f>
        <v>NE</v>
      </c>
      <c r="AZ24" s="120" t="str">
        <f>P24</f>
        <v>NE</v>
      </c>
      <c r="BA24" s="120" t="str">
        <f>V24</f>
        <v>NE</v>
      </c>
      <c r="BB24" s="120" t="str">
        <f>AB24</f>
        <v>NE</v>
      </c>
      <c r="BC24" s="120" t="str">
        <f>AH24</f>
        <v>NE</v>
      </c>
      <c r="BD24" s="120" t="str">
        <f>AN24</f>
        <v>NE</v>
      </c>
      <c r="BE24" s="120" t="str">
        <f>AT24</f>
        <v>NE</v>
      </c>
      <c r="BF24" s="116" t="str">
        <f t="shared" ref="BF24" si="156">IF(AU24&lt;50, "NE",IF(AU24&lt;60,2,IF(AU24&lt;75,3,IF(AU24&lt;90,4,5))))</f>
        <v>NE</v>
      </c>
    </row>
    <row r="25" spans="1:58" ht="15.75" customHeight="1" thickBot="1" x14ac:dyDescent="0.3">
      <c r="A25" s="146"/>
      <c r="B25" s="148"/>
      <c r="C25" s="148"/>
      <c r="D25" s="27" t="s">
        <v>20</v>
      </c>
      <c r="E25" s="28">
        <f>IF($E$7=0,0,$E$7/$E$6*E24)</f>
        <v>0</v>
      </c>
      <c r="F25" s="28">
        <f>IF($F$7=0,0,$F$7/$F$6*F24)</f>
        <v>0</v>
      </c>
      <c r="G25" s="28">
        <f>IF($G$7=0,0,$G$7/$G$6*G24)</f>
        <v>0</v>
      </c>
      <c r="H25" s="28">
        <f>IF($H$7=0,0,$H$7/$H$6*H24)</f>
        <v>0</v>
      </c>
      <c r="I25" s="141"/>
      <c r="J25" s="139"/>
      <c r="K25" s="29">
        <f>IF($K$7=0,0,$K$7/$K$6*K24)</f>
        <v>0</v>
      </c>
      <c r="L25" s="28">
        <f>IF($L$7=0,0,$L$7/$L$6*L24)</f>
        <v>0</v>
      </c>
      <c r="M25" s="28">
        <f>IF($M$7=0,0,$M$7/$M$6*M24)</f>
        <v>0</v>
      </c>
      <c r="N25" s="28">
        <f>IF($N$7=0,0,$N$7/$N$6*N24)</f>
        <v>0</v>
      </c>
      <c r="O25" s="141"/>
      <c r="P25" s="139"/>
      <c r="Q25" s="29">
        <f>IF($Q$7=0,0,$Q$7/$Q$6*Q24)</f>
        <v>0</v>
      </c>
      <c r="R25" s="28">
        <f>IF($R$7=0,0,$R$7/$R$6*R24)</f>
        <v>0</v>
      </c>
      <c r="S25" s="28">
        <f>IF($S$7=0,0,$S$7/$S$6*S24)</f>
        <v>0</v>
      </c>
      <c r="T25" s="28">
        <f>IF($T$7=0,0,$T$7/$T$6*T24)</f>
        <v>0</v>
      </c>
      <c r="U25" s="141"/>
      <c r="V25" s="139"/>
      <c r="W25" s="29">
        <f>IF($W$7=0,0,$W$7/$W$6*W24)</f>
        <v>0</v>
      </c>
      <c r="X25" s="28">
        <f>IF($X$7=0,0,$X$7/$X$6*X24)</f>
        <v>0</v>
      </c>
      <c r="Y25" s="28">
        <f>IF($Y$7=0,0,$Y$7/$Y$6*Y24)</f>
        <v>0</v>
      </c>
      <c r="Z25" s="28">
        <f>IF($Z$7=0,0,$Z$7/$Z$6*Z24)</f>
        <v>0</v>
      </c>
      <c r="AA25" s="141"/>
      <c r="AB25" s="139"/>
      <c r="AC25" s="29">
        <f t="shared" ref="AC25" si="157">IF($AC$7=0,0,$AC$7/$AC$6*AC24)</f>
        <v>0</v>
      </c>
      <c r="AD25" s="28">
        <f t="shared" ref="AD25" si="158">IF($AD$7=0,0,$AD$7/$AD$6*AD24)</f>
        <v>0</v>
      </c>
      <c r="AE25" s="28">
        <f t="shared" ref="AE25" si="159">IF($AE$7=0,0,$AE$7/$AE$6*AE24)</f>
        <v>0</v>
      </c>
      <c r="AF25" s="28">
        <f t="shared" ref="AF25" si="160">IF($AF$7=0,0,$AF$7/$AF$6*AF24)</f>
        <v>0</v>
      </c>
      <c r="AG25" s="142"/>
      <c r="AH25" s="143"/>
      <c r="AI25" s="30">
        <f t="shared" ref="AI25" si="161">IF($AI$7=0,0,$AI$7/$AI$6*AI24)</f>
        <v>0</v>
      </c>
      <c r="AJ25" s="30">
        <f t="shared" ref="AJ25" si="162">IF($AJ$7=0,0,$AJ$7/$AJ$6*AJ24)</f>
        <v>0</v>
      </c>
      <c r="AK25" s="30">
        <f t="shared" ref="AK25" si="163">IF($AK$7=0,0,$AK$7/$AK$6*AK24)</f>
        <v>0</v>
      </c>
      <c r="AL25" s="30">
        <f t="shared" ref="AL25" si="164">IF($AL$7=0,0,$AL$7/$AL$6*AL24)</f>
        <v>0</v>
      </c>
      <c r="AM25" s="141"/>
      <c r="AN25" s="139"/>
      <c r="AO25" s="30">
        <f t="shared" ref="AO25" si="165">IF($AO$7=0,0,$AO$7/$AO$6*AO24)</f>
        <v>0</v>
      </c>
      <c r="AP25" s="30">
        <f t="shared" ref="AP25" si="166">IF($AP$7=0,0,$AP$7/$AP$6*AP24)</f>
        <v>0</v>
      </c>
      <c r="AQ25" s="30">
        <f t="shared" ref="AQ25" si="167">IF($AQ$7=0,0,$AQ$7/$AQ$6*AQ24)</f>
        <v>0</v>
      </c>
      <c r="AR25" s="115">
        <f>IF($AR$7=0,0,$AR$7/$AR$6*AR24)</f>
        <v>0</v>
      </c>
      <c r="AS25" s="141"/>
      <c r="AT25" s="139"/>
      <c r="AU25" s="137"/>
      <c r="AV25" s="132"/>
      <c r="AW25" s="119"/>
      <c r="AX25" s="127"/>
      <c r="AY25" s="121"/>
      <c r="AZ25" s="121"/>
      <c r="BA25" s="121"/>
      <c r="BB25" s="121"/>
      <c r="BC25" s="121"/>
      <c r="BD25" s="121"/>
      <c r="BE25" s="121"/>
      <c r="BF25" s="117"/>
    </row>
    <row r="26" spans="1:58" ht="15" customHeight="1" x14ac:dyDescent="0.25">
      <c r="A26" s="145">
        <v>10</v>
      </c>
      <c r="B26" s="147" t="str">
        <f>'Popis studenata'!B11</f>
        <v xml:space="preserve"> </v>
      </c>
      <c r="C26" s="147">
        <f>'Popis studenata'!C11</f>
        <v>0</v>
      </c>
      <c r="D26" s="22" t="s">
        <v>19</v>
      </c>
      <c r="E26" s="23"/>
      <c r="F26" s="24"/>
      <c r="G26" s="24"/>
      <c r="H26" s="24"/>
      <c r="I26" s="140">
        <f>IF((E27+F27+G27+H27)&gt;$J$4,"GREŠKA",E27+F27+G27+H27)</f>
        <v>0</v>
      </c>
      <c r="J26" s="138" t="str">
        <f>IF(I26=0,"NE",(IF(I26&gt;=($J$4/2),"DA","NE")))</f>
        <v>NE</v>
      </c>
      <c r="K26" s="23"/>
      <c r="L26" s="24"/>
      <c r="M26" s="24"/>
      <c r="N26" s="24"/>
      <c r="O26" s="140">
        <f>IF((K27+L27+M27+N27)&gt;$P$4,"GREŠKA",K27+L27+M27+N27)</f>
        <v>0</v>
      </c>
      <c r="P26" s="138" t="str">
        <f>IF(O26=0,"NE",(IF(O26&gt;=($P$4/2),"DA","NE")))</f>
        <v>NE</v>
      </c>
      <c r="Q26" s="23"/>
      <c r="R26" s="24"/>
      <c r="S26" s="24"/>
      <c r="T26" s="24"/>
      <c r="U26" s="140">
        <f>IF((Q27+R27+S27+T27)&gt;$V$4,"GREŠKA",Q27+R27+S27+T27)</f>
        <v>0</v>
      </c>
      <c r="V26" s="138" t="str">
        <f>IF(U26=0,"NE",(IF(U26&gt;=($V$4/2),"DA","NE")))</f>
        <v>NE</v>
      </c>
      <c r="W26" s="23"/>
      <c r="X26" s="24"/>
      <c r="Y26" s="24"/>
      <c r="Z26" s="24"/>
      <c r="AA26" s="140">
        <f>IF((W27+X27+Y27+Z27)&gt;$AB$4,"GREŠKA",W27+X27+Y27+Z27)</f>
        <v>0</v>
      </c>
      <c r="AB26" s="138" t="str">
        <f>IF(AA26=0,"NE",(IF(AA26&gt;=($AB$4/2),"DA","NE")))</f>
        <v>NE</v>
      </c>
      <c r="AC26" s="23"/>
      <c r="AD26" s="24"/>
      <c r="AE26" s="24"/>
      <c r="AF26" s="24"/>
      <c r="AG26" s="140">
        <f t="shared" ref="AG26" si="168">IF((AC27+AD27+AE27+AF27)&gt;$AH$4,"GREŠKA",AC27+AD27+AE27+AF27)</f>
        <v>0</v>
      </c>
      <c r="AH26" s="138" t="str">
        <f t="shared" ref="AH26" si="169">IF(AG26=0,"NE",(IF(AG26&gt;=($AH$4/2),"DA","NE")))</f>
        <v>NE</v>
      </c>
      <c r="AI26" s="23"/>
      <c r="AJ26" s="24"/>
      <c r="AK26" s="24"/>
      <c r="AL26" s="24"/>
      <c r="AM26" s="144">
        <f t="shared" ref="AM26" si="170">IF((AI27+AJ27+AK27+AL27)&gt;$AN$4,"GREŠKA",AI27+AJ27+AK27+AL27)</f>
        <v>0</v>
      </c>
      <c r="AN26" s="138" t="str">
        <f t="shared" ref="AN26" si="171">IF(AM26=0,"NE",(IF(AM26&gt;=($AN$4/2),"DA","NE")))</f>
        <v>NE</v>
      </c>
      <c r="AO26" s="23"/>
      <c r="AP26" s="24"/>
      <c r="AQ26" s="24"/>
      <c r="AR26" s="24"/>
      <c r="AS26" s="144">
        <f t="shared" ref="AS26" si="172">IF((AO27+AP27+AQ27+AR27)&gt;$AT$4,"GREŠKA",AO27+AP27+AQ27+AR27)</f>
        <v>0</v>
      </c>
      <c r="AT26" s="138" t="str">
        <f t="shared" ref="AT26" si="173">IF(AS26=0,"NE",(IF(AS26&gt;=($AT$4/2),"DA","NE")))</f>
        <v>NE</v>
      </c>
      <c r="AU26" s="136">
        <f t="shared" ref="AU26" si="174">IF(AND(J26="da",P26="da",V26="da",AB26="da",AH26="da",AN26="da",AT26="da"),I26+O26+U26+AA26+AS26+AM26+AG26,0)</f>
        <v>0</v>
      </c>
      <c r="AV26" s="131" t="str">
        <f t="shared" ref="AV26" si="175">IF(OR(COUNTIF(J26:AT27,"ne")&gt;3,COUNTIF(J26:AT27,"ne")=0),"NE",COUNTIF(J26:AT27,"ne"))</f>
        <v>NE</v>
      </c>
      <c r="AW26" s="118" t="str">
        <f t="shared" ref="AW26" si="176">IF(SUM(COUNTBLANK(E26:H26),COUNTBLANK(K26:N26),COUNTBLANK(Q26:T26),COUNTBLANK(W26:Z26),COUNTBLANK(AC26:AF26),COUNTBLANK(AI26:AL26),COUNTBLANK(AO26:AR26))=28,"NE","DA")</f>
        <v>NE</v>
      </c>
      <c r="AX26" s="126"/>
      <c r="AY26" s="120" t="str">
        <f>J26</f>
        <v>NE</v>
      </c>
      <c r="AZ26" s="120" t="str">
        <f>P26</f>
        <v>NE</v>
      </c>
      <c r="BA26" s="120" t="str">
        <f>V26</f>
        <v>NE</v>
      </c>
      <c r="BB26" s="120" t="str">
        <f>AB26</f>
        <v>NE</v>
      </c>
      <c r="BC26" s="120" t="str">
        <f>AH26</f>
        <v>NE</v>
      </c>
      <c r="BD26" s="120" t="str">
        <f>AN26</f>
        <v>NE</v>
      </c>
      <c r="BE26" s="120" t="str">
        <f>AT26</f>
        <v>NE</v>
      </c>
      <c r="BF26" s="116" t="str">
        <f t="shared" ref="BF26" si="177">IF(AU26&lt;50, "NE",IF(AU26&lt;60,2,IF(AU26&lt;75,3,IF(AU26&lt;90,4,5))))</f>
        <v>NE</v>
      </c>
    </row>
    <row r="27" spans="1:58" ht="15.75" customHeight="1" thickBot="1" x14ac:dyDescent="0.3">
      <c r="A27" s="146"/>
      <c r="B27" s="148"/>
      <c r="C27" s="148"/>
      <c r="D27" s="27" t="s">
        <v>20</v>
      </c>
      <c r="E27" s="28">
        <f>IF($E$7=0,0,$E$7/$E$6*E26)</f>
        <v>0</v>
      </c>
      <c r="F27" s="28">
        <f>IF($F$7=0,0,$F$7/$F$6*F26)</f>
        <v>0</v>
      </c>
      <c r="G27" s="28">
        <f>IF($G$7=0,0,$G$7/$G$6*G26)</f>
        <v>0</v>
      </c>
      <c r="H27" s="28">
        <f>IF($H$7=0,0,$H$7/$H$6*H26)</f>
        <v>0</v>
      </c>
      <c r="I27" s="141"/>
      <c r="J27" s="139"/>
      <c r="K27" s="29">
        <f>IF($K$7=0,0,$K$7/$K$6*K26)</f>
        <v>0</v>
      </c>
      <c r="L27" s="28">
        <f>IF($L$7=0,0,$L$7/$L$6*L26)</f>
        <v>0</v>
      </c>
      <c r="M27" s="28">
        <f>IF($M$7=0,0,$M$7/$M$6*M26)</f>
        <v>0</v>
      </c>
      <c r="N27" s="28">
        <f>IF($N$7=0,0,$N$7/$N$6*N26)</f>
        <v>0</v>
      </c>
      <c r="O27" s="141"/>
      <c r="P27" s="139"/>
      <c r="Q27" s="29">
        <f>IF($Q$7=0,0,$Q$7/$Q$6*Q26)</f>
        <v>0</v>
      </c>
      <c r="R27" s="28">
        <f>IF($R$7=0,0,$R$7/$R$6*R26)</f>
        <v>0</v>
      </c>
      <c r="S27" s="28">
        <f>IF($S$7=0,0,$S$7/$S$6*S26)</f>
        <v>0</v>
      </c>
      <c r="T27" s="28">
        <f>IF($T$7=0,0,$T$7/$T$6*T26)</f>
        <v>0</v>
      </c>
      <c r="U27" s="141"/>
      <c r="V27" s="139"/>
      <c r="W27" s="29">
        <f>IF($W$7=0,0,$W$7/$W$6*W26)</f>
        <v>0</v>
      </c>
      <c r="X27" s="28">
        <f>IF($X$7=0,0,$X$7/$X$6*X26)</f>
        <v>0</v>
      </c>
      <c r="Y27" s="28">
        <f>IF($Y$7=0,0,$Y$7/$Y$6*Y26)</f>
        <v>0</v>
      </c>
      <c r="Z27" s="28">
        <f>IF($Z$7=0,0,$Z$7/$Z$6*Z26)</f>
        <v>0</v>
      </c>
      <c r="AA27" s="141"/>
      <c r="AB27" s="139"/>
      <c r="AC27" s="29">
        <f t="shared" ref="AC27" si="178">IF($AC$7=0,0,$AC$7/$AC$6*AC26)</f>
        <v>0</v>
      </c>
      <c r="AD27" s="28">
        <f t="shared" ref="AD27" si="179">IF($AD$7=0,0,$AD$7/$AD$6*AD26)</f>
        <v>0</v>
      </c>
      <c r="AE27" s="28">
        <f t="shared" ref="AE27" si="180">IF($AE$7=0,0,$AE$7/$AE$6*AE26)</f>
        <v>0</v>
      </c>
      <c r="AF27" s="28">
        <f t="shared" ref="AF27" si="181">IF($AF$7=0,0,$AF$7/$AF$6*AF26)</f>
        <v>0</v>
      </c>
      <c r="AG27" s="142"/>
      <c r="AH27" s="143"/>
      <c r="AI27" s="30">
        <f t="shared" ref="AI27" si="182">IF($AI$7=0,0,$AI$7/$AI$6*AI26)</f>
        <v>0</v>
      </c>
      <c r="AJ27" s="30">
        <f t="shared" ref="AJ27" si="183">IF($AJ$7=0,0,$AJ$7/$AJ$6*AJ26)</f>
        <v>0</v>
      </c>
      <c r="AK27" s="30">
        <f t="shared" ref="AK27" si="184">IF($AK$7=0,0,$AK$7/$AK$6*AK26)</f>
        <v>0</v>
      </c>
      <c r="AL27" s="30">
        <f t="shared" ref="AL27" si="185">IF($AL$7=0,0,$AL$7/$AL$6*AL26)</f>
        <v>0</v>
      </c>
      <c r="AM27" s="141"/>
      <c r="AN27" s="139"/>
      <c r="AO27" s="30">
        <f t="shared" ref="AO27" si="186">IF($AO$7=0,0,$AO$7/$AO$6*AO26)</f>
        <v>0</v>
      </c>
      <c r="AP27" s="30">
        <f t="shared" ref="AP27" si="187">IF($AP$7=0,0,$AP$7/$AP$6*AP26)</f>
        <v>0</v>
      </c>
      <c r="AQ27" s="30">
        <f t="shared" ref="AQ27" si="188">IF($AQ$7=0,0,$AQ$7/$AQ$6*AQ26)</f>
        <v>0</v>
      </c>
      <c r="AR27" s="115">
        <f>IF($AR$7=0,0,$AR$7/$AR$6*AR26)</f>
        <v>0</v>
      </c>
      <c r="AS27" s="141"/>
      <c r="AT27" s="139"/>
      <c r="AU27" s="137"/>
      <c r="AV27" s="132"/>
      <c r="AW27" s="119"/>
      <c r="AX27" s="127"/>
      <c r="AY27" s="121"/>
      <c r="AZ27" s="121"/>
      <c r="BA27" s="121"/>
      <c r="BB27" s="121"/>
      <c r="BC27" s="121"/>
      <c r="BD27" s="121"/>
      <c r="BE27" s="121"/>
      <c r="BF27" s="117"/>
    </row>
    <row r="28" spans="1:58" ht="15" customHeight="1" x14ac:dyDescent="0.25">
      <c r="A28" s="145">
        <v>11</v>
      </c>
      <c r="B28" s="147" t="str">
        <f>'Popis studenata'!B12</f>
        <v xml:space="preserve"> </v>
      </c>
      <c r="C28" s="147">
        <f>'Popis studenata'!C12</f>
        <v>0</v>
      </c>
      <c r="D28" s="22" t="s">
        <v>19</v>
      </c>
      <c r="E28" s="23"/>
      <c r="F28" s="24"/>
      <c r="G28" s="24"/>
      <c r="H28" s="24"/>
      <c r="I28" s="140">
        <f>IF((E29+F29+G29+H29)&gt;$J$4,"GREŠKA",E29+F29+G29+H29)</f>
        <v>0</v>
      </c>
      <c r="J28" s="138" t="str">
        <f>IF(I28=0,"NE",(IF(I28&gt;=($J$4/2),"DA","NE")))</f>
        <v>NE</v>
      </c>
      <c r="K28" s="23"/>
      <c r="L28" s="24"/>
      <c r="M28" s="24"/>
      <c r="N28" s="24"/>
      <c r="O28" s="140">
        <f>IF((K29+L29+M29+N29)&gt;$P$4,"GREŠKA",K29+L29+M29+N29)</f>
        <v>0</v>
      </c>
      <c r="P28" s="138" t="str">
        <f>IF(O28=0,"NE",(IF(O28&gt;=($P$4/2),"DA","NE")))</f>
        <v>NE</v>
      </c>
      <c r="Q28" s="23"/>
      <c r="R28" s="24"/>
      <c r="S28" s="24"/>
      <c r="T28" s="24"/>
      <c r="U28" s="140">
        <f>IF((Q29+R29+S29+T29)&gt;$V$4,"GREŠKA",Q29+R29+S29+T29)</f>
        <v>0</v>
      </c>
      <c r="V28" s="138" t="str">
        <f>IF(U28=0,"NE",(IF(U28&gt;=($V$4/2),"DA","NE")))</f>
        <v>NE</v>
      </c>
      <c r="W28" s="23"/>
      <c r="X28" s="24"/>
      <c r="Y28" s="24"/>
      <c r="Z28" s="24"/>
      <c r="AA28" s="140">
        <f>IF((W29+X29+Y29+Z29)&gt;$AB$4,"GREŠKA",W29+X29+Y29+Z29)</f>
        <v>0</v>
      </c>
      <c r="AB28" s="138" t="str">
        <f>IF(AA28=0,"NE",(IF(AA28&gt;=($AB$4/2),"DA","NE")))</f>
        <v>NE</v>
      </c>
      <c r="AC28" s="23"/>
      <c r="AD28" s="24"/>
      <c r="AE28" s="24"/>
      <c r="AF28" s="24"/>
      <c r="AG28" s="140">
        <f t="shared" ref="AG28" si="189">IF((AC29+AD29+AE29+AF29)&gt;$AH$4,"GREŠKA",AC29+AD29+AE29+AF29)</f>
        <v>0</v>
      </c>
      <c r="AH28" s="138" t="str">
        <f t="shared" ref="AH28" si="190">IF(AG28=0,"NE",(IF(AG28&gt;=($AH$4/2),"DA","NE")))</f>
        <v>NE</v>
      </c>
      <c r="AI28" s="23"/>
      <c r="AJ28" s="24"/>
      <c r="AK28" s="24"/>
      <c r="AL28" s="24"/>
      <c r="AM28" s="144">
        <f t="shared" ref="AM28" si="191">IF((AI29+AJ29+AK29+AL29)&gt;$AN$4,"GREŠKA",AI29+AJ29+AK29+AL29)</f>
        <v>0</v>
      </c>
      <c r="AN28" s="138" t="str">
        <f t="shared" ref="AN28" si="192">IF(AM28=0,"NE",(IF(AM28&gt;=($AN$4/2),"DA","NE")))</f>
        <v>NE</v>
      </c>
      <c r="AO28" s="23"/>
      <c r="AP28" s="24"/>
      <c r="AQ28" s="24"/>
      <c r="AR28" s="24"/>
      <c r="AS28" s="144">
        <f t="shared" ref="AS28" si="193">IF((AO29+AP29+AQ29+AR29)&gt;$AT$4,"GREŠKA",AO29+AP29+AQ29+AR29)</f>
        <v>0</v>
      </c>
      <c r="AT28" s="138" t="str">
        <f t="shared" ref="AT28" si="194">IF(AS28=0,"NE",(IF(AS28&gt;=($AT$4/2),"DA","NE")))</f>
        <v>NE</v>
      </c>
      <c r="AU28" s="136">
        <f t="shared" ref="AU28" si="195">IF(AND(J28="da",P28="da",V28="da",AB28="da",AH28="da",AN28="da",AT28="da"),I28+O28+U28+AA28+AS28+AM28+AG28,0)</f>
        <v>0</v>
      </c>
      <c r="AV28" s="131" t="str">
        <f t="shared" ref="AV28" si="196">IF(OR(COUNTIF(J28:AT29,"ne")&gt;3,COUNTIF(J28:AT29,"ne")=0),"NE",COUNTIF(J28:AT29,"ne"))</f>
        <v>NE</v>
      </c>
      <c r="AW28" s="118" t="str">
        <f t="shared" ref="AW28" si="197">IF(SUM(COUNTBLANK(E28:H28),COUNTBLANK(K28:N28),COUNTBLANK(Q28:T28),COUNTBLANK(W28:Z28),COUNTBLANK(AC28:AF28),COUNTBLANK(AI28:AL28),COUNTBLANK(AO28:AR28))=28,"NE","DA")</f>
        <v>NE</v>
      </c>
      <c r="AX28" s="126"/>
      <c r="AY28" s="120" t="str">
        <f>J28</f>
        <v>NE</v>
      </c>
      <c r="AZ28" s="120" t="str">
        <f>P28</f>
        <v>NE</v>
      </c>
      <c r="BA28" s="120" t="str">
        <f>V28</f>
        <v>NE</v>
      </c>
      <c r="BB28" s="120" t="str">
        <f>AB28</f>
        <v>NE</v>
      </c>
      <c r="BC28" s="120" t="str">
        <f>AH28</f>
        <v>NE</v>
      </c>
      <c r="BD28" s="120" t="str">
        <f>AN28</f>
        <v>NE</v>
      </c>
      <c r="BE28" s="120" t="str">
        <f>AT28</f>
        <v>NE</v>
      </c>
      <c r="BF28" s="116" t="str">
        <f t="shared" ref="BF28" si="198">IF(AU28&lt;50, "NE",IF(AU28&lt;60,2,IF(AU28&lt;75,3,IF(AU28&lt;90,4,5))))</f>
        <v>NE</v>
      </c>
    </row>
    <row r="29" spans="1:58" ht="15.75" customHeight="1" thickBot="1" x14ac:dyDescent="0.3">
      <c r="A29" s="146"/>
      <c r="B29" s="148"/>
      <c r="C29" s="148"/>
      <c r="D29" s="27" t="s">
        <v>20</v>
      </c>
      <c r="E29" s="28">
        <f>IF($E$7=0,0,$E$7/$E$6*E28)</f>
        <v>0</v>
      </c>
      <c r="F29" s="28">
        <f>IF($F$7=0,0,$F$7/$F$6*F28)</f>
        <v>0</v>
      </c>
      <c r="G29" s="28">
        <f>IF($G$7=0,0,$G$7/$G$6*G28)</f>
        <v>0</v>
      </c>
      <c r="H29" s="28">
        <f>IF($H$7=0,0,$H$7/$H$6*H28)</f>
        <v>0</v>
      </c>
      <c r="I29" s="141"/>
      <c r="J29" s="139"/>
      <c r="K29" s="29">
        <f>IF($K$7=0,0,$K$7/$K$6*K28)</f>
        <v>0</v>
      </c>
      <c r="L29" s="28">
        <f>IF($L$7=0,0,$L$7/$L$6*L28)</f>
        <v>0</v>
      </c>
      <c r="M29" s="28">
        <f>IF($M$7=0,0,$M$7/$M$6*M28)</f>
        <v>0</v>
      </c>
      <c r="N29" s="28">
        <f>IF($N$7=0,0,$N$7/$N$6*N28)</f>
        <v>0</v>
      </c>
      <c r="O29" s="141"/>
      <c r="P29" s="139"/>
      <c r="Q29" s="29">
        <f>IF($Q$7=0,0,$Q$7/$Q$6*Q28)</f>
        <v>0</v>
      </c>
      <c r="R29" s="28">
        <f>IF($R$7=0,0,$R$7/$R$6*R28)</f>
        <v>0</v>
      </c>
      <c r="S29" s="28">
        <f>IF($S$7=0,0,$S$7/$S$6*S28)</f>
        <v>0</v>
      </c>
      <c r="T29" s="28">
        <f>IF($T$7=0,0,$T$7/$T$6*T28)</f>
        <v>0</v>
      </c>
      <c r="U29" s="141"/>
      <c r="V29" s="139"/>
      <c r="W29" s="29">
        <f>IF($W$7=0,0,$W$7/$W$6*W28)</f>
        <v>0</v>
      </c>
      <c r="X29" s="28">
        <f>IF($X$7=0,0,$X$7/$X$6*X28)</f>
        <v>0</v>
      </c>
      <c r="Y29" s="28">
        <f>IF($Y$7=0,0,$Y$7/$Y$6*Y28)</f>
        <v>0</v>
      </c>
      <c r="Z29" s="28">
        <f>IF($Z$7=0,0,$Z$7/$Z$6*Z28)</f>
        <v>0</v>
      </c>
      <c r="AA29" s="141"/>
      <c r="AB29" s="139"/>
      <c r="AC29" s="29">
        <f t="shared" ref="AC29" si="199">IF($AC$7=0,0,$AC$7/$AC$6*AC28)</f>
        <v>0</v>
      </c>
      <c r="AD29" s="28">
        <f t="shared" ref="AD29" si="200">IF($AD$7=0,0,$AD$7/$AD$6*AD28)</f>
        <v>0</v>
      </c>
      <c r="AE29" s="28">
        <f t="shared" ref="AE29" si="201">IF($AE$7=0,0,$AE$7/$AE$6*AE28)</f>
        <v>0</v>
      </c>
      <c r="AF29" s="28">
        <f t="shared" ref="AF29" si="202">IF($AF$7=0,0,$AF$7/$AF$6*AF28)</f>
        <v>0</v>
      </c>
      <c r="AG29" s="142"/>
      <c r="AH29" s="143"/>
      <c r="AI29" s="30">
        <f t="shared" ref="AI29" si="203">IF($AI$7=0,0,$AI$7/$AI$6*AI28)</f>
        <v>0</v>
      </c>
      <c r="AJ29" s="30">
        <f t="shared" ref="AJ29" si="204">IF($AJ$7=0,0,$AJ$7/$AJ$6*AJ28)</f>
        <v>0</v>
      </c>
      <c r="AK29" s="30">
        <f t="shared" ref="AK29" si="205">IF($AK$7=0,0,$AK$7/$AK$6*AK28)</f>
        <v>0</v>
      </c>
      <c r="AL29" s="30">
        <f t="shared" ref="AL29" si="206">IF($AL$7=0,0,$AL$7/$AL$6*AL28)</f>
        <v>0</v>
      </c>
      <c r="AM29" s="141"/>
      <c r="AN29" s="139"/>
      <c r="AO29" s="30">
        <f t="shared" ref="AO29" si="207">IF($AO$7=0,0,$AO$7/$AO$6*AO28)</f>
        <v>0</v>
      </c>
      <c r="AP29" s="30">
        <f t="shared" ref="AP29" si="208">IF($AP$7=0,0,$AP$7/$AP$6*AP28)</f>
        <v>0</v>
      </c>
      <c r="AQ29" s="30">
        <f t="shared" ref="AQ29" si="209">IF($AQ$7=0,0,$AQ$7/$AQ$6*AQ28)</f>
        <v>0</v>
      </c>
      <c r="AR29" s="115">
        <f>IF($AR$7=0,0,$AR$7/$AR$6*AR28)</f>
        <v>0</v>
      </c>
      <c r="AS29" s="141"/>
      <c r="AT29" s="139"/>
      <c r="AU29" s="137"/>
      <c r="AV29" s="132"/>
      <c r="AW29" s="119"/>
      <c r="AX29" s="127"/>
      <c r="AY29" s="121"/>
      <c r="AZ29" s="121"/>
      <c r="BA29" s="121"/>
      <c r="BB29" s="121"/>
      <c r="BC29" s="121"/>
      <c r="BD29" s="121"/>
      <c r="BE29" s="121"/>
      <c r="BF29" s="117"/>
    </row>
    <row r="30" spans="1:58" ht="15" customHeight="1" x14ac:dyDescent="0.25">
      <c r="A30" s="145">
        <v>12</v>
      </c>
      <c r="B30" s="147" t="str">
        <f>'Popis studenata'!B13</f>
        <v xml:space="preserve"> </v>
      </c>
      <c r="C30" s="147">
        <f>'Popis studenata'!C13</f>
        <v>0</v>
      </c>
      <c r="D30" s="22" t="s">
        <v>19</v>
      </c>
      <c r="E30" s="23"/>
      <c r="F30" s="24"/>
      <c r="G30" s="24"/>
      <c r="H30" s="24"/>
      <c r="I30" s="140">
        <f>IF((E31+F31+G31+H31)&gt;$J$4,"GREŠKA",E31+F31+G31+H31)</f>
        <v>0</v>
      </c>
      <c r="J30" s="138" t="str">
        <f>IF(I30=0,"NE",(IF(I30&gt;=($J$4/2),"DA","NE")))</f>
        <v>NE</v>
      </c>
      <c r="K30" s="23"/>
      <c r="L30" s="24"/>
      <c r="M30" s="24"/>
      <c r="N30" s="24"/>
      <c r="O30" s="140">
        <f>IF((K31+L31+M31+N31)&gt;$P$4,"GREŠKA",K31+L31+M31+N31)</f>
        <v>0</v>
      </c>
      <c r="P30" s="138" t="str">
        <f>IF(O30=0,"NE",(IF(O30&gt;=($P$4/2),"DA","NE")))</f>
        <v>NE</v>
      </c>
      <c r="Q30" s="23"/>
      <c r="R30" s="24"/>
      <c r="S30" s="24"/>
      <c r="T30" s="24"/>
      <c r="U30" s="140">
        <f>IF((Q31+R31+S31+T31)&gt;$V$4,"GREŠKA",Q31+R31+S31+T31)</f>
        <v>0</v>
      </c>
      <c r="V30" s="138" t="str">
        <f>IF(U30=0,"NE",(IF(U30&gt;=($V$4/2),"DA","NE")))</f>
        <v>NE</v>
      </c>
      <c r="W30" s="23"/>
      <c r="X30" s="24"/>
      <c r="Y30" s="24"/>
      <c r="Z30" s="24"/>
      <c r="AA30" s="140">
        <f>IF((W31+X31+Y31+Z31)&gt;$AB$4,"GREŠKA",W31+X31+Y31+Z31)</f>
        <v>0</v>
      </c>
      <c r="AB30" s="138" t="str">
        <f>IF(AA30=0,"NE",(IF(AA30&gt;=($AB$4/2),"DA","NE")))</f>
        <v>NE</v>
      </c>
      <c r="AC30" s="23"/>
      <c r="AD30" s="24"/>
      <c r="AE30" s="24"/>
      <c r="AF30" s="24"/>
      <c r="AG30" s="140">
        <f t="shared" ref="AG30" si="210">IF((AC31+AD31+AE31+AF31)&gt;$AH$4,"GREŠKA",AC31+AD31+AE31+AF31)</f>
        <v>0</v>
      </c>
      <c r="AH30" s="138" t="str">
        <f t="shared" ref="AH30" si="211">IF(AG30=0,"NE",(IF(AG30&gt;=($AH$4/2),"DA","NE")))</f>
        <v>NE</v>
      </c>
      <c r="AI30" s="23"/>
      <c r="AJ30" s="24"/>
      <c r="AK30" s="24"/>
      <c r="AL30" s="24"/>
      <c r="AM30" s="144">
        <f t="shared" ref="AM30" si="212">IF((AI31+AJ31+AK31+AL31)&gt;$AN$4,"GREŠKA",AI31+AJ31+AK31+AL31)</f>
        <v>0</v>
      </c>
      <c r="AN30" s="138" t="str">
        <f t="shared" ref="AN30" si="213">IF(AM30=0,"NE",(IF(AM30&gt;=($AN$4/2),"DA","NE")))</f>
        <v>NE</v>
      </c>
      <c r="AO30" s="23"/>
      <c r="AP30" s="24"/>
      <c r="AQ30" s="24"/>
      <c r="AR30" s="24"/>
      <c r="AS30" s="144">
        <f t="shared" ref="AS30" si="214">IF((AO31+AP31+AQ31+AR31)&gt;$AT$4,"GREŠKA",AO31+AP31+AQ31+AR31)</f>
        <v>0</v>
      </c>
      <c r="AT30" s="138" t="str">
        <f t="shared" ref="AT30" si="215">IF(AS30=0,"NE",(IF(AS30&gt;=($AT$4/2),"DA","NE")))</f>
        <v>NE</v>
      </c>
      <c r="AU30" s="136">
        <f t="shared" ref="AU30" si="216">IF(AND(J30="da",P30="da",V30="da",AB30="da",AH30="da",AN30="da",AT30="da"),I30+O30+U30+AA30+AS30+AM30+AG30,0)</f>
        <v>0</v>
      </c>
      <c r="AV30" s="131" t="str">
        <f t="shared" ref="AV30" si="217">IF(OR(COUNTIF(J30:AT31,"ne")&gt;3,COUNTIF(J30:AT31,"ne")=0),"NE",COUNTIF(J30:AT31,"ne"))</f>
        <v>NE</v>
      </c>
      <c r="AW30" s="118" t="str">
        <f t="shared" ref="AW30" si="218">IF(SUM(COUNTBLANK(E30:H30),COUNTBLANK(K30:N30),COUNTBLANK(Q30:T30),COUNTBLANK(W30:Z30),COUNTBLANK(AC30:AF30),COUNTBLANK(AI30:AL30),COUNTBLANK(AO30:AR30))=28,"NE","DA")</f>
        <v>NE</v>
      </c>
      <c r="AX30" s="126"/>
      <c r="AY30" s="120" t="str">
        <f>J30</f>
        <v>NE</v>
      </c>
      <c r="AZ30" s="120" t="str">
        <f>P30</f>
        <v>NE</v>
      </c>
      <c r="BA30" s="120" t="str">
        <f>V30</f>
        <v>NE</v>
      </c>
      <c r="BB30" s="120" t="str">
        <f>AB30</f>
        <v>NE</v>
      </c>
      <c r="BC30" s="120" t="str">
        <f>AH30</f>
        <v>NE</v>
      </c>
      <c r="BD30" s="120" t="str">
        <f>AN30</f>
        <v>NE</v>
      </c>
      <c r="BE30" s="120" t="str">
        <f>AT30</f>
        <v>NE</v>
      </c>
      <c r="BF30" s="116" t="str">
        <f t="shared" ref="BF30" si="219">IF(AU30&lt;50, "NE",IF(AU30&lt;60,2,IF(AU30&lt;75,3,IF(AU30&lt;90,4,5))))</f>
        <v>NE</v>
      </c>
    </row>
    <row r="31" spans="1:58" ht="15.75" customHeight="1" thickBot="1" x14ac:dyDescent="0.3">
      <c r="A31" s="146"/>
      <c r="B31" s="148"/>
      <c r="C31" s="148"/>
      <c r="D31" s="27" t="s">
        <v>20</v>
      </c>
      <c r="E31" s="28">
        <f>IF($E$7=0,0,$E$7/$E$6*E30)</f>
        <v>0</v>
      </c>
      <c r="F31" s="28">
        <f>IF($F$7=0,0,$F$7/$F$6*F30)</f>
        <v>0</v>
      </c>
      <c r="G31" s="28">
        <f>IF($G$7=0,0,$G$7/$G$6*G30)</f>
        <v>0</v>
      </c>
      <c r="H31" s="28">
        <f>IF($H$7=0,0,$H$7/$H$6*H30)</f>
        <v>0</v>
      </c>
      <c r="I31" s="141"/>
      <c r="J31" s="139"/>
      <c r="K31" s="29">
        <f>IF($K$7=0,0,$K$7/$K$6*K30)</f>
        <v>0</v>
      </c>
      <c r="L31" s="28">
        <f>IF($L$7=0,0,$L$7/$L$6*L30)</f>
        <v>0</v>
      </c>
      <c r="M31" s="28">
        <f>IF($M$7=0,0,$M$7/$M$6*M30)</f>
        <v>0</v>
      </c>
      <c r="N31" s="28">
        <f>IF($N$7=0,0,$N$7/$N$6*N30)</f>
        <v>0</v>
      </c>
      <c r="O31" s="141"/>
      <c r="P31" s="139"/>
      <c r="Q31" s="29">
        <f>IF($Q$7=0,0,$Q$7/$Q$6*Q30)</f>
        <v>0</v>
      </c>
      <c r="R31" s="28">
        <f>IF($R$7=0,0,$R$7/$R$6*R30)</f>
        <v>0</v>
      </c>
      <c r="S31" s="28">
        <f>IF($S$7=0,0,$S$7/$S$6*S30)</f>
        <v>0</v>
      </c>
      <c r="T31" s="28">
        <f>IF($T$7=0,0,$T$7/$T$6*T30)</f>
        <v>0</v>
      </c>
      <c r="U31" s="141"/>
      <c r="V31" s="139"/>
      <c r="W31" s="29">
        <f>IF($W$7=0,0,$W$7/$W$6*W30)</f>
        <v>0</v>
      </c>
      <c r="X31" s="28">
        <f>IF($X$7=0,0,$X$7/$X$6*X30)</f>
        <v>0</v>
      </c>
      <c r="Y31" s="28">
        <f>IF($Y$7=0,0,$Y$7/$Y$6*Y30)</f>
        <v>0</v>
      </c>
      <c r="Z31" s="28">
        <f>IF($Z$7=0,0,$Z$7/$Z$6*Z30)</f>
        <v>0</v>
      </c>
      <c r="AA31" s="141"/>
      <c r="AB31" s="139"/>
      <c r="AC31" s="29">
        <f t="shared" ref="AC31" si="220">IF($AC$7=0,0,$AC$7/$AC$6*AC30)</f>
        <v>0</v>
      </c>
      <c r="AD31" s="28">
        <f t="shared" ref="AD31" si="221">IF($AD$7=0,0,$AD$7/$AD$6*AD30)</f>
        <v>0</v>
      </c>
      <c r="AE31" s="28">
        <f t="shared" ref="AE31" si="222">IF($AE$7=0,0,$AE$7/$AE$6*AE30)</f>
        <v>0</v>
      </c>
      <c r="AF31" s="28">
        <f t="shared" ref="AF31" si="223">IF($AF$7=0,0,$AF$7/$AF$6*AF30)</f>
        <v>0</v>
      </c>
      <c r="AG31" s="142"/>
      <c r="AH31" s="143"/>
      <c r="AI31" s="30">
        <f t="shared" ref="AI31" si="224">IF($AI$7=0,0,$AI$7/$AI$6*AI30)</f>
        <v>0</v>
      </c>
      <c r="AJ31" s="30">
        <f t="shared" ref="AJ31" si="225">IF($AJ$7=0,0,$AJ$7/$AJ$6*AJ30)</f>
        <v>0</v>
      </c>
      <c r="AK31" s="30">
        <f t="shared" ref="AK31" si="226">IF($AK$7=0,0,$AK$7/$AK$6*AK30)</f>
        <v>0</v>
      </c>
      <c r="AL31" s="30">
        <f t="shared" ref="AL31" si="227">IF($AL$7=0,0,$AL$7/$AL$6*AL30)</f>
        <v>0</v>
      </c>
      <c r="AM31" s="141"/>
      <c r="AN31" s="139"/>
      <c r="AO31" s="30">
        <f t="shared" ref="AO31" si="228">IF($AO$7=0,0,$AO$7/$AO$6*AO30)</f>
        <v>0</v>
      </c>
      <c r="AP31" s="30">
        <f t="shared" ref="AP31" si="229">IF($AP$7=0,0,$AP$7/$AP$6*AP30)</f>
        <v>0</v>
      </c>
      <c r="AQ31" s="30">
        <f t="shared" ref="AQ31" si="230">IF($AQ$7=0,0,$AQ$7/$AQ$6*AQ30)</f>
        <v>0</v>
      </c>
      <c r="AR31" s="115">
        <f>IF($AR$7=0,0,$AR$7/$AR$6*AR30)</f>
        <v>0</v>
      </c>
      <c r="AS31" s="141"/>
      <c r="AT31" s="139"/>
      <c r="AU31" s="137"/>
      <c r="AV31" s="132"/>
      <c r="AW31" s="119"/>
      <c r="AX31" s="127"/>
      <c r="AY31" s="121"/>
      <c r="AZ31" s="121"/>
      <c r="BA31" s="121"/>
      <c r="BB31" s="121"/>
      <c r="BC31" s="121"/>
      <c r="BD31" s="121"/>
      <c r="BE31" s="121"/>
      <c r="BF31" s="117"/>
    </row>
    <row r="32" spans="1:58" ht="15" customHeight="1" x14ac:dyDescent="0.25">
      <c r="A32" s="145">
        <v>13</v>
      </c>
      <c r="B32" s="147" t="str">
        <f>'Popis studenata'!B14</f>
        <v xml:space="preserve"> </v>
      </c>
      <c r="C32" s="147">
        <f>'Popis studenata'!C14</f>
        <v>0</v>
      </c>
      <c r="D32" s="22" t="s">
        <v>19</v>
      </c>
      <c r="E32" s="23"/>
      <c r="F32" s="24"/>
      <c r="G32" s="24"/>
      <c r="H32" s="24"/>
      <c r="I32" s="140">
        <f>IF((E33+F33+G33+H33)&gt;$J$4,"GREŠKA",E33+F33+G33+H33)</f>
        <v>0</v>
      </c>
      <c r="J32" s="138" t="str">
        <f>IF(I32=0,"NE",(IF(I32&gt;=($J$4/2),"DA","NE")))</f>
        <v>NE</v>
      </c>
      <c r="K32" s="23"/>
      <c r="L32" s="24"/>
      <c r="M32" s="24"/>
      <c r="N32" s="24"/>
      <c r="O32" s="140">
        <f>IF((K33+L33+M33+N33)&gt;$P$4,"GREŠKA",K33+L33+M33+N33)</f>
        <v>0</v>
      </c>
      <c r="P32" s="138" t="str">
        <f>IF(O32=0,"NE",(IF(O32&gt;=($P$4/2),"DA","NE")))</f>
        <v>NE</v>
      </c>
      <c r="Q32" s="23"/>
      <c r="R32" s="24"/>
      <c r="S32" s="24"/>
      <c r="T32" s="24"/>
      <c r="U32" s="140">
        <f>IF((Q33+R33+S33+T33)&gt;$V$4,"GREŠKA",Q33+R33+S33+T33)</f>
        <v>0</v>
      </c>
      <c r="V32" s="138" t="str">
        <f>IF(U32=0,"NE",(IF(U32&gt;=($V$4/2),"DA","NE")))</f>
        <v>NE</v>
      </c>
      <c r="W32" s="23"/>
      <c r="X32" s="24"/>
      <c r="Y32" s="24"/>
      <c r="Z32" s="24"/>
      <c r="AA32" s="140">
        <f>IF((W33+X33+Y33+Z33)&gt;$AB$4,"GREŠKA",W33+X33+Y33+Z33)</f>
        <v>0</v>
      </c>
      <c r="AB32" s="138" t="str">
        <f>IF(AA32=0,"NE",(IF(AA32&gt;=($AB$4/2),"DA","NE")))</f>
        <v>NE</v>
      </c>
      <c r="AC32" s="23"/>
      <c r="AD32" s="24"/>
      <c r="AE32" s="24"/>
      <c r="AF32" s="24"/>
      <c r="AG32" s="140">
        <f t="shared" ref="AG32" si="231">IF((AC33+AD33+AE33+AF33)&gt;$AH$4,"GREŠKA",AC33+AD33+AE33+AF33)</f>
        <v>0</v>
      </c>
      <c r="AH32" s="138" t="str">
        <f t="shared" ref="AH32" si="232">IF(AG32=0,"NE",(IF(AG32&gt;=($AH$4/2),"DA","NE")))</f>
        <v>NE</v>
      </c>
      <c r="AI32" s="23"/>
      <c r="AJ32" s="24"/>
      <c r="AK32" s="24"/>
      <c r="AL32" s="24"/>
      <c r="AM32" s="144">
        <f t="shared" ref="AM32" si="233">IF((AI33+AJ33+AK33+AL33)&gt;$AN$4,"GREŠKA",AI33+AJ33+AK33+AL33)</f>
        <v>0</v>
      </c>
      <c r="AN32" s="138" t="str">
        <f t="shared" ref="AN32" si="234">IF(AM32=0,"NE",(IF(AM32&gt;=($AN$4/2),"DA","NE")))</f>
        <v>NE</v>
      </c>
      <c r="AO32" s="23"/>
      <c r="AP32" s="24"/>
      <c r="AQ32" s="24"/>
      <c r="AR32" s="24"/>
      <c r="AS32" s="144">
        <f t="shared" ref="AS32" si="235">IF((AO33+AP33+AQ33+AR33)&gt;$AT$4,"GREŠKA",AO33+AP33+AQ33+AR33)</f>
        <v>0</v>
      </c>
      <c r="AT32" s="138" t="str">
        <f t="shared" ref="AT32" si="236">IF(AS32=0,"NE",(IF(AS32&gt;=($AT$4/2),"DA","NE")))</f>
        <v>NE</v>
      </c>
      <c r="AU32" s="136">
        <f t="shared" ref="AU32" si="237">IF(AND(J32="da",P32="da",V32="da",AB32="da",AH32="da",AN32="da",AT32="da"),I32+O32+U32+AA32+AS32+AM32+AG32,0)</f>
        <v>0</v>
      </c>
      <c r="AV32" s="131" t="str">
        <f t="shared" ref="AV32" si="238">IF(OR(COUNTIF(J32:AT33,"ne")&gt;3,COUNTIF(J32:AT33,"ne")=0),"NE",COUNTIF(J32:AT33,"ne"))</f>
        <v>NE</v>
      </c>
      <c r="AW32" s="118" t="str">
        <f t="shared" ref="AW32" si="239">IF(SUM(COUNTBLANK(E32:H32),COUNTBLANK(K32:N32),COUNTBLANK(Q32:T32),COUNTBLANK(W32:Z32),COUNTBLANK(AC32:AF32),COUNTBLANK(AI32:AL32),COUNTBLANK(AO32:AR32))=28,"NE","DA")</f>
        <v>NE</v>
      </c>
      <c r="AX32" s="126"/>
      <c r="AY32" s="120" t="str">
        <f>J32</f>
        <v>NE</v>
      </c>
      <c r="AZ32" s="120" t="str">
        <f>P32</f>
        <v>NE</v>
      </c>
      <c r="BA32" s="120" t="str">
        <f>V32</f>
        <v>NE</v>
      </c>
      <c r="BB32" s="120" t="str">
        <f>AB32</f>
        <v>NE</v>
      </c>
      <c r="BC32" s="120" t="str">
        <f>AH32</f>
        <v>NE</v>
      </c>
      <c r="BD32" s="120" t="str">
        <f>AN32</f>
        <v>NE</v>
      </c>
      <c r="BE32" s="120" t="str">
        <f>AT32</f>
        <v>NE</v>
      </c>
      <c r="BF32" s="116" t="str">
        <f t="shared" ref="BF32" si="240">IF(AU32&lt;50, "NE",IF(AU32&lt;60,2,IF(AU32&lt;75,3,IF(AU32&lt;90,4,5))))</f>
        <v>NE</v>
      </c>
    </row>
    <row r="33" spans="1:58" ht="15.75" customHeight="1" thickBot="1" x14ac:dyDescent="0.3">
      <c r="A33" s="146"/>
      <c r="B33" s="148"/>
      <c r="C33" s="148"/>
      <c r="D33" s="27" t="s">
        <v>20</v>
      </c>
      <c r="E33" s="28">
        <f>IF($E$7=0,0,$E$7/$E$6*E32)</f>
        <v>0</v>
      </c>
      <c r="F33" s="28">
        <f>IF($F$7=0,0,$F$7/$F$6*F32)</f>
        <v>0</v>
      </c>
      <c r="G33" s="28">
        <f>IF($G$7=0,0,$G$7/$G$6*G32)</f>
        <v>0</v>
      </c>
      <c r="H33" s="28">
        <f>IF($H$7=0,0,$H$7/$H$6*H32)</f>
        <v>0</v>
      </c>
      <c r="I33" s="141"/>
      <c r="J33" s="139"/>
      <c r="K33" s="29">
        <f>IF($K$7=0,0,$K$7/$K$6*K32)</f>
        <v>0</v>
      </c>
      <c r="L33" s="28">
        <f>IF($L$7=0,0,$L$7/$L$6*L32)</f>
        <v>0</v>
      </c>
      <c r="M33" s="28">
        <f>IF($M$7=0,0,$M$7/$M$6*M32)</f>
        <v>0</v>
      </c>
      <c r="N33" s="28">
        <f>IF($N$7=0,0,$N$7/$N$6*N32)</f>
        <v>0</v>
      </c>
      <c r="O33" s="141"/>
      <c r="P33" s="139"/>
      <c r="Q33" s="29">
        <f>IF($Q$7=0,0,$Q$7/$Q$6*Q32)</f>
        <v>0</v>
      </c>
      <c r="R33" s="28">
        <f>IF($R$7=0,0,$R$7/$R$6*R32)</f>
        <v>0</v>
      </c>
      <c r="S33" s="28">
        <f>IF($S$7=0,0,$S$7/$S$6*S32)</f>
        <v>0</v>
      </c>
      <c r="T33" s="28">
        <f>IF($T$7=0,0,$T$7/$T$6*T32)</f>
        <v>0</v>
      </c>
      <c r="U33" s="141"/>
      <c r="V33" s="139"/>
      <c r="W33" s="29">
        <f>IF($W$7=0,0,$W$7/$W$6*W32)</f>
        <v>0</v>
      </c>
      <c r="X33" s="28">
        <f>IF($X$7=0,0,$X$7/$X$6*X32)</f>
        <v>0</v>
      </c>
      <c r="Y33" s="28">
        <f>IF($Y$7=0,0,$Y$7/$Y$6*Y32)</f>
        <v>0</v>
      </c>
      <c r="Z33" s="28">
        <f>IF($Z$7=0,0,$Z$7/$Z$6*Z32)</f>
        <v>0</v>
      </c>
      <c r="AA33" s="141"/>
      <c r="AB33" s="139"/>
      <c r="AC33" s="29">
        <f t="shared" ref="AC33" si="241">IF($AC$7=0,0,$AC$7/$AC$6*AC32)</f>
        <v>0</v>
      </c>
      <c r="AD33" s="28">
        <f t="shared" ref="AD33" si="242">IF($AD$7=0,0,$AD$7/$AD$6*AD32)</f>
        <v>0</v>
      </c>
      <c r="AE33" s="28">
        <f t="shared" ref="AE33" si="243">IF($AE$7=0,0,$AE$7/$AE$6*AE32)</f>
        <v>0</v>
      </c>
      <c r="AF33" s="28">
        <f t="shared" ref="AF33" si="244">IF($AF$7=0,0,$AF$7/$AF$6*AF32)</f>
        <v>0</v>
      </c>
      <c r="AG33" s="142"/>
      <c r="AH33" s="143"/>
      <c r="AI33" s="30">
        <f t="shared" ref="AI33" si="245">IF($AI$7=0,0,$AI$7/$AI$6*AI32)</f>
        <v>0</v>
      </c>
      <c r="AJ33" s="30">
        <f t="shared" ref="AJ33" si="246">IF($AJ$7=0,0,$AJ$7/$AJ$6*AJ32)</f>
        <v>0</v>
      </c>
      <c r="AK33" s="30">
        <f t="shared" ref="AK33" si="247">IF($AK$7=0,0,$AK$7/$AK$6*AK32)</f>
        <v>0</v>
      </c>
      <c r="AL33" s="30">
        <f t="shared" ref="AL33" si="248">IF($AL$7=0,0,$AL$7/$AL$6*AL32)</f>
        <v>0</v>
      </c>
      <c r="AM33" s="141"/>
      <c r="AN33" s="139"/>
      <c r="AO33" s="30">
        <f t="shared" ref="AO33" si="249">IF($AO$7=0,0,$AO$7/$AO$6*AO32)</f>
        <v>0</v>
      </c>
      <c r="AP33" s="30">
        <f t="shared" ref="AP33" si="250">IF($AP$7=0,0,$AP$7/$AP$6*AP32)</f>
        <v>0</v>
      </c>
      <c r="AQ33" s="30">
        <f t="shared" ref="AQ33" si="251">IF($AQ$7=0,0,$AQ$7/$AQ$6*AQ32)</f>
        <v>0</v>
      </c>
      <c r="AR33" s="115">
        <f>IF($AR$7=0,0,$AR$7/$AR$6*AR32)</f>
        <v>0</v>
      </c>
      <c r="AS33" s="141"/>
      <c r="AT33" s="139"/>
      <c r="AU33" s="137"/>
      <c r="AV33" s="132"/>
      <c r="AW33" s="119"/>
      <c r="AX33" s="127"/>
      <c r="AY33" s="121"/>
      <c r="AZ33" s="121"/>
      <c r="BA33" s="121"/>
      <c r="BB33" s="121"/>
      <c r="BC33" s="121"/>
      <c r="BD33" s="121"/>
      <c r="BE33" s="121"/>
      <c r="BF33" s="117"/>
    </row>
    <row r="34" spans="1:58" ht="15" customHeight="1" x14ac:dyDescent="0.25">
      <c r="A34" s="145">
        <v>14</v>
      </c>
      <c r="B34" s="147" t="str">
        <f>'Popis studenata'!B15</f>
        <v xml:space="preserve"> </v>
      </c>
      <c r="C34" s="147">
        <f>'Popis studenata'!C15</f>
        <v>0</v>
      </c>
      <c r="D34" s="22" t="s">
        <v>19</v>
      </c>
      <c r="E34" s="23"/>
      <c r="F34" s="24"/>
      <c r="G34" s="24"/>
      <c r="H34" s="24"/>
      <c r="I34" s="140">
        <f>IF((E35+F35+G35+H35)&gt;$J$4,"GREŠKA",E35+F35+G35+H35)</f>
        <v>0</v>
      </c>
      <c r="J34" s="138" t="str">
        <f>IF(I34=0,"NE",(IF(I34&gt;=($J$4/2),"DA","NE")))</f>
        <v>NE</v>
      </c>
      <c r="K34" s="23"/>
      <c r="L34" s="24"/>
      <c r="M34" s="24"/>
      <c r="N34" s="24"/>
      <c r="O34" s="140">
        <f>IF((K35+L35+M35+N35)&gt;$P$4,"GREŠKA",K35+L35+M35+N35)</f>
        <v>0</v>
      </c>
      <c r="P34" s="138" t="str">
        <f>IF(O34=0,"NE",(IF(O34&gt;=($P$4/2),"DA","NE")))</f>
        <v>NE</v>
      </c>
      <c r="Q34" s="23"/>
      <c r="R34" s="24"/>
      <c r="S34" s="24"/>
      <c r="T34" s="24"/>
      <c r="U34" s="140">
        <f>IF((Q35+R35+S35+T35)&gt;$V$4,"GREŠKA",Q35+R35+S35+T35)</f>
        <v>0</v>
      </c>
      <c r="V34" s="138" t="str">
        <f>IF(U34=0,"NE",(IF(U34&gt;=($V$4/2),"DA","NE")))</f>
        <v>NE</v>
      </c>
      <c r="W34" s="23"/>
      <c r="X34" s="24"/>
      <c r="Y34" s="24"/>
      <c r="Z34" s="24"/>
      <c r="AA34" s="140">
        <f>IF((W35+X35+Y35+Z35)&gt;$AB$4,"GREŠKA",W35+X35+Y35+Z35)</f>
        <v>0</v>
      </c>
      <c r="AB34" s="138" t="str">
        <f>IF(AA34=0,"NE",(IF(AA34&gt;=($AB$4/2),"DA","NE")))</f>
        <v>NE</v>
      </c>
      <c r="AC34" s="23"/>
      <c r="AD34" s="24"/>
      <c r="AE34" s="24"/>
      <c r="AF34" s="24"/>
      <c r="AG34" s="140">
        <f t="shared" ref="AG34" si="252">IF((AC35+AD35+AE35+AF35)&gt;$AH$4,"GREŠKA",AC35+AD35+AE35+AF35)</f>
        <v>0</v>
      </c>
      <c r="AH34" s="138" t="str">
        <f t="shared" ref="AH34" si="253">IF(AG34=0,"NE",(IF(AG34&gt;=($AH$4/2),"DA","NE")))</f>
        <v>NE</v>
      </c>
      <c r="AI34" s="23"/>
      <c r="AJ34" s="24"/>
      <c r="AK34" s="24"/>
      <c r="AL34" s="24"/>
      <c r="AM34" s="144">
        <f t="shared" ref="AM34" si="254">IF((AI35+AJ35+AK35+AL35)&gt;$AN$4,"GREŠKA",AI35+AJ35+AK35+AL35)</f>
        <v>0</v>
      </c>
      <c r="AN34" s="138" t="str">
        <f t="shared" ref="AN34" si="255">IF(AM34=0,"NE",(IF(AM34&gt;=($AN$4/2),"DA","NE")))</f>
        <v>NE</v>
      </c>
      <c r="AO34" s="23"/>
      <c r="AP34" s="24"/>
      <c r="AQ34" s="24"/>
      <c r="AR34" s="24"/>
      <c r="AS34" s="144">
        <f t="shared" ref="AS34" si="256">IF((AO35+AP35+AQ35+AR35)&gt;$AT$4,"GREŠKA",AO35+AP35+AQ35+AR35)</f>
        <v>0</v>
      </c>
      <c r="AT34" s="138" t="str">
        <f t="shared" ref="AT34" si="257">IF(AS34=0,"NE",(IF(AS34&gt;=($AT$4/2),"DA","NE")))</f>
        <v>NE</v>
      </c>
      <c r="AU34" s="136">
        <f t="shared" ref="AU34" si="258">IF(AND(J34="da",P34="da",V34="da",AB34="da",AH34="da",AN34="da",AT34="da"),I34+O34+U34+AA34+AS34+AM34+AG34,0)</f>
        <v>0</v>
      </c>
      <c r="AV34" s="131" t="str">
        <f t="shared" ref="AV34" si="259">IF(OR(COUNTIF(J34:AT35,"ne")&gt;3,COUNTIF(J34:AT35,"ne")=0),"NE",COUNTIF(J34:AT35,"ne"))</f>
        <v>NE</v>
      </c>
      <c r="AW34" s="118" t="str">
        <f t="shared" ref="AW34" si="260">IF(SUM(COUNTBLANK(E34:H34),COUNTBLANK(K34:N34),COUNTBLANK(Q34:T34),COUNTBLANK(W34:Z34),COUNTBLANK(AC34:AF34),COUNTBLANK(AI34:AL34),COUNTBLANK(AO34:AR34))=28,"NE","DA")</f>
        <v>NE</v>
      </c>
      <c r="AX34" s="126"/>
      <c r="AY34" s="120" t="str">
        <f>J34</f>
        <v>NE</v>
      </c>
      <c r="AZ34" s="120" t="str">
        <f>P34</f>
        <v>NE</v>
      </c>
      <c r="BA34" s="120" t="str">
        <f>V34</f>
        <v>NE</v>
      </c>
      <c r="BB34" s="120" t="str">
        <f>AB34</f>
        <v>NE</v>
      </c>
      <c r="BC34" s="120" t="str">
        <f>AH34</f>
        <v>NE</v>
      </c>
      <c r="BD34" s="120" t="str">
        <f>AN34</f>
        <v>NE</v>
      </c>
      <c r="BE34" s="120" t="str">
        <f>AT34</f>
        <v>NE</v>
      </c>
      <c r="BF34" s="116" t="str">
        <f t="shared" ref="BF34" si="261">IF(AU34&lt;50, "NE",IF(AU34&lt;60,2,IF(AU34&lt;75,3,IF(AU34&lt;90,4,5))))</f>
        <v>NE</v>
      </c>
    </row>
    <row r="35" spans="1:58" ht="15.75" customHeight="1" thickBot="1" x14ac:dyDescent="0.3">
      <c r="A35" s="146"/>
      <c r="B35" s="148"/>
      <c r="C35" s="148"/>
      <c r="D35" s="27" t="s">
        <v>20</v>
      </c>
      <c r="E35" s="28">
        <f>IF($E$7=0,0,$E$7/$E$6*E34)</f>
        <v>0</v>
      </c>
      <c r="F35" s="28">
        <f>IF($F$7=0,0,$F$7/$F$6*F34)</f>
        <v>0</v>
      </c>
      <c r="G35" s="28">
        <f>IF($G$7=0,0,$G$7/$G$6*G34)</f>
        <v>0</v>
      </c>
      <c r="H35" s="28">
        <f>IF($H$7=0,0,$H$7/$H$6*H34)</f>
        <v>0</v>
      </c>
      <c r="I35" s="141"/>
      <c r="J35" s="139"/>
      <c r="K35" s="29">
        <f>IF($K$7=0,0,$K$7/$K$6*K34)</f>
        <v>0</v>
      </c>
      <c r="L35" s="28">
        <f>IF($L$7=0,0,$L$7/$L$6*L34)</f>
        <v>0</v>
      </c>
      <c r="M35" s="28">
        <f>IF($M$7=0,0,$M$7/$M$6*M34)</f>
        <v>0</v>
      </c>
      <c r="N35" s="28">
        <f>IF($N$7=0,0,$N$7/$N$6*N34)</f>
        <v>0</v>
      </c>
      <c r="O35" s="141"/>
      <c r="P35" s="139"/>
      <c r="Q35" s="29">
        <f>IF($Q$7=0,0,$Q$7/$Q$6*Q34)</f>
        <v>0</v>
      </c>
      <c r="R35" s="28">
        <f>IF($R$7=0,0,$R$7/$R$6*R34)</f>
        <v>0</v>
      </c>
      <c r="S35" s="28">
        <f>IF($S$7=0,0,$S$7/$S$6*S34)</f>
        <v>0</v>
      </c>
      <c r="T35" s="28">
        <f>IF($T$7=0,0,$T$7/$T$6*T34)</f>
        <v>0</v>
      </c>
      <c r="U35" s="141"/>
      <c r="V35" s="139"/>
      <c r="W35" s="29">
        <f>IF($W$7=0,0,$W$7/$W$6*W34)</f>
        <v>0</v>
      </c>
      <c r="X35" s="28">
        <f>IF($X$7=0,0,$X$7/$X$6*X34)</f>
        <v>0</v>
      </c>
      <c r="Y35" s="28">
        <f>IF($Y$7=0,0,$Y$7/$Y$6*Y34)</f>
        <v>0</v>
      </c>
      <c r="Z35" s="28">
        <f>IF($Z$7=0,0,$Z$7/$Z$6*Z34)</f>
        <v>0</v>
      </c>
      <c r="AA35" s="141"/>
      <c r="AB35" s="139"/>
      <c r="AC35" s="29">
        <f t="shared" ref="AC35" si="262">IF($AC$7=0,0,$AC$7/$AC$6*AC34)</f>
        <v>0</v>
      </c>
      <c r="AD35" s="28">
        <f t="shared" ref="AD35" si="263">IF($AD$7=0,0,$AD$7/$AD$6*AD34)</f>
        <v>0</v>
      </c>
      <c r="AE35" s="28">
        <f t="shared" ref="AE35" si="264">IF($AE$7=0,0,$AE$7/$AE$6*AE34)</f>
        <v>0</v>
      </c>
      <c r="AF35" s="28">
        <f t="shared" ref="AF35" si="265">IF($AF$7=0,0,$AF$7/$AF$6*AF34)</f>
        <v>0</v>
      </c>
      <c r="AG35" s="142"/>
      <c r="AH35" s="143"/>
      <c r="AI35" s="30">
        <f t="shared" ref="AI35" si="266">IF($AI$7=0,0,$AI$7/$AI$6*AI34)</f>
        <v>0</v>
      </c>
      <c r="AJ35" s="30">
        <f t="shared" ref="AJ35" si="267">IF($AJ$7=0,0,$AJ$7/$AJ$6*AJ34)</f>
        <v>0</v>
      </c>
      <c r="AK35" s="30">
        <f t="shared" ref="AK35" si="268">IF($AK$7=0,0,$AK$7/$AK$6*AK34)</f>
        <v>0</v>
      </c>
      <c r="AL35" s="30">
        <f t="shared" ref="AL35" si="269">IF($AL$7=0,0,$AL$7/$AL$6*AL34)</f>
        <v>0</v>
      </c>
      <c r="AM35" s="141"/>
      <c r="AN35" s="139"/>
      <c r="AO35" s="30">
        <f t="shared" ref="AO35" si="270">IF($AO$7=0,0,$AO$7/$AO$6*AO34)</f>
        <v>0</v>
      </c>
      <c r="AP35" s="30">
        <f t="shared" ref="AP35" si="271">IF($AP$7=0,0,$AP$7/$AP$6*AP34)</f>
        <v>0</v>
      </c>
      <c r="AQ35" s="30">
        <f t="shared" ref="AQ35" si="272">IF($AQ$7=0,0,$AQ$7/$AQ$6*AQ34)</f>
        <v>0</v>
      </c>
      <c r="AR35" s="115">
        <f>IF($AR$7=0,0,$AR$7/$AR$6*AR34)</f>
        <v>0</v>
      </c>
      <c r="AS35" s="141"/>
      <c r="AT35" s="139"/>
      <c r="AU35" s="137"/>
      <c r="AV35" s="132"/>
      <c r="AW35" s="119"/>
      <c r="AX35" s="127"/>
      <c r="AY35" s="121"/>
      <c r="AZ35" s="121"/>
      <c r="BA35" s="121"/>
      <c r="BB35" s="121"/>
      <c r="BC35" s="121"/>
      <c r="BD35" s="121"/>
      <c r="BE35" s="121"/>
      <c r="BF35" s="117"/>
    </row>
    <row r="36" spans="1:58" ht="15" customHeight="1" x14ac:dyDescent="0.25">
      <c r="A36" s="145">
        <v>15</v>
      </c>
      <c r="B36" s="147" t="str">
        <f>'Popis studenata'!B16</f>
        <v xml:space="preserve"> </v>
      </c>
      <c r="C36" s="147">
        <f>'Popis studenata'!C16</f>
        <v>0</v>
      </c>
      <c r="D36" s="22" t="s">
        <v>19</v>
      </c>
      <c r="E36" s="23"/>
      <c r="F36" s="24"/>
      <c r="G36" s="24"/>
      <c r="H36" s="24"/>
      <c r="I36" s="140">
        <f>IF((E37+F37+G37+H37)&gt;$J$4,"GREŠKA",E37+F37+G37+H37)</f>
        <v>0</v>
      </c>
      <c r="J36" s="138" t="str">
        <f>IF(I36=0,"NE",(IF(I36&gt;=($J$4/2),"DA","NE")))</f>
        <v>NE</v>
      </c>
      <c r="K36" s="23"/>
      <c r="L36" s="24"/>
      <c r="M36" s="24"/>
      <c r="N36" s="24"/>
      <c r="O36" s="140">
        <f>IF((K37+L37+M37+N37)&gt;$P$4,"GREŠKA",K37+L37+M37+N37)</f>
        <v>0</v>
      </c>
      <c r="P36" s="138" t="str">
        <f>IF(O36=0,"NE",(IF(O36&gt;=($P$4/2),"DA","NE")))</f>
        <v>NE</v>
      </c>
      <c r="Q36" s="23"/>
      <c r="R36" s="24"/>
      <c r="S36" s="24"/>
      <c r="T36" s="24"/>
      <c r="U36" s="140">
        <f>IF((Q37+R37+S37+T37)&gt;$V$4,"GREŠKA",Q37+R37+S37+T37)</f>
        <v>0</v>
      </c>
      <c r="V36" s="138" t="str">
        <f>IF(U36=0,"NE",(IF(U36&gt;=($V$4/2),"DA","NE")))</f>
        <v>NE</v>
      </c>
      <c r="W36" s="23"/>
      <c r="X36" s="24"/>
      <c r="Y36" s="24"/>
      <c r="Z36" s="24"/>
      <c r="AA36" s="140">
        <f>IF((W37+X37+Y37+Z37)&gt;$AB$4,"GREŠKA",W37+X37+Y37+Z37)</f>
        <v>0</v>
      </c>
      <c r="AB36" s="138" t="str">
        <f>IF(AA36=0,"NE",(IF(AA36&gt;=($AB$4/2),"DA","NE")))</f>
        <v>NE</v>
      </c>
      <c r="AC36" s="23"/>
      <c r="AD36" s="24"/>
      <c r="AE36" s="24"/>
      <c r="AF36" s="24"/>
      <c r="AG36" s="140">
        <f t="shared" ref="AG36" si="273">IF((AC37+AD37+AE37+AF37)&gt;$AH$4,"GREŠKA",AC37+AD37+AE37+AF37)</f>
        <v>0</v>
      </c>
      <c r="AH36" s="138" t="str">
        <f t="shared" ref="AH36" si="274">IF(AG36=0,"NE",(IF(AG36&gt;=($AH$4/2),"DA","NE")))</f>
        <v>NE</v>
      </c>
      <c r="AI36" s="23"/>
      <c r="AJ36" s="24"/>
      <c r="AK36" s="24"/>
      <c r="AL36" s="24"/>
      <c r="AM36" s="144">
        <f t="shared" ref="AM36" si="275">IF((AI37+AJ37+AK37+AL37)&gt;$AN$4,"GREŠKA",AI37+AJ37+AK37+AL37)</f>
        <v>0</v>
      </c>
      <c r="AN36" s="138" t="str">
        <f t="shared" ref="AN36" si="276">IF(AM36=0,"NE",(IF(AM36&gt;=($AN$4/2),"DA","NE")))</f>
        <v>NE</v>
      </c>
      <c r="AO36" s="23"/>
      <c r="AP36" s="24"/>
      <c r="AQ36" s="24"/>
      <c r="AR36" s="24"/>
      <c r="AS36" s="144">
        <f t="shared" ref="AS36" si="277">IF((AO37+AP37+AQ37+AR37)&gt;$AT$4,"GREŠKA",AO37+AP37+AQ37+AR37)</f>
        <v>0</v>
      </c>
      <c r="AT36" s="138" t="str">
        <f t="shared" ref="AT36" si="278">IF(AS36=0,"NE",(IF(AS36&gt;=($AT$4/2),"DA","NE")))</f>
        <v>NE</v>
      </c>
      <c r="AU36" s="136">
        <f t="shared" ref="AU36" si="279">IF(AND(J36="da",P36="da",V36="da",AB36="da",AH36="da",AN36="da",AT36="da"),I36+O36+U36+AA36+AS36+AM36+AG36,0)</f>
        <v>0</v>
      </c>
      <c r="AV36" s="131" t="str">
        <f t="shared" ref="AV36" si="280">IF(OR(COUNTIF(J36:AT37,"ne")&gt;3,COUNTIF(J36:AT37,"ne")=0),"NE",COUNTIF(J36:AT37,"ne"))</f>
        <v>NE</v>
      </c>
      <c r="AW36" s="118" t="str">
        <f t="shared" ref="AW36" si="281">IF(SUM(COUNTBLANK(E36:H36),COUNTBLANK(K36:N36),COUNTBLANK(Q36:T36),COUNTBLANK(W36:Z36),COUNTBLANK(AC36:AF36),COUNTBLANK(AI36:AL36),COUNTBLANK(AO36:AR36))=28,"NE","DA")</f>
        <v>NE</v>
      </c>
      <c r="AX36" s="126"/>
      <c r="AY36" s="120" t="str">
        <f>J36</f>
        <v>NE</v>
      </c>
      <c r="AZ36" s="120" t="str">
        <f>P36</f>
        <v>NE</v>
      </c>
      <c r="BA36" s="120" t="str">
        <f>V36</f>
        <v>NE</v>
      </c>
      <c r="BB36" s="120" t="str">
        <f>AB36</f>
        <v>NE</v>
      </c>
      <c r="BC36" s="120" t="str">
        <f>AH36</f>
        <v>NE</v>
      </c>
      <c r="BD36" s="120" t="str">
        <f>AN36</f>
        <v>NE</v>
      </c>
      <c r="BE36" s="120" t="str">
        <f>AT36</f>
        <v>NE</v>
      </c>
      <c r="BF36" s="116" t="str">
        <f t="shared" ref="BF36" si="282">IF(AU36&lt;50, "NE",IF(AU36&lt;60,2,IF(AU36&lt;75,3,IF(AU36&lt;90,4,5))))</f>
        <v>NE</v>
      </c>
    </row>
    <row r="37" spans="1:58" ht="15.75" customHeight="1" thickBot="1" x14ac:dyDescent="0.3">
      <c r="A37" s="146"/>
      <c r="B37" s="148"/>
      <c r="C37" s="148"/>
      <c r="D37" s="27" t="s">
        <v>20</v>
      </c>
      <c r="E37" s="28">
        <f>IF($E$7=0,0,$E$7/$E$6*E36)</f>
        <v>0</v>
      </c>
      <c r="F37" s="28">
        <f>IF($F$7=0,0,$F$7/$F$6*F36)</f>
        <v>0</v>
      </c>
      <c r="G37" s="28">
        <f>IF($G$7=0,0,$G$7/$G$6*G36)</f>
        <v>0</v>
      </c>
      <c r="H37" s="28">
        <f>IF($H$7=0,0,$H$7/$H$6*H36)</f>
        <v>0</v>
      </c>
      <c r="I37" s="141"/>
      <c r="J37" s="139"/>
      <c r="K37" s="29">
        <f>IF($K$7=0,0,$K$7/$K$6*K36)</f>
        <v>0</v>
      </c>
      <c r="L37" s="28">
        <f>IF($L$7=0,0,$L$7/$L$6*L36)</f>
        <v>0</v>
      </c>
      <c r="M37" s="28">
        <f>IF($M$7=0,0,$M$7/$M$6*M36)</f>
        <v>0</v>
      </c>
      <c r="N37" s="28">
        <f>IF($N$7=0,0,$N$7/$N$6*N36)</f>
        <v>0</v>
      </c>
      <c r="O37" s="141"/>
      <c r="P37" s="139"/>
      <c r="Q37" s="29">
        <f>IF($Q$7=0,0,$Q$7/$Q$6*Q36)</f>
        <v>0</v>
      </c>
      <c r="R37" s="28">
        <f>IF($R$7=0,0,$R$7/$R$6*R36)</f>
        <v>0</v>
      </c>
      <c r="S37" s="28">
        <f>IF($S$7=0,0,$S$7/$S$6*S36)</f>
        <v>0</v>
      </c>
      <c r="T37" s="28">
        <f>IF($T$7=0,0,$T$7/$T$6*T36)</f>
        <v>0</v>
      </c>
      <c r="U37" s="141"/>
      <c r="V37" s="139"/>
      <c r="W37" s="29">
        <f>IF($W$7=0,0,$W$7/$W$6*W36)</f>
        <v>0</v>
      </c>
      <c r="X37" s="28">
        <f>IF($X$7=0,0,$X$7/$X$6*X36)</f>
        <v>0</v>
      </c>
      <c r="Y37" s="28">
        <f>IF($Y$7=0,0,$Y$7/$Y$6*Y36)</f>
        <v>0</v>
      </c>
      <c r="Z37" s="28">
        <f>IF($Z$7=0,0,$Z$7/$Z$6*Z36)</f>
        <v>0</v>
      </c>
      <c r="AA37" s="141"/>
      <c r="AB37" s="139"/>
      <c r="AC37" s="29">
        <f t="shared" ref="AC37" si="283">IF($AC$7=0,0,$AC$7/$AC$6*AC36)</f>
        <v>0</v>
      </c>
      <c r="AD37" s="28">
        <f t="shared" ref="AD37" si="284">IF($AD$7=0,0,$AD$7/$AD$6*AD36)</f>
        <v>0</v>
      </c>
      <c r="AE37" s="28">
        <f t="shared" ref="AE37" si="285">IF($AE$7=0,0,$AE$7/$AE$6*AE36)</f>
        <v>0</v>
      </c>
      <c r="AF37" s="28">
        <f t="shared" ref="AF37" si="286">IF($AF$7=0,0,$AF$7/$AF$6*AF36)</f>
        <v>0</v>
      </c>
      <c r="AG37" s="142"/>
      <c r="AH37" s="143"/>
      <c r="AI37" s="30">
        <f t="shared" ref="AI37" si="287">IF($AI$7=0,0,$AI$7/$AI$6*AI36)</f>
        <v>0</v>
      </c>
      <c r="AJ37" s="30">
        <f t="shared" ref="AJ37" si="288">IF($AJ$7=0,0,$AJ$7/$AJ$6*AJ36)</f>
        <v>0</v>
      </c>
      <c r="AK37" s="30">
        <f t="shared" ref="AK37" si="289">IF($AK$7=0,0,$AK$7/$AK$6*AK36)</f>
        <v>0</v>
      </c>
      <c r="AL37" s="30">
        <f t="shared" ref="AL37" si="290">IF($AL$7=0,0,$AL$7/$AL$6*AL36)</f>
        <v>0</v>
      </c>
      <c r="AM37" s="141"/>
      <c r="AN37" s="139"/>
      <c r="AO37" s="30">
        <f t="shared" ref="AO37" si="291">IF($AO$7=0,0,$AO$7/$AO$6*AO36)</f>
        <v>0</v>
      </c>
      <c r="AP37" s="30">
        <f t="shared" ref="AP37" si="292">IF($AP$7=0,0,$AP$7/$AP$6*AP36)</f>
        <v>0</v>
      </c>
      <c r="AQ37" s="30">
        <f t="shared" ref="AQ37" si="293">IF($AQ$7=0,0,$AQ$7/$AQ$6*AQ36)</f>
        <v>0</v>
      </c>
      <c r="AR37" s="115">
        <f>IF($AR$7=0,0,$AR$7/$AR$6*AR36)</f>
        <v>0</v>
      </c>
      <c r="AS37" s="141"/>
      <c r="AT37" s="139"/>
      <c r="AU37" s="137"/>
      <c r="AV37" s="132"/>
      <c r="AW37" s="119"/>
      <c r="AX37" s="127"/>
      <c r="AY37" s="121"/>
      <c r="AZ37" s="121"/>
      <c r="BA37" s="121"/>
      <c r="BB37" s="121"/>
      <c r="BC37" s="121"/>
      <c r="BD37" s="121"/>
      <c r="BE37" s="121"/>
      <c r="BF37" s="117"/>
    </row>
    <row r="38" spans="1:58" ht="15" customHeight="1" x14ac:dyDescent="0.25">
      <c r="A38" s="145">
        <v>16</v>
      </c>
      <c r="B38" s="147" t="str">
        <f>'Popis studenata'!B17</f>
        <v xml:space="preserve"> </v>
      </c>
      <c r="C38" s="147">
        <f>'Popis studenata'!C17</f>
        <v>0</v>
      </c>
      <c r="D38" s="22" t="s">
        <v>19</v>
      </c>
      <c r="E38" s="23"/>
      <c r="F38" s="24"/>
      <c r="G38" s="24"/>
      <c r="H38" s="24"/>
      <c r="I38" s="140">
        <f>IF((E39+F39+G39+H39)&gt;$J$4,"GREŠKA",E39+F39+G39+H39)</f>
        <v>0</v>
      </c>
      <c r="J38" s="138" t="str">
        <f>IF(I38=0,"NE",(IF(I38&gt;=($J$4/2),"DA","NE")))</f>
        <v>NE</v>
      </c>
      <c r="K38" s="23"/>
      <c r="L38" s="24"/>
      <c r="M38" s="24"/>
      <c r="N38" s="24"/>
      <c r="O38" s="140">
        <f>IF((K39+L39+M39+N39)&gt;$P$4,"GREŠKA",K39+L39+M39+N39)</f>
        <v>0</v>
      </c>
      <c r="P38" s="138" t="str">
        <f>IF(O38=0,"NE",(IF(O38&gt;=($P$4/2),"DA","NE")))</f>
        <v>NE</v>
      </c>
      <c r="Q38" s="23"/>
      <c r="R38" s="24"/>
      <c r="S38" s="24"/>
      <c r="T38" s="24"/>
      <c r="U38" s="140">
        <f>IF((Q39+R39+S39+T39)&gt;$V$4,"GREŠKA",Q39+R39+S39+T39)</f>
        <v>0</v>
      </c>
      <c r="V38" s="138" t="str">
        <f>IF(U38=0,"NE",(IF(U38&gt;=($V$4/2),"DA","NE")))</f>
        <v>NE</v>
      </c>
      <c r="W38" s="23"/>
      <c r="X38" s="24"/>
      <c r="Y38" s="24"/>
      <c r="Z38" s="24"/>
      <c r="AA38" s="140">
        <f>IF((W39+X39+Y39+Z39)&gt;$AB$4,"GREŠKA",W39+X39+Y39+Z39)</f>
        <v>0</v>
      </c>
      <c r="AB38" s="138" t="str">
        <f>IF(AA38=0,"NE",(IF(AA38&gt;=($AB$4/2),"DA","NE")))</f>
        <v>NE</v>
      </c>
      <c r="AC38" s="23"/>
      <c r="AD38" s="24"/>
      <c r="AE38" s="24"/>
      <c r="AF38" s="24"/>
      <c r="AG38" s="140">
        <f t="shared" ref="AG38" si="294">IF((AC39+AD39+AE39+AF39)&gt;$AH$4,"GREŠKA",AC39+AD39+AE39+AF39)</f>
        <v>0</v>
      </c>
      <c r="AH38" s="138" t="str">
        <f t="shared" ref="AH38" si="295">IF(AG38=0,"NE",(IF(AG38&gt;=($AH$4/2),"DA","NE")))</f>
        <v>NE</v>
      </c>
      <c r="AI38" s="23"/>
      <c r="AJ38" s="24"/>
      <c r="AK38" s="24"/>
      <c r="AL38" s="24"/>
      <c r="AM38" s="144">
        <f t="shared" ref="AM38" si="296">IF((AI39+AJ39+AK39+AL39)&gt;$AN$4,"GREŠKA",AI39+AJ39+AK39+AL39)</f>
        <v>0</v>
      </c>
      <c r="AN38" s="138" t="str">
        <f t="shared" ref="AN38" si="297">IF(AM38=0,"NE",(IF(AM38&gt;=($AN$4/2),"DA","NE")))</f>
        <v>NE</v>
      </c>
      <c r="AO38" s="23"/>
      <c r="AP38" s="24"/>
      <c r="AQ38" s="24"/>
      <c r="AR38" s="24"/>
      <c r="AS38" s="144">
        <f t="shared" ref="AS38" si="298">IF((AO39+AP39+AQ39+AR39)&gt;$AT$4,"GREŠKA",AO39+AP39+AQ39+AR39)</f>
        <v>0</v>
      </c>
      <c r="AT38" s="138" t="str">
        <f t="shared" ref="AT38" si="299">IF(AS38=0,"NE",(IF(AS38&gt;=($AT$4/2),"DA","NE")))</f>
        <v>NE</v>
      </c>
      <c r="AU38" s="136">
        <f t="shared" ref="AU38" si="300">IF(AND(J38="da",P38="da",V38="da",AB38="da",AH38="da",AN38="da",AT38="da"),I38+O38+U38+AA38+AS38+AM38+AG38,0)</f>
        <v>0</v>
      </c>
      <c r="AV38" s="131" t="str">
        <f t="shared" ref="AV38" si="301">IF(OR(COUNTIF(J38:AT39,"ne")&gt;3,COUNTIF(J38:AT39,"ne")=0),"NE",COUNTIF(J38:AT39,"ne"))</f>
        <v>NE</v>
      </c>
      <c r="AW38" s="118" t="str">
        <f t="shared" ref="AW38" si="302">IF(SUM(COUNTBLANK(E38:H38),COUNTBLANK(K38:N38),COUNTBLANK(Q38:T38),COUNTBLANK(W38:Z38),COUNTBLANK(AC38:AF38),COUNTBLANK(AI38:AL38),COUNTBLANK(AO38:AR38))=28,"NE","DA")</f>
        <v>NE</v>
      </c>
      <c r="AX38" s="126"/>
      <c r="AY38" s="120" t="str">
        <f>J38</f>
        <v>NE</v>
      </c>
      <c r="AZ38" s="120" t="str">
        <f>P38</f>
        <v>NE</v>
      </c>
      <c r="BA38" s="120" t="str">
        <f>V38</f>
        <v>NE</v>
      </c>
      <c r="BB38" s="120" t="str">
        <f>AB38</f>
        <v>NE</v>
      </c>
      <c r="BC38" s="120" t="str">
        <f>AH38</f>
        <v>NE</v>
      </c>
      <c r="BD38" s="120" t="str">
        <f>AN38</f>
        <v>NE</v>
      </c>
      <c r="BE38" s="120" t="str">
        <f>AT38</f>
        <v>NE</v>
      </c>
      <c r="BF38" s="116" t="str">
        <f t="shared" ref="BF38" si="303">IF(AU38&lt;50, "NE",IF(AU38&lt;60,2,IF(AU38&lt;75,3,IF(AU38&lt;90,4,5))))</f>
        <v>NE</v>
      </c>
    </row>
    <row r="39" spans="1:58" ht="15.75" customHeight="1" thickBot="1" x14ac:dyDescent="0.3">
      <c r="A39" s="146"/>
      <c r="B39" s="148"/>
      <c r="C39" s="148"/>
      <c r="D39" s="27" t="s">
        <v>20</v>
      </c>
      <c r="E39" s="28">
        <f>IF($E$7=0,0,$E$7/$E$6*E38)</f>
        <v>0</v>
      </c>
      <c r="F39" s="28">
        <f>IF($F$7=0,0,$F$7/$F$6*F38)</f>
        <v>0</v>
      </c>
      <c r="G39" s="28">
        <f>IF($G$7=0,0,$G$7/$G$6*G38)</f>
        <v>0</v>
      </c>
      <c r="H39" s="28">
        <f>IF($H$7=0,0,$H$7/$H$6*H38)</f>
        <v>0</v>
      </c>
      <c r="I39" s="141"/>
      <c r="J39" s="139"/>
      <c r="K39" s="29">
        <f>IF($K$7=0,0,$K$7/$K$6*K38)</f>
        <v>0</v>
      </c>
      <c r="L39" s="28">
        <f>IF($L$7=0,0,$L$7/$L$6*L38)</f>
        <v>0</v>
      </c>
      <c r="M39" s="28">
        <f>IF($M$7=0,0,$M$7/$M$6*M38)</f>
        <v>0</v>
      </c>
      <c r="N39" s="28">
        <f>IF($N$7=0,0,$N$7/$N$6*N38)</f>
        <v>0</v>
      </c>
      <c r="O39" s="141"/>
      <c r="P39" s="139"/>
      <c r="Q39" s="29">
        <f>IF($Q$7=0,0,$Q$7/$Q$6*Q38)</f>
        <v>0</v>
      </c>
      <c r="R39" s="28">
        <f>IF($R$7=0,0,$R$7/$R$6*R38)</f>
        <v>0</v>
      </c>
      <c r="S39" s="28">
        <f>IF($S$7=0,0,$S$7/$S$6*S38)</f>
        <v>0</v>
      </c>
      <c r="T39" s="28">
        <f>IF($T$7=0,0,$T$7/$T$6*T38)</f>
        <v>0</v>
      </c>
      <c r="U39" s="141"/>
      <c r="V39" s="139"/>
      <c r="W39" s="29">
        <f>IF($W$7=0,0,$W$7/$W$6*W38)</f>
        <v>0</v>
      </c>
      <c r="X39" s="28">
        <f>IF($X$7=0,0,$X$7/$X$6*X38)</f>
        <v>0</v>
      </c>
      <c r="Y39" s="28">
        <f>IF($Y$7=0,0,$Y$7/$Y$6*Y38)</f>
        <v>0</v>
      </c>
      <c r="Z39" s="28">
        <f>IF($Z$7=0,0,$Z$7/$Z$6*Z38)</f>
        <v>0</v>
      </c>
      <c r="AA39" s="141"/>
      <c r="AB39" s="139"/>
      <c r="AC39" s="29">
        <f t="shared" ref="AC39" si="304">IF($AC$7=0,0,$AC$7/$AC$6*AC38)</f>
        <v>0</v>
      </c>
      <c r="AD39" s="28">
        <f t="shared" ref="AD39" si="305">IF($AD$7=0,0,$AD$7/$AD$6*AD38)</f>
        <v>0</v>
      </c>
      <c r="AE39" s="28">
        <f t="shared" ref="AE39" si="306">IF($AE$7=0,0,$AE$7/$AE$6*AE38)</f>
        <v>0</v>
      </c>
      <c r="AF39" s="28">
        <f t="shared" ref="AF39" si="307">IF($AF$7=0,0,$AF$7/$AF$6*AF38)</f>
        <v>0</v>
      </c>
      <c r="AG39" s="142"/>
      <c r="AH39" s="143"/>
      <c r="AI39" s="30">
        <f t="shared" ref="AI39" si="308">IF($AI$7=0,0,$AI$7/$AI$6*AI38)</f>
        <v>0</v>
      </c>
      <c r="AJ39" s="30">
        <f t="shared" ref="AJ39" si="309">IF($AJ$7=0,0,$AJ$7/$AJ$6*AJ38)</f>
        <v>0</v>
      </c>
      <c r="AK39" s="30">
        <f t="shared" ref="AK39" si="310">IF($AK$7=0,0,$AK$7/$AK$6*AK38)</f>
        <v>0</v>
      </c>
      <c r="AL39" s="30">
        <f t="shared" ref="AL39" si="311">IF($AL$7=0,0,$AL$7/$AL$6*AL38)</f>
        <v>0</v>
      </c>
      <c r="AM39" s="141"/>
      <c r="AN39" s="139"/>
      <c r="AO39" s="30">
        <f t="shared" ref="AO39" si="312">IF($AO$7=0,0,$AO$7/$AO$6*AO38)</f>
        <v>0</v>
      </c>
      <c r="AP39" s="30">
        <f t="shared" ref="AP39" si="313">IF($AP$7=0,0,$AP$7/$AP$6*AP38)</f>
        <v>0</v>
      </c>
      <c r="AQ39" s="30">
        <f t="shared" ref="AQ39" si="314">IF($AQ$7=0,0,$AQ$7/$AQ$6*AQ38)</f>
        <v>0</v>
      </c>
      <c r="AR39" s="115">
        <f>IF($AR$7=0,0,$AR$7/$AR$6*AR38)</f>
        <v>0</v>
      </c>
      <c r="AS39" s="141"/>
      <c r="AT39" s="139"/>
      <c r="AU39" s="137"/>
      <c r="AV39" s="132"/>
      <c r="AW39" s="119"/>
      <c r="AX39" s="127"/>
      <c r="AY39" s="121"/>
      <c r="AZ39" s="121"/>
      <c r="BA39" s="121"/>
      <c r="BB39" s="121"/>
      <c r="BC39" s="121"/>
      <c r="BD39" s="121"/>
      <c r="BE39" s="121"/>
      <c r="BF39" s="117"/>
    </row>
    <row r="40" spans="1:58" ht="15" customHeight="1" x14ac:dyDescent="0.25">
      <c r="A40" s="145">
        <v>17</v>
      </c>
      <c r="B40" s="147" t="str">
        <f>'Popis studenata'!B18</f>
        <v xml:space="preserve"> </v>
      </c>
      <c r="C40" s="147">
        <f>'Popis studenata'!C18</f>
        <v>0</v>
      </c>
      <c r="D40" s="22" t="s">
        <v>19</v>
      </c>
      <c r="E40" s="23"/>
      <c r="F40" s="24"/>
      <c r="G40" s="24"/>
      <c r="H40" s="24"/>
      <c r="I40" s="140">
        <f>IF((E41+F41+G41+H41)&gt;$J$4,"GREŠKA",E41+F41+G41+H41)</f>
        <v>0</v>
      </c>
      <c r="J40" s="138" t="str">
        <f>IF(I40=0,"NE",(IF(I40&gt;=($J$4/2),"DA","NE")))</f>
        <v>NE</v>
      </c>
      <c r="K40" s="23"/>
      <c r="L40" s="24"/>
      <c r="M40" s="24"/>
      <c r="N40" s="24"/>
      <c r="O40" s="140">
        <f>IF((K41+L41+M41+N41)&gt;$P$4,"GREŠKA",K41+L41+M41+N41)</f>
        <v>0</v>
      </c>
      <c r="P40" s="138" t="str">
        <f>IF(O40=0,"NE",(IF(O40&gt;=($P$4/2),"DA","NE")))</f>
        <v>NE</v>
      </c>
      <c r="Q40" s="23"/>
      <c r="R40" s="24"/>
      <c r="S40" s="24"/>
      <c r="T40" s="24"/>
      <c r="U40" s="140">
        <f>IF((Q41+R41+S41+T41)&gt;$V$4,"GREŠKA",Q41+R41+S41+T41)</f>
        <v>0</v>
      </c>
      <c r="V40" s="138" t="str">
        <f>IF(U40=0,"NE",(IF(U40&gt;=($V$4/2),"DA","NE")))</f>
        <v>NE</v>
      </c>
      <c r="W40" s="23"/>
      <c r="X40" s="24"/>
      <c r="Y40" s="24"/>
      <c r="Z40" s="24"/>
      <c r="AA40" s="140">
        <f>IF((W41+X41+Y41+Z41)&gt;$AB$4,"GREŠKA",W41+X41+Y41+Z41)</f>
        <v>0</v>
      </c>
      <c r="AB40" s="138" t="str">
        <f>IF(AA40=0,"NE",(IF(AA40&gt;=($AB$4/2),"DA","NE")))</f>
        <v>NE</v>
      </c>
      <c r="AC40" s="23"/>
      <c r="AD40" s="24"/>
      <c r="AE40" s="24"/>
      <c r="AF40" s="24"/>
      <c r="AG40" s="140">
        <f t="shared" ref="AG40" si="315">IF((AC41+AD41+AE41+AF41)&gt;$AH$4,"GREŠKA",AC41+AD41+AE41+AF41)</f>
        <v>0</v>
      </c>
      <c r="AH40" s="138" t="str">
        <f t="shared" ref="AH40" si="316">IF(AG40=0,"NE",(IF(AG40&gt;=($AH$4/2),"DA","NE")))</f>
        <v>NE</v>
      </c>
      <c r="AI40" s="23"/>
      <c r="AJ40" s="24"/>
      <c r="AK40" s="24"/>
      <c r="AL40" s="24"/>
      <c r="AM40" s="144">
        <f t="shared" ref="AM40" si="317">IF((AI41+AJ41+AK41+AL41)&gt;$AN$4,"GREŠKA",AI41+AJ41+AK41+AL41)</f>
        <v>0</v>
      </c>
      <c r="AN40" s="138" t="str">
        <f t="shared" ref="AN40" si="318">IF(AM40=0,"NE",(IF(AM40&gt;=($AN$4/2),"DA","NE")))</f>
        <v>NE</v>
      </c>
      <c r="AO40" s="23"/>
      <c r="AP40" s="24"/>
      <c r="AQ40" s="24"/>
      <c r="AR40" s="24"/>
      <c r="AS40" s="144">
        <f t="shared" ref="AS40" si="319">IF((AO41+AP41+AQ41+AR41)&gt;$AT$4,"GREŠKA",AO41+AP41+AQ41+AR41)</f>
        <v>0</v>
      </c>
      <c r="AT40" s="138" t="str">
        <f t="shared" ref="AT40" si="320">IF(AS40=0,"NE",(IF(AS40&gt;=($AT$4/2),"DA","NE")))</f>
        <v>NE</v>
      </c>
      <c r="AU40" s="136">
        <f t="shared" ref="AU40" si="321">IF(AND(J40="da",P40="da",V40="da",AB40="da",AH40="da",AN40="da",AT40="da"),I40+O40+U40+AA40+AS40+AM40+AG40,0)</f>
        <v>0</v>
      </c>
      <c r="AV40" s="131" t="str">
        <f t="shared" ref="AV40" si="322">IF(OR(COUNTIF(J40:AT41,"ne")&gt;3,COUNTIF(J40:AT41,"ne")=0),"NE",COUNTIF(J40:AT41,"ne"))</f>
        <v>NE</v>
      </c>
      <c r="AW40" s="118" t="str">
        <f t="shared" ref="AW40" si="323">IF(SUM(COUNTBLANK(E40:H40),COUNTBLANK(K40:N40),COUNTBLANK(Q40:T40),COUNTBLANK(W40:Z40),COUNTBLANK(AC40:AF40),COUNTBLANK(AI40:AL40),COUNTBLANK(AO40:AR40))=28,"NE","DA")</f>
        <v>NE</v>
      </c>
      <c r="AX40" s="126"/>
      <c r="AY40" s="120" t="str">
        <f>J40</f>
        <v>NE</v>
      </c>
      <c r="AZ40" s="120" t="str">
        <f>P40</f>
        <v>NE</v>
      </c>
      <c r="BA40" s="120" t="str">
        <f>V40</f>
        <v>NE</v>
      </c>
      <c r="BB40" s="120" t="str">
        <f>AB40</f>
        <v>NE</v>
      </c>
      <c r="BC40" s="120" t="str">
        <f>AH40</f>
        <v>NE</v>
      </c>
      <c r="BD40" s="120" t="str">
        <f>AN40</f>
        <v>NE</v>
      </c>
      <c r="BE40" s="120" t="str">
        <f>AT40</f>
        <v>NE</v>
      </c>
      <c r="BF40" s="116" t="str">
        <f t="shared" ref="BF40" si="324">IF(AU40&lt;50, "NE",IF(AU40&lt;60,2,IF(AU40&lt;75,3,IF(AU40&lt;90,4,5))))</f>
        <v>NE</v>
      </c>
    </row>
    <row r="41" spans="1:58" ht="15.75" customHeight="1" thickBot="1" x14ac:dyDescent="0.3">
      <c r="A41" s="146"/>
      <c r="B41" s="148"/>
      <c r="C41" s="148"/>
      <c r="D41" s="27" t="s">
        <v>20</v>
      </c>
      <c r="E41" s="28">
        <f>IF($E$7=0,0,$E$7/$E$6*E40)</f>
        <v>0</v>
      </c>
      <c r="F41" s="28">
        <f>IF($F$7=0,0,$F$7/$F$6*F40)</f>
        <v>0</v>
      </c>
      <c r="G41" s="28">
        <f>IF($G$7=0,0,$G$7/$G$6*G40)</f>
        <v>0</v>
      </c>
      <c r="H41" s="28">
        <f>IF($H$7=0,0,$H$7/$H$6*H40)</f>
        <v>0</v>
      </c>
      <c r="I41" s="141"/>
      <c r="J41" s="139"/>
      <c r="K41" s="29">
        <f>IF($K$7=0,0,$K$7/$K$6*K40)</f>
        <v>0</v>
      </c>
      <c r="L41" s="28">
        <f>IF($L$7=0,0,$L$7/$L$6*L40)</f>
        <v>0</v>
      </c>
      <c r="M41" s="28">
        <f>IF($M$7=0,0,$M$7/$M$6*M40)</f>
        <v>0</v>
      </c>
      <c r="N41" s="28">
        <f>IF($N$7=0,0,$N$7/$N$6*N40)</f>
        <v>0</v>
      </c>
      <c r="O41" s="141"/>
      <c r="P41" s="139"/>
      <c r="Q41" s="29">
        <f>IF($Q$7=0,0,$Q$7/$Q$6*Q40)</f>
        <v>0</v>
      </c>
      <c r="R41" s="28">
        <f>IF($R$7=0,0,$R$7/$R$6*R40)</f>
        <v>0</v>
      </c>
      <c r="S41" s="28">
        <f>IF($S$7=0,0,$S$7/$S$6*S40)</f>
        <v>0</v>
      </c>
      <c r="T41" s="28">
        <f>IF($T$7=0,0,$T$7/$T$6*T40)</f>
        <v>0</v>
      </c>
      <c r="U41" s="141"/>
      <c r="V41" s="139"/>
      <c r="W41" s="29">
        <f>IF($W$7=0,0,$W$7/$W$6*W40)</f>
        <v>0</v>
      </c>
      <c r="X41" s="28">
        <f>IF($X$7=0,0,$X$7/$X$6*X40)</f>
        <v>0</v>
      </c>
      <c r="Y41" s="28">
        <f>IF($Y$7=0,0,$Y$7/$Y$6*Y40)</f>
        <v>0</v>
      </c>
      <c r="Z41" s="28">
        <f>IF($Z$7=0,0,$Z$7/$Z$6*Z40)</f>
        <v>0</v>
      </c>
      <c r="AA41" s="141"/>
      <c r="AB41" s="139"/>
      <c r="AC41" s="29">
        <f t="shared" ref="AC41" si="325">IF($AC$7=0,0,$AC$7/$AC$6*AC40)</f>
        <v>0</v>
      </c>
      <c r="AD41" s="28">
        <f t="shared" ref="AD41" si="326">IF($AD$7=0,0,$AD$7/$AD$6*AD40)</f>
        <v>0</v>
      </c>
      <c r="AE41" s="28">
        <f t="shared" ref="AE41" si="327">IF($AE$7=0,0,$AE$7/$AE$6*AE40)</f>
        <v>0</v>
      </c>
      <c r="AF41" s="28">
        <f t="shared" ref="AF41" si="328">IF($AF$7=0,0,$AF$7/$AF$6*AF40)</f>
        <v>0</v>
      </c>
      <c r="AG41" s="142"/>
      <c r="AH41" s="143"/>
      <c r="AI41" s="30">
        <f t="shared" ref="AI41" si="329">IF($AI$7=0,0,$AI$7/$AI$6*AI40)</f>
        <v>0</v>
      </c>
      <c r="AJ41" s="30">
        <f t="shared" ref="AJ41" si="330">IF($AJ$7=0,0,$AJ$7/$AJ$6*AJ40)</f>
        <v>0</v>
      </c>
      <c r="AK41" s="30">
        <f t="shared" ref="AK41" si="331">IF($AK$7=0,0,$AK$7/$AK$6*AK40)</f>
        <v>0</v>
      </c>
      <c r="AL41" s="30">
        <f t="shared" ref="AL41" si="332">IF($AL$7=0,0,$AL$7/$AL$6*AL40)</f>
        <v>0</v>
      </c>
      <c r="AM41" s="141"/>
      <c r="AN41" s="139"/>
      <c r="AO41" s="30">
        <f t="shared" ref="AO41" si="333">IF($AO$7=0,0,$AO$7/$AO$6*AO40)</f>
        <v>0</v>
      </c>
      <c r="AP41" s="30">
        <f t="shared" ref="AP41" si="334">IF($AP$7=0,0,$AP$7/$AP$6*AP40)</f>
        <v>0</v>
      </c>
      <c r="AQ41" s="30">
        <f t="shared" ref="AQ41" si="335">IF($AQ$7=0,0,$AQ$7/$AQ$6*AQ40)</f>
        <v>0</v>
      </c>
      <c r="AR41" s="115">
        <f>IF($AR$7=0,0,$AR$7/$AR$6*AR40)</f>
        <v>0</v>
      </c>
      <c r="AS41" s="141"/>
      <c r="AT41" s="139"/>
      <c r="AU41" s="137"/>
      <c r="AV41" s="132"/>
      <c r="AW41" s="119"/>
      <c r="AX41" s="127"/>
      <c r="AY41" s="121"/>
      <c r="AZ41" s="121"/>
      <c r="BA41" s="121"/>
      <c r="BB41" s="121"/>
      <c r="BC41" s="121"/>
      <c r="BD41" s="121"/>
      <c r="BE41" s="121"/>
      <c r="BF41" s="117"/>
    </row>
    <row r="42" spans="1:58" ht="15" customHeight="1" x14ac:dyDescent="0.25">
      <c r="A42" s="145">
        <v>18</v>
      </c>
      <c r="B42" s="147" t="str">
        <f>'Popis studenata'!B19</f>
        <v xml:space="preserve"> </v>
      </c>
      <c r="C42" s="147">
        <f>'Popis studenata'!C19</f>
        <v>0</v>
      </c>
      <c r="D42" s="22" t="s">
        <v>19</v>
      </c>
      <c r="E42" s="23"/>
      <c r="F42" s="24"/>
      <c r="G42" s="24"/>
      <c r="H42" s="24"/>
      <c r="I42" s="140">
        <f>IF((E43+F43+G43+H43)&gt;$J$4,"GREŠKA",E43+F43+G43+H43)</f>
        <v>0</v>
      </c>
      <c r="J42" s="138" t="str">
        <f>IF(I42=0,"NE",(IF(I42&gt;=($J$4/2),"DA","NE")))</f>
        <v>NE</v>
      </c>
      <c r="K42" s="23"/>
      <c r="L42" s="24"/>
      <c r="M42" s="24"/>
      <c r="N42" s="24"/>
      <c r="O42" s="140">
        <f>IF((K43+L43+M43+N43)&gt;$P$4,"GREŠKA",K43+L43+M43+N43)</f>
        <v>0</v>
      </c>
      <c r="P42" s="138" t="str">
        <f>IF(O42=0,"NE",(IF(O42&gt;=($P$4/2),"DA","NE")))</f>
        <v>NE</v>
      </c>
      <c r="Q42" s="23"/>
      <c r="R42" s="24"/>
      <c r="S42" s="24"/>
      <c r="T42" s="24"/>
      <c r="U42" s="140">
        <f>IF((Q43+R43+S43+T43)&gt;$V$4,"GREŠKA",Q43+R43+S43+T43)</f>
        <v>0</v>
      </c>
      <c r="V42" s="138" t="str">
        <f>IF(U42=0,"NE",(IF(U42&gt;=($V$4/2),"DA","NE")))</f>
        <v>NE</v>
      </c>
      <c r="W42" s="23"/>
      <c r="X42" s="24"/>
      <c r="Y42" s="24"/>
      <c r="Z42" s="24"/>
      <c r="AA42" s="140">
        <f>IF((W43+X43+Y43+Z43)&gt;$AB$4,"GREŠKA",W43+X43+Y43+Z43)</f>
        <v>0</v>
      </c>
      <c r="AB42" s="138" t="str">
        <f>IF(AA42=0,"NE",(IF(AA42&gt;=($AB$4/2),"DA","NE")))</f>
        <v>NE</v>
      </c>
      <c r="AC42" s="23"/>
      <c r="AD42" s="24"/>
      <c r="AE42" s="24"/>
      <c r="AF42" s="24"/>
      <c r="AG42" s="140">
        <f t="shared" ref="AG42" si="336">IF((AC43+AD43+AE43+AF43)&gt;$AH$4,"GREŠKA",AC43+AD43+AE43+AF43)</f>
        <v>0</v>
      </c>
      <c r="AH42" s="138" t="str">
        <f t="shared" ref="AH42" si="337">IF(AG42=0,"NE",(IF(AG42&gt;=($AH$4/2),"DA","NE")))</f>
        <v>NE</v>
      </c>
      <c r="AI42" s="23"/>
      <c r="AJ42" s="24"/>
      <c r="AK42" s="24"/>
      <c r="AL42" s="24"/>
      <c r="AM42" s="144">
        <f t="shared" ref="AM42" si="338">IF((AI43+AJ43+AK43+AL43)&gt;$AN$4,"GREŠKA",AI43+AJ43+AK43+AL43)</f>
        <v>0</v>
      </c>
      <c r="AN42" s="138" t="str">
        <f t="shared" ref="AN42" si="339">IF(AM42=0,"NE",(IF(AM42&gt;=($AN$4/2),"DA","NE")))</f>
        <v>NE</v>
      </c>
      <c r="AO42" s="23"/>
      <c r="AP42" s="24"/>
      <c r="AQ42" s="24"/>
      <c r="AR42" s="24"/>
      <c r="AS42" s="144">
        <f t="shared" ref="AS42" si="340">IF((AO43+AP43+AQ43+AR43)&gt;$AT$4,"GREŠKA",AO43+AP43+AQ43+AR43)</f>
        <v>0</v>
      </c>
      <c r="AT42" s="138" t="str">
        <f t="shared" ref="AT42" si="341">IF(AS42=0,"NE",(IF(AS42&gt;=($AT$4/2),"DA","NE")))</f>
        <v>NE</v>
      </c>
      <c r="AU42" s="136">
        <f t="shared" ref="AU42" si="342">IF(AND(J42="da",P42="da",V42="da",AB42="da",AH42="da",AN42="da",AT42="da"),I42+O42+U42+AA42+AS42+AM42+AG42,0)</f>
        <v>0</v>
      </c>
      <c r="AV42" s="131" t="str">
        <f t="shared" ref="AV42" si="343">IF(OR(COUNTIF(J42:AT43,"ne")&gt;3,COUNTIF(J42:AT43,"ne")=0),"NE",COUNTIF(J42:AT43,"ne"))</f>
        <v>NE</v>
      </c>
      <c r="AW42" s="118" t="str">
        <f t="shared" ref="AW42" si="344">IF(SUM(COUNTBLANK(E42:H42),COUNTBLANK(K42:N42),COUNTBLANK(Q42:T42),COUNTBLANK(W42:Z42),COUNTBLANK(AC42:AF42),COUNTBLANK(AI42:AL42),COUNTBLANK(AO42:AR42))=28,"NE","DA")</f>
        <v>NE</v>
      </c>
      <c r="AX42" s="126"/>
      <c r="AY42" s="120" t="str">
        <f>J42</f>
        <v>NE</v>
      </c>
      <c r="AZ42" s="120" t="str">
        <f>P42</f>
        <v>NE</v>
      </c>
      <c r="BA42" s="120" t="str">
        <f>V42</f>
        <v>NE</v>
      </c>
      <c r="BB42" s="120" t="str">
        <f>AB42</f>
        <v>NE</v>
      </c>
      <c r="BC42" s="120" t="str">
        <f>AH42</f>
        <v>NE</v>
      </c>
      <c r="BD42" s="120" t="str">
        <f>AN42</f>
        <v>NE</v>
      </c>
      <c r="BE42" s="120" t="str">
        <f>AT42</f>
        <v>NE</v>
      </c>
      <c r="BF42" s="116" t="str">
        <f t="shared" ref="BF42" si="345">IF(AU42&lt;50, "NE",IF(AU42&lt;60,2,IF(AU42&lt;75,3,IF(AU42&lt;90,4,5))))</f>
        <v>NE</v>
      </c>
    </row>
    <row r="43" spans="1:58" ht="15.75" customHeight="1" thickBot="1" x14ac:dyDescent="0.3">
      <c r="A43" s="146"/>
      <c r="B43" s="148"/>
      <c r="C43" s="148"/>
      <c r="D43" s="27" t="s">
        <v>20</v>
      </c>
      <c r="E43" s="28">
        <f>IF($E$7=0,0,$E$7/$E$6*E42)</f>
        <v>0</v>
      </c>
      <c r="F43" s="28">
        <f>IF($F$7=0,0,$F$7/$F$6*F42)</f>
        <v>0</v>
      </c>
      <c r="G43" s="28">
        <f>IF($G$7=0,0,$G$7/$G$6*G42)</f>
        <v>0</v>
      </c>
      <c r="H43" s="28">
        <f>IF($H$7=0,0,$H$7/$H$6*H42)</f>
        <v>0</v>
      </c>
      <c r="I43" s="141"/>
      <c r="J43" s="139"/>
      <c r="K43" s="29">
        <f>IF($K$7=0,0,$K$7/$K$6*K42)</f>
        <v>0</v>
      </c>
      <c r="L43" s="28">
        <f>IF($L$7=0,0,$L$7/$L$6*L42)</f>
        <v>0</v>
      </c>
      <c r="M43" s="28">
        <f>IF($M$7=0,0,$M$7/$M$6*M42)</f>
        <v>0</v>
      </c>
      <c r="N43" s="28">
        <f>IF($N$7=0,0,$N$7/$N$6*N42)</f>
        <v>0</v>
      </c>
      <c r="O43" s="141"/>
      <c r="P43" s="139"/>
      <c r="Q43" s="29">
        <f>IF($Q$7=0,0,$Q$7/$Q$6*Q42)</f>
        <v>0</v>
      </c>
      <c r="R43" s="28">
        <f>IF($R$7=0,0,$R$7/$R$6*R42)</f>
        <v>0</v>
      </c>
      <c r="S43" s="28">
        <f>IF($S$7=0,0,$S$7/$S$6*S42)</f>
        <v>0</v>
      </c>
      <c r="T43" s="28">
        <f>IF($T$7=0,0,$T$7/$T$6*T42)</f>
        <v>0</v>
      </c>
      <c r="U43" s="141"/>
      <c r="V43" s="139"/>
      <c r="W43" s="29">
        <f>IF($W$7=0,0,$W$7/$W$6*W42)</f>
        <v>0</v>
      </c>
      <c r="X43" s="28">
        <f>IF($X$7=0,0,$X$7/$X$6*X42)</f>
        <v>0</v>
      </c>
      <c r="Y43" s="28">
        <f>IF($Y$7=0,0,$Y$7/$Y$6*Y42)</f>
        <v>0</v>
      </c>
      <c r="Z43" s="28">
        <f>IF($Z$7=0,0,$Z$7/$Z$6*Z42)</f>
        <v>0</v>
      </c>
      <c r="AA43" s="141"/>
      <c r="AB43" s="139"/>
      <c r="AC43" s="29">
        <f t="shared" ref="AC43" si="346">IF($AC$7=0,0,$AC$7/$AC$6*AC42)</f>
        <v>0</v>
      </c>
      <c r="AD43" s="28">
        <f t="shared" ref="AD43" si="347">IF($AD$7=0,0,$AD$7/$AD$6*AD42)</f>
        <v>0</v>
      </c>
      <c r="AE43" s="28">
        <f t="shared" ref="AE43" si="348">IF($AE$7=0,0,$AE$7/$AE$6*AE42)</f>
        <v>0</v>
      </c>
      <c r="AF43" s="28">
        <f t="shared" ref="AF43" si="349">IF($AF$7=0,0,$AF$7/$AF$6*AF42)</f>
        <v>0</v>
      </c>
      <c r="AG43" s="142"/>
      <c r="AH43" s="143"/>
      <c r="AI43" s="30">
        <f t="shared" ref="AI43" si="350">IF($AI$7=0,0,$AI$7/$AI$6*AI42)</f>
        <v>0</v>
      </c>
      <c r="AJ43" s="30">
        <f t="shared" ref="AJ43" si="351">IF($AJ$7=0,0,$AJ$7/$AJ$6*AJ42)</f>
        <v>0</v>
      </c>
      <c r="AK43" s="30">
        <f t="shared" ref="AK43" si="352">IF($AK$7=0,0,$AK$7/$AK$6*AK42)</f>
        <v>0</v>
      </c>
      <c r="AL43" s="30">
        <f t="shared" ref="AL43" si="353">IF($AL$7=0,0,$AL$7/$AL$6*AL42)</f>
        <v>0</v>
      </c>
      <c r="AM43" s="141"/>
      <c r="AN43" s="139"/>
      <c r="AO43" s="30">
        <f t="shared" ref="AO43" si="354">IF($AO$7=0,0,$AO$7/$AO$6*AO42)</f>
        <v>0</v>
      </c>
      <c r="AP43" s="30">
        <f t="shared" ref="AP43" si="355">IF($AP$7=0,0,$AP$7/$AP$6*AP42)</f>
        <v>0</v>
      </c>
      <c r="AQ43" s="30">
        <f t="shared" ref="AQ43" si="356">IF($AQ$7=0,0,$AQ$7/$AQ$6*AQ42)</f>
        <v>0</v>
      </c>
      <c r="AR43" s="115">
        <f>IF($AR$7=0,0,$AR$7/$AR$6*AR42)</f>
        <v>0</v>
      </c>
      <c r="AS43" s="141"/>
      <c r="AT43" s="139"/>
      <c r="AU43" s="137"/>
      <c r="AV43" s="132"/>
      <c r="AW43" s="119"/>
      <c r="AX43" s="127"/>
      <c r="AY43" s="121"/>
      <c r="AZ43" s="121"/>
      <c r="BA43" s="121"/>
      <c r="BB43" s="121"/>
      <c r="BC43" s="121"/>
      <c r="BD43" s="121"/>
      <c r="BE43" s="121"/>
      <c r="BF43" s="117"/>
    </row>
    <row r="44" spans="1:58" ht="15" customHeight="1" x14ac:dyDescent="0.25">
      <c r="A44" s="145">
        <v>19</v>
      </c>
      <c r="B44" s="147" t="str">
        <f>'Popis studenata'!B20</f>
        <v xml:space="preserve"> </v>
      </c>
      <c r="C44" s="147">
        <f>'Popis studenata'!C20</f>
        <v>0</v>
      </c>
      <c r="D44" s="22" t="s">
        <v>19</v>
      </c>
      <c r="E44" s="23"/>
      <c r="F44" s="24"/>
      <c r="G44" s="24"/>
      <c r="H44" s="24"/>
      <c r="I44" s="140">
        <f>IF((E45+F45+G45+H45)&gt;$J$4,"GREŠKA",E45+F45+G45+H45)</f>
        <v>0</v>
      </c>
      <c r="J44" s="138" t="str">
        <f>IF(I44=0,"NE",(IF(I44&gt;=($J$4/2),"DA","NE")))</f>
        <v>NE</v>
      </c>
      <c r="K44" s="23"/>
      <c r="L44" s="24"/>
      <c r="M44" s="24"/>
      <c r="N44" s="24"/>
      <c r="O44" s="140">
        <f>IF((K45+L45+M45+N45)&gt;$P$4,"GREŠKA",K45+L45+M45+N45)</f>
        <v>0</v>
      </c>
      <c r="P44" s="138" t="str">
        <f>IF(O44=0,"NE",(IF(O44&gt;=($P$4/2),"DA","NE")))</f>
        <v>NE</v>
      </c>
      <c r="Q44" s="23"/>
      <c r="R44" s="24"/>
      <c r="S44" s="24"/>
      <c r="T44" s="24"/>
      <c r="U44" s="140">
        <f>IF((Q45+R45+S45+T45)&gt;$V$4,"GREŠKA",Q45+R45+S45+T45)</f>
        <v>0</v>
      </c>
      <c r="V44" s="138" t="str">
        <f>IF(U44=0,"NE",(IF(U44&gt;=($V$4/2),"DA","NE")))</f>
        <v>NE</v>
      </c>
      <c r="W44" s="23"/>
      <c r="X44" s="24"/>
      <c r="Y44" s="24"/>
      <c r="Z44" s="24"/>
      <c r="AA44" s="140">
        <f>IF((W45+X45+Y45+Z45)&gt;$AB$4,"GREŠKA",W45+X45+Y45+Z45)</f>
        <v>0</v>
      </c>
      <c r="AB44" s="138" t="str">
        <f>IF(AA44=0,"NE",(IF(AA44&gt;=($AB$4/2),"DA","NE")))</f>
        <v>NE</v>
      </c>
      <c r="AC44" s="23"/>
      <c r="AD44" s="24"/>
      <c r="AE44" s="24"/>
      <c r="AF44" s="24"/>
      <c r="AG44" s="140">
        <f t="shared" ref="AG44" si="357">IF((AC45+AD45+AE45+AF45)&gt;$AH$4,"GREŠKA",AC45+AD45+AE45+AF45)</f>
        <v>0</v>
      </c>
      <c r="AH44" s="138" t="str">
        <f t="shared" ref="AH44" si="358">IF(AG44=0,"NE",(IF(AG44&gt;=($AH$4/2),"DA","NE")))</f>
        <v>NE</v>
      </c>
      <c r="AI44" s="23"/>
      <c r="AJ44" s="24"/>
      <c r="AK44" s="24"/>
      <c r="AL44" s="24"/>
      <c r="AM44" s="144">
        <f t="shared" ref="AM44" si="359">IF((AI45+AJ45+AK45+AL45)&gt;$AN$4,"GREŠKA",AI45+AJ45+AK45+AL45)</f>
        <v>0</v>
      </c>
      <c r="AN44" s="138" t="str">
        <f t="shared" ref="AN44" si="360">IF(AM44=0,"NE",(IF(AM44&gt;=($AN$4/2),"DA","NE")))</f>
        <v>NE</v>
      </c>
      <c r="AO44" s="23"/>
      <c r="AP44" s="24"/>
      <c r="AQ44" s="24"/>
      <c r="AR44" s="24"/>
      <c r="AS44" s="144">
        <f t="shared" ref="AS44" si="361">IF((AO45+AP45+AQ45+AR45)&gt;$AT$4,"GREŠKA",AO45+AP45+AQ45+AR45)</f>
        <v>0</v>
      </c>
      <c r="AT44" s="138" t="str">
        <f t="shared" ref="AT44" si="362">IF(AS44=0,"NE",(IF(AS44&gt;=($AT$4/2),"DA","NE")))</f>
        <v>NE</v>
      </c>
      <c r="AU44" s="136">
        <f t="shared" ref="AU44" si="363">IF(AND(J44="da",P44="da",V44="da",AB44="da",AH44="da",AN44="da",AT44="da"),I44+O44+U44+AA44+AS44+AM44+AG44,0)</f>
        <v>0</v>
      </c>
      <c r="AV44" s="131" t="str">
        <f t="shared" ref="AV44" si="364">IF(OR(COUNTIF(J44:AT45,"ne")&gt;3,COUNTIF(J44:AT45,"ne")=0),"NE",COUNTIF(J44:AT45,"ne"))</f>
        <v>NE</v>
      </c>
      <c r="AW44" s="118" t="str">
        <f t="shared" ref="AW44" si="365">IF(SUM(COUNTBLANK(E44:H44),COUNTBLANK(K44:N44),COUNTBLANK(Q44:T44),COUNTBLANK(W44:Z44),COUNTBLANK(AC44:AF44),COUNTBLANK(AI44:AL44),COUNTBLANK(AO44:AR44))=28,"NE","DA")</f>
        <v>NE</v>
      </c>
      <c r="AX44" s="126"/>
      <c r="AY44" s="120" t="str">
        <f>J44</f>
        <v>NE</v>
      </c>
      <c r="AZ44" s="120" t="str">
        <f>P44</f>
        <v>NE</v>
      </c>
      <c r="BA44" s="120" t="str">
        <f>V44</f>
        <v>NE</v>
      </c>
      <c r="BB44" s="120" t="str">
        <f>AB44</f>
        <v>NE</v>
      </c>
      <c r="BC44" s="120" t="str">
        <f>AH44</f>
        <v>NE</v>
      </c>
      <c r="BD44" s="120" t="str">
        <f>AN44</f>
        <v>NE</v>
      </c>
      <c r="BE44" s="120" t="str">
        <f>AT44</f>
        <v>NE</v>
      </c>
      <c r="BF44" s="116" t="str">
        <f t="shared" ref="BF44" si="366">IF(AU44&lt;50, "NE",IF(AU44&lt;60,2,IF(AU44&lt;75,3,IF(AU44&lt;90,4,5))))</f>
        <v>NE</v>
      </c>
    </row>
    <row r="45" spans="1:58" ht="15.75" customHeight="1" thickBot="1" x14ac:dyDescent="0.3">
      <c r="A45" s="146"/>
      <c r="B45" s="148"/>
      <c r="C45" s="148"/>
      <c r="D45" s="27" t="s">
        <v>20</v>
      </c>
      <c r="E45" s="28">
        <f>IF($E$7=0,0,$E$7/$E$6*E44)</f>
        <v>0</v>
      </c>
      <c r="F45" s="28">
        <f>IF($F$7=0,0,$F$7/$F$6*F44)</f>
        <v>0</v>
      </c>
      <c r="G45" s="28">
        <f>IF($G$7=0,0,$G$7/$G$6*G44)</f>
        <v>0</v>
      </c>
      <c r="H45" s="28">
        <f>IF($H$7=0,0,$H$7/$H$6*H44)</f>
        <v>0</v>
      </c>
      <c r="I45" s="141"/>
      <c r="J45" s="139"/>
      <c r="K45" s="29">
        <f>IF($K$7=0,0,$K$7/$K$6*K44)</f>
        <v>0</v>
      </c>
      <c r="L45" s="28">
        <f>IF($L$7=0,0,$L$7/$L$6*L44)</f>
        <v>0</v>
      </c>
      <c r="M45" s="28">
        <f>IF($M$7=0,0,$M$7/$M$6*M44)</f>
        <v>0</v>
      </c>
      <c r="N45" s="28">
        <f>IF($N$7=0,0,$N$7/$N$6*N44)</f>
        <v>0</v>
      </c>
      <c r="O45" s="141"/>
      <c r="P45" s="139"/>
      <c r="Q45" s="29">
        <f>IF($Q$7=0,0,$Q$7/$Q$6*Q44)</f>
        <v>0</v>
      </c>
      <c r="R45" s="28">
        <f>IF($R$7=0,0,$R$7/$R$6*R44)</f>
        <v>0</v>
      </c>
      <c r="S45" s="28">
        <f>IF($S$7=0,0,$S$7/$S$6*S44)</f>
        <v>0</v>
      </c>
      <c r="T45" s="28">
        <f>IF($T$7=0,0,$T$7/$T$6*T44)</f>
        <v>0</v>
      </c>
      <c r="U45" s="141"/>
      <c r="V45" s="139"/>
      <c r="W45" s="29">
        <f>IF($W$7=0,0,$W$7/$W$6*W44)</f>
        <v>0</v>
      </c>
      <c r="X45" s="28">
        <f>IF($X$7=0,0,$X$7/$X$6*X44)</f>
        <v>0</v>
      </c>
      <c r="Y45" s="28">
        <f>IF($Y$7=0,0,$Y$7/$Y$6*Y44)</f>
        <v>0</v>
      </c>
      <c r="Z45" s="28">
        <f>IF($Z$7=0,0,$Z$7/$Z$6*Z44)</f>
        <v>0</v>
      </c>
      <c r="AA45" s="141"/>
      <c r="AB45" s="139"/>
      <c r="AC45" s="29">
        <f t="shared" ref="AC45:AC107" si="367">IF($AC$7=0,0,$AC$7/$AC$6*AC44)</f>
        <v>0</v>
      </c>
      <c r="AD45" s="28">
        <f t="shared" ref="AD45:AD107" si="368">IF($AD$7=0,0,$AD$7/$AD$6*AD44)</f>
        <v>0</v>
      </c>
      <c r="AE45" s="28">
        <f t="shared" ref="AE45:AE107" si="369">IF($AE$7=0,0,$AE$7/$AE$6*AE44)</f>
        <v>0</v>
      </c>
      <c r="AF45" s="28">
        <f t="shared" ref="AF45:AF107" si="370">IF($AF$7=0,0,$AF$7/$AF$6*AF44)</f>
        <v>0</v>
      </c>
      <c r="AG45" s="142"/>
      <c r="AH45" s="143"/>
      <c r="AI45" s="30">
        <f t="shared" ref="AI45:AI107" si="371">IF($AI$7=0,0,$AI$7/$AI$6*AI44)</f>
        <v>0</v>
      </c>
      <c r="AJ45" s="30">
        <f t="shared" ref="AJ45:AJ107" si="372">IF($AJ$7=0,0,$AJ$7/$AJ$6*AJ44)</f>
        <v>0</v>
      </c>
      <c r="AK45" s="30">
        <f t="shared" ref="AK45:AK107" si="373">IF($AK$7=0,0,$AK$7/$AK$6*AK44)</f>
        <v>0</v>
      </c>
      <c r="AL45" s="30">
        <f t="shared" ref="AL45:AL107" si="374">IF($AL$7=0,0,$AL$7/$AL$6*AL44)</f>
        <v>0</v>
      </c>
      <c r="AM45" s="141"/>
      <c r="AN45" s="139"/>
      <c r="AO45" s="30">
        <f t="shared" ref="AO45:AO107" si="375">IF($AO$7=0,0,$AO$7/$AO$6*AO44)</f>
        <v>0</v>
      </c>
      <c r="AP45" s="30">
        <f t="shared" ref="AP45:AP107" si="376">IF($AP$7=0,0,$AP$7/$AP$6*AP44)</f>
        <v>0</v>
      </c>
      <c r="AQ45" s="30">
        <f t="shared" ref="AQ45:AQ107" si="377">IF($AQ$7=0,0,$AQ$7/$AQ$6*AQ44)</f>
        <v>0</v>
      </c>
      <c r="AR45" s="115">
        <f>IF($AR$7=0,0,$AR$7/$AR$6*AR44)</f>
        <v>0</v>
      </c>
      <c r="AS45" s="141"/>
      <c r="AT45" s="139"/>
      <c r="AU45" s="137"/>
      <c r="AV45" s="132"/>
      <c r="AW45" s="119"/>
      <c r="AX45" s="127"/>
      <c r="AY45" s="121"/>
      <c r="AZ45" s="121"/>
      <c r="BA45" s="121"/>
      <c r="BB45" s="121"/>
      <c r="BC45" s="121"/>
      <c r="BD45" s="121"/>
      <c r="BE45" s="121"/>
      <c r="BF45" s="117"/>
    </row>
    <row r="46" spans="1:58" ht="15" customHeight="1" x14ac:dyDescent="0.25">
      <c r="A46" s="145">
        <v>20</v>
      </c>
      <c r="B46" s="147" t="str">
        <f>'Popis studenata'!B21</f>
        <v xml:space="preserve"> </v>
      </c>
      <c r="C46" s="147">
        <f>'Popis studenata'!C21</f>
        <v>0</v>
      </c>
      <c r="D46" s="22" t="s">
        <v>19</v>
      </c>
      <c r="E46" s="23"/>
      <c r="F46" s="24"/>
      <c r="G46" s="24"/>
      <c r="H46" s="24"/>
      <c r="I46" s="140">
        <f t="shared" ref="I46" si="378">IF((E47+F47+G47+H47)&gt;$J$4,"GREŠKA",E47+F47+G47+H47)</f>
        <v>0</v>
      </c>
      <c r="J46" s="138" t="str">
        <f t="shared" ref="J46" si="379">IF(I46=0,"NE",(IF(I46&gt;=($J$4/2),"DA","NE")))</f>
        <v>NE</v>
      </c>
      <c r="K46" s="23"/>
      <c r="L46" s="24"/>
      <c r="M46" s="24"/>
      <c r="N46" s="24"/>
      <c r="O46" s="140">
        <f t="shared" ref="O46" si="380">IF((K47+L47+M47+N47)&gt;$P$4,"GREŠKA",K47+L47+M47+N47)</f>
        <v>0</v>
      </c>
      <c r="P46" s="138" t="str">
        <f t="shared" ref="P46" si="381">IF(O46=0,"NE",(IF(O46&gt;=($P$4/2),"DA","NE")))</f>
        <v>NE</v>
      </c>
      <c r="Q46" s="23"/>
      <c r="R46" s="24"/>
      <c r="S46" s="24"/>
      <c r="T46" s="24"/>
      <c r="U46" s="140">
        <f t="shared" ref="U46" si="382">IF((Q47+R47+S47+T47)&gt;$V$4,"GREŠKA",Q47+R47+S47+T47)</f>
        <v>0</v>
      </c>
      <c r="V46" s="138" t="str">
        <f t="shared" ref="V46" si="383">IF(U46=0,"NE",(IF(U46&gt;=($V$4/2),"DA","NE")))</f>
        <v>NE</v>
      </c>
      <c r="W46" s="23"/>
      <c r="X46" s="24"/>
      <c r="Y46" s="24"/>
      <c r="Z46" s="24"/>
      <c r="AA46" s="140">
        <f t="shared" ref="AA46" si="384">IF((W47+X47+Y47+Z47)&gt;$AB$4,"GREŠKA",W47+X47+Y47+Z47)</f>
        <v>0</v>
      </c>
      <c r="AB46" s="138" t="str">
        <f t="shared" ref="AB46" si="385">IF(AA46=0,"NE",(IF(AA46&gt;=($AB$4/2),"DA","NE")))</f>
        <v>NE</v>
      </c>
      <c r="AC46" s="23"/>
      <c r="AD46" s="24"/>
      <c r="AE46" s="24"/>
      <c r="AF46" s="24"/>
      <c r="AG46" s="140">
        <f t="shared" ref="AG46" si="386">IF((AC47+AD47+AE47+AF47)&gt;$AH$4,"GREŠKA",AC47+AD47+AE47+AF47)</f>
        <v>0</v>
      </c>
      <c r="AH46" s="138" t="str">
        <f t="shared" ref="AH46" si="387">IF(AG46=0,"NE",(IF(AG46&gt;=($AH$4/2),"DA","NE")))</f>
        <v>NE</v>
      </c>
      <c r="AI46" s="23"/>
      <c r="AJ46" s="24"/>
      <c r="AK46" s="24"/>
      <c r="AL46" s="24"/>
      <c r="AM46" s="144">
        <f t="shared" ref="AM46" si="388">IF((AI47+AJ47+AK47+AL47)&gt;$AN$4,"GREŠKA",AI47+AJ47+AK47+AL47)</f>
        <v>0</v>
      </c>
      <c r="AN46" s="138" t="str">
        <f t="shared" ref="AN46" si="389">IF(AM46=0,"NE",(IF(AM46&gt;=($AN$4/2),"DA","NE")))</f>
        <v>NE</v>
      </c>
      <c r="AO46" s="23"/>
      <c r="AP46" s="24"/>
      <c r="AQ46" s="24"/>
      <c r="AR46" s="24"/>
      <c r="AS46" s="144">
        <f t="shared" ref="AS46" si="390">IF((AO47+AP47+AQ47+AR47)&gt;$AT$4,"GREŠKA",AO47+AP47+AQ47+AR47)</f>
        <v>0</v>
      </c>
      <c r="AT46" s="138" t="str">
        <f t="shared" ref="AT46" si="391">IF(AS46=0,"NE",(IF(AS46&gt;=($AT$4/2),"DA","NE")))</f>
        <v>NE</v>
      </c>
      <c r="AU46" s="136">
        <f t="shared" ref="AU46" si="392">IF(AND(J46="da",P46="da",V46="da",AB46="da",AH46="da",AN46="da",AT46="da"),I46+O46+U46+AA46+AS46+AM46+AG46,0)</f>
        <v>0</v>
      </c>
      <c r="AV46" s="131" t="str">
        <f t="shared" ref="AV46" si="393">IF(OR(COUNTIF(J46:AT47,"ne")&gt;3,COUNTIF(J46:AT47,"ne")=0),"NE",COUNTIF(J46:AT47,"ne"))</f>
        <v>NE</v>
      </c>
      <c r="AW46" s="118" t="str">
        <f t="shared" ref="AW46" si="394">IF(SUM(COUNTBLANK(E46:H46),COUNTBLANK(K46:N46),COUNTBLANK(Q46:T46),COUNTBLANK(W46:Z46),COUNTBLANK(AC46:AF46),COUNTBLANK(AI46:AL46),COUNTBLANK(AO46:AR46))=28,"NE","DA")</f>
        <v>NE</v>
      </c>
      <c r="AX46" s="126"/>
      <c r="AY46" s="120" t="str">
        <f>J46</f>
        <v>NE</v>
      </c>
      <c r="AZ46" s="120" t="str">
        <f>P46</f>
        <v>NE</v>
      </c>
      <c r="BA46" s="120" t="str">
        <f>V46</f>
        <v>NE</v>
      </c>
      <c r="BB46" s="120" t="str">
        <f>AB46</f>
        <v>NE</v>
      </c>
      <c r="BC46" s="120" t="str">
        <f>AH46</f>
        <v>NE</v>
      </c>
      <c r="BD46" s="120" t="str">
        <f>AN46</f>
        <v>NE</v>
      </c>
      <c r="BE46" s="120" t="str">
        <f>AT46</f>
        <v>NE</v>
      </c>
      <c r="BF46" s="116" t="str">
        <f t="shared" ref="BF46" si="395">IF(AU46&lt;50, "NE",IF(AU46&lt;60,2,IF(AU46&lt;75,3,IF(AU46&lt;90,4,5))))</f>
        <v>NE</v>
      </c>
    </row>
    <row r="47" spans="1:58" ht="15.75" customHeight="1" thickBot="1" x14ac:dyDescent="0.3">
      <c r="A47" s="146"/>
      <c r="B47" s="148"/>
      <c r="C47" s="148"/>
      <c r="D47" s="27" t="s">
        <v>20</v>
      </c>
      <c r="E47" s="28">
        <f t="shared" ref="E47" si="396">IF($E$7=0,0,$E$7/$E$6*E46)</f>
        <v>0</v>
      </c>
      <c r="F47" s="28">
        <f t="shared" ref="F47" si="397">IF($F$7=0,0,$F$7/$F$6*F46)</f>
        <v>0</v>
      </c>
      <c r="G47" s="28">
        <f t="shared" ref="G47" si="398">IF($G$7=0,0,$G$7/$G$6*G46)</f>
        <v>0</v>
      </c>
      <c r="H47" s="28">
        <f t="shared" ref="H47" si="399">IF($H$7=0,0,$H$7/$H$6*H46)</f>
        <v>0</v>
      </c>
      <c r="I47" s="141"/>
      <c r="J47" s="139"/>
      <c r="K47" s="29">
        <f t="shared" ref="K47" si="400">IF($K$7=0,0,$K$7/$K$6*K46)</f>
        <v>0</v>
      </c>
      <c r="L47" s="28">
        <f t="shared" ref="L47" si="401">IF($L$7=0,0,$L$7/$L$6*L46)</f>
        <v>0</v>
      </c>
      <c r="M47" s="28">
        <f t="shared" ref="M47" si="402">IF($M$7=0,0,$M$7/$M$6*M46)</f>
        <v>0</v>
      </c>
      <c r="N47" s="28">
        <f t="shared" ref="N47" si="403">IF($N$7=0,0,$N$7/$N$6*N46)</f>
        <v>0</v>
      </c>
      <c r="O47" s="141"/>
      <c r="P47" s="139"/>
      <c r="Q47" s="29">
        <f t="shared" ref="Q47" si="404">IF($Q$7=0,0,$Q$7/$Q$6*Q46)</f>
        <v>0</v>
      </c>
      <c r="R47" s="28">
        <f t="shared" ref="R47" si="405">IF($R$7=0,0,$R$7/$R$6*R46)</f>
        <v>0</v>
      </c>
      <c r="S47" s="28">
        <f t="shared" ref="S47" si="406">IF($S$7=0,0,$S$7/$S$6*S46)</f>
        <v>0</v>
      </c>
      <c r="T47" s="28">
        <f t="shared" ref="T47" si="407">IF($T$7=0,0,$T$7/$T$6*T46)</f>
        <v>0</v>
      </c>
      <c r="U47" s="141"/>
      <c r="V47" s="139"/>
      <c r="W47" s="29">
        <f t="shared" ref="W47" si="408">IF($W$7=0,0,$W$7/$W$6*W46)</f>
        <v>0</v>
      </c>
      <c r="X47" s="28">
        <f t="shared" ref="X47" si="409">IF($X$7=0,0,$X$7/$X$6*X46)</f>
        <v>0</v>
      </c>
      <c r="Y47" s="28">
        <f t="shared" ref="Y47" si="410">IF($Y$7=0,0,$Y$7/$Y$6*Y46)</f>
        <v>0</v>
      </c>
      <c r="Z47" s="28">
        <f t="shared" ref="Z47" si="411">IF($Z$7=0,0,$Z$7/$Z$6*Z46)</f>
        <v>0</v>
      </c>
      <c r="AA47" s="141"/>
      <c r="AB47" s="139"/>
      <c r="AC47" s="29">
        <f t="shared" si="367"/>
        <v>0</v>
      </c>
      <c r="AD47" s="28">
        <f t="shared" si="368"/>
        <v>0</v>
      </c>
      <c r="AE47" s="28">
        <f t="shared" si="369"/>
        <v>0</v>
      </c>
      <c r="AF47" s="28">
        <f t="shared" si="370"/>
        <v>0</v>
      </c>
      <c r="AG47" s="142"/>
      <c r="AH47" s="143"/>
      <c r="AI47" s="60">
        <f t="shared" si="371"/>
        <v>0</v>
      </c>
      <c r="AJ47" s="60">
        <f t="shared" si="372"/>
        <v>0</v>
      </c>
      <c r="AK47" s="60">
        <f t="shared" si="373"/>
        <v>0</v>
      </c>
      <c r="AL47" s="60">
        <f t="shared" si="374"/>
        <v>0</v>
      </c>
      <c r="AM47" s="141"/>
      <c r="AN47" s="139"/>
      <c r="AO47" s="60">
        <f t="shared" si="375"/>
        <v>0</v>
      </c>
      <c r="AP47" s="60">
        <f t="shared" si="376"/>
        <v>0</v>
      </c>
      <c r="AQ47" s="60">
        <f t="shared" si="377"/>
        <v>0</v>
      </c>
      <c r="AR47" s="115">
        <f>IF($AR$7=0,0,$AR$7/$AR$6*AR46)</f>
        <v>0</v>
      </c>
      <c r="AS47" s="141"/>
      <c r="AT47" s="139"/>
      <c r="AU47" s="137"/>
      <c r="AV47" s="132"/>
      <c r="AW47" s="119"/>
      <c r="AX47" s="127"/>
      <c r="AY47" s="121"/>
      <c r="AZ47" s="121"/>
      <c r="BA47" s="121"/>
      <c r="BB47" s="121"/>
      <c r="BC47" s="121"/>
      <c r="BD47" s="121"/>
      <c r="BE47" s="121"/>
      <c r="BF47" s="117"/>
    </row>
    <row r="48" spans="1:58" ht="15" customHeight="1" x14ac:dyDescent="0.25">
      <c r="A48" s="145">
        <v>21</v>
      </c>
      <c r="B48" s="147" t="str">
        <f>'Popis studenata'!B22</f>
        <v xml:space="preserve"> </v>
      </c>
      <c r="C48" s="147">
        <f>'Popis studenata'!C22</f>
        <v>0</v>
      </c>
      <c r="D48" s="22" t="s">
        <v>19</v>
      </c>
      <c r="E48" s="23"/>
      <c r="F48" s="24"/>
      <c r="G48" s="24"/>
      <c r="H48" s="24"/>
      <c r="I48" s="140">
        <f t="shared" ref="I48" si="412">IF((E49+F49+G49+H49)&gt;$J$4,"GREŠKA",E49+F49+G49+H49)</f>
        <v>0</v>
      </c>
      <c r="J48" s="138" t="str">
        <f t="shared" ref="J48" si="413">IF(I48=0,"NE",(IF(I48&gt;=($J$4/2),"DA","NE")))</f>
        <v>NE</v>
      </c>
      <c r="K48" s="23"/>
      <c r="L48" s="24"/>
      <c r="M48" s="24"/>
      <c r="N48" s="24"/>
      <c r="O48" s="140">
        <f t="shared" ref="O48" si="414">IF((K49+L49+M49+N49)&gt;$P$4,"GREŠKA",K49+L49+M49+N49)</f>
        <v>0</v>
      </c>
      <c r="P48" s="138" t="str">
        <f t="shared" ref="P48" si="415">IF(O48=0,"NE",(IF(O48&gt;=($P$4/2),"DA","NE")))</f>
        <v>NE</v>
      </c>
      <c r="Q48" s="23"/>
      <c r="R48" s="24"/>
      <c r="S48" s="24"/>
      <c r="T48" s="24"/>
      <c r="U48" s="140">
        <f t="shared" ref="U48" si="416">IF((Q49+R49+S49+T49)&gt;$V$4,"GREŠKA",Q49+R49+S49+T49)</f>
        <v>0</v>
      </c>
      <c r="V48" s="138" t="str">
        <f t="shared" ref="V48" si="417">IF(U48=0,"NE",(IF(U48&gt;=($V$4/2),"DA","NE")))</f>
        <v>NE</v>
      </c>
      <c r="W48" s="23"/>
      <c r="X48" s="24"/>
      <c r="Y48" s="24"/>
      <c r="Z48" s="24"/>
      <c r="AA48" s="140">
        <f t="shared" ref="AA48" si="418">IF((W49+X49+Y49+Z49)&gt;$AB$4,"GREŠKA",W49+X49+Y49+Z49)</f>
        <v>0</v>
      </c>
      <c r="AB48" s="138" t="str">
        <f t="shared" ref="AB48" si="419">IF(AA48=0,"NE",(IF(AA48&gt;=($AB$4/2),"DA","NE")))</f>
        <v>NE</v>
      </c>
      <c r="AC48" s="23"/>
      <c r="AD48" s="24"/>
      <c r="AE48" s="24"/>
      <c r="AF48" s="24"/>
      <c r="AG48" s="140">
        <f t="shared" ref="AG48" si="420">IF((AC49+AD49+AE49+AF49)&gt;$AH$4,"GREŠKA",AC49+AD49+AE49+AF49)</f>
        <v>0</v>
      </c>
      <c r="AH48" s="138" t="str">
        <f t="shared" ref="AH48" si="421">IF(AG48=0,"NE",(IF(AG48&gt;=($AH$4/2),"DA","NE")))</f>
        <v>NE</v>
      </c>
      <c r="AI48" s="23"/>
      <c r="AJ48" s="24"/>
      <c r="AK48" s="24"/>
      <c r="AL48" s="24"/>
      <c r="AM48" s="144">
        <f t="shared" ref="AM48" si="422">IF((AI49+AJ49+AK49+AL49)&gt;$AN$4,"GREŠKA",AI49+AJ49+AK49+AL49)</f>
        <v>0</v>
      </c>
      <c r="AN48" s="138" t="str">
        <f t="shared" ref="AN48" si="423">IF(AM48=0,"NE",(IF(AM48&gt;=($AN$4/2),"DA","NE")))</f>
        <v>NE</v>
      </c>
      <c r="AO48" s="23"/>
      <c r="AP48" s="24"/>
      <c r="AQ48" s="24"/>
      <c r="AR48" s="24"/>
      <c r="AS48" s="144">
        <f t="shared" ref="AS48" si="424">IF((AO49+AP49+AQ49+AR49)&gt;$AT$4,"GREŠKA",AO49+AP49+AQ49+AR49)</f>
        <v>0</v>
      </c>
      <c r="AT48" s="138" t="str">
        <f t="shared" ref="AT48" si="425">IF(AS48=0,"NE",(IF(AS48&gt;=($AT$4/2),"DA","NE")))</f>
        <v>NE</v>
      </c>
      <c r="AU48" s="136">
        <f t="shared" ref="AU48" si="426">IF(AND(J48="da",P48="da",V48="da",AB48="da",AH48="da",AN48="da",AT48="da"),I48+O48+U48+AA48+AS48+AM48+AG48,0)</f>
        <v>0</v>
      </c>
      <c r="AV48" s="131" t="str">
        <f t="shared" ref="AV48" si="427">IF(OR(COUNTIF(J48:AT49,"ne")&gt;3,COUNTIF(J48:AT49,"ne")=0),"NE",COUNTIF(J48:AT49,"ne"))</f>
        <v>NE</v>
      </c>
      <c r="AW48" s="118" t="str">
        <f t="shared" ref="AW48" si="428">IF(SUM(COUNTBLANK(E48:H48),COUNTBLANK(K48:N48),COUNTBLANK(Q48:T48),COUNTBLANK(W48:Z48),COUNTBLANK(AC48:AF48),COUNTBLANK(AI48:AL48),COUNTBLANK(AO48:AR48))=28,"NE","DA")</f>
        <v>NE</v>
      </c>
      <c r="AX48" s="126"/>
      <c r="AY48" s="120" t="str">
        <f>J48</f>
        <v>NE</v>
      </c>
      <c r="AZ48" s="120" t="str">
        <f>P48</f>
        <v>NE</v>
      </c>
      <c r="BA48" s="120" t="str">
        <f>V48</f>
        <v>NE</v>
      </c>
      <c r="BB48" s="120" t="str">
        <f>AB48</f>
        <v>NE</v>
      </c>
      <c r="BC48" s="120" t="str">
        <f>AH48</f>
        <v>NE</v>
      </c>
      <c r="BD48" s="120" t="str">
        <f>AN48</f>
        <v>NE</v>
      </c>
      <c r="BE48" s="120" t="str">
        <f>AT48</f>
        <v>NE</v>
      </c>
      <c r="BF48" s="116" t="str">
        <f t="shared" ref="BF48" si="429">IF(AU48&lt;50, "NE",IF(AU48&lt;60,2,IF(AU48&lt;75,3,IF(AU48&lt;90,4,5))))</f>
        <v>NE</v>
      </c>
    </row>
    <row r="49" spans="1:58" ht="15.75" customHeight="1" thickBot="1" x14ac:dyDescent="0.3">
      <c r="A49" s="146"/>
      <c r="B49" s="148"/>
      <c r="C49" s="148"/>
      <c r="D49" s="27" t="s">
        <v>20</v>
      </c>
      <c r="E49" s="28">
        <f t="shared" ref="E49" si="430">IF($E$7=0,0,$E$7/$E$6*E48)</f>
        <v>0</v>
      </c>
      <c r="F49" s="28">
        <f t="shared" ref="F49" si="431">IF($F$7=0,0,$F$7/$F$6*F48)</f>
        <v>0</v>
      </c>
      <c r="G49" s="28">
        <f t="shared" ref="G49" si="432">IF($G$7=0,0,$G$7/$G$6*G48)</f>
        <v>0</v>
      </c>
      <c r="H49" s="28">
        <f t="shared" ref="H49" si="433">IF($H$7=0,0,$H$7/$H$6*H48)</f>
        <v>0</v>
      </c>
      <c r="I49" s="141"/>
      <c r="J49" s="139"/>
      <c r="K49" s="29">
        <f t="shared" ref="K49" si="434">IF($K$7=0,0,$K$7/$K$6*K48)</f>
        <v>0</v>
      </c>
      <c r="L49" s="28">
        <f t="shared" ref="L49" si="435">IF($L$7=0,0,$L$7/$L$6*L48)</f>
        <v>0</v>
      </c>
      <c r="M49" s="28">
        <f t="shared" ref="M49" si="436">IF($M$7=0,0,$M$7/$M$6*M48)</f>
        <v>0</v>
      </c>
      <c r="N49" s="28">
        <f t="shared" ref="N49" si="437">IF($N$7=0,0,$N$7/$N$6*N48)</f>
        <v>0</v>
      </c>
      <c r="O49" s="141"/>
      <c r="P49" s="139"/>
      <c r="Q49" s="29">
        <f t="shared" ref="Q49" si="438">IF($Q$7=0,0,$Q$7/$Q$6*Q48)</f>
        <v>0</v>
      </c>
      <c r="R49" s="28">
        <f t="shared" ref="R49" si="439">IF($R$7=0,0,$R$7/$R$6*R48)</f>
        <v>0</v>
      </c>
      <c r="S49" s="28">
        <f t="shared" ref="S49" si="440">IF($S$7=0,0,$S$7/$S$6*S48)</f>
        <v>0</v>
      </c>
      <c r="T49" s="28">
        <f t="shared" ref="T49" si="441">IF($T$7=0,0,$T$7/$T$6*T48)</f>
        <v>0</v>
      </c>
      <c r="U49" s="141"/>
      <c r="V49" s="139"/>
      <c r="W49" s="29">
        <f t="shared" ref="W49" si="442">IF($W$7=0,0,$W$7/$W$6*W48)</f>
        <v>0</v>
      </c>
      <c r="X49" s="28">
        <f t="shared" ref="X49" si="443">IF($X$7=0,0,$X$7/$X$6*X48)</f>
        <v>0</v>
      </c>
      <c r="Y49" s="28">
        <f t="shared" ref="Y49" si="444">IF($Y$7=0,0,$Y$7/$Y$6*Y48)</f>
        <v>0</v>
      </c>
      <c r="Z49" s="28">
        <f t="shared" ref="Z49" si="445">IF($Z$7=0,0,$Z$7/$Z$6*Z48)</f>
        <v>0</v>
      </c>
      <c r="AA49" s="141"/>
      <c r="AB49" s="139"/>
      <c r="AC49" s="29">
        <f t="shared" si="367"/>
        <v>0</v>
      </c>
      <c r="AD49" s="28">
        <f t="shared" si="368"/>
        <v>0</v>
      </c>
      <c r="AE49" s="28">
        <f t="shared" si="369"/>
        <v>0</v>
      </c>
      <c r="AF49" s="28">
        <f t="shared" si="370"/>
        <v>0</v>
      </c>
      <c r="AG49" s="142"/>
      <c r="AH49" s="143"/>
      <c r="AI49" s="60">
        <f t="shared" si="371"/>
        <v>0</v>
      </c>
      <c r="AJ49" s="60">
        <f t="shared" si="372"/>
        <v>0</v>
      </c>
      <c r="AK49" s="60">
        <f t="shared" si="373"/>
        <v>0</v>
      </c>
      <c r="AL49" s="60">
        <f t="shared" si="374"/>
        <v>0</v>
      </c>
      <c r="AM49" s="141"/>
      <c r="AN49" s="139"/>
      <c r="AO49" s="60">
        <f t="shared" si="375"/>
        <v>0</v>
      </c>
      <c r="AP49" s="60">
        <f t="shared" si="376"/>
        <v>0</v>
      </c>
      <c r="AQ49" s="60">
        <f t="shared" si="377"/>
        <v>0</v>
      </c>
      <c r="AR49" s="115">
        <f>IF($AR$7=0,0,$AR$7/$AR$6*AR48)</f>
        <v>0</v>
      </c>
      <c r="AS49" s="141"/>
      <c r="AT49" s="139"/>
      <c r="AU49" s="137"/>
      <c r="AV49" s="132"/>
      <c r="AW49" s="119"/>
      <c r="AX49" s="127"/>
      <c r="AY49" s="121"/>
      <c r="AZ49" s="121"/>
      <c r="BA49" s="121"/>
      <c r="BB49" s="121"/>
      <c r="BC49" s="121"/>
      <c r="BD49" s="121"/>
      <c r="BE49" s="121"/>
      <c r="BF49" s="117"/>
    </row>
    <row r="50" spans="1:58" ht="15" customHeight="1" x14ac:dyDescent="0.25">
      <c r="A50" s="145">
        <v>22</v>
      </c>
      <c r="B50" s="147" t="str">
        <f>'Popis studenata'!B23</f>
        <v xml:space="preserve"> </v>
      </c>
      <c r="C50" s="147">
        <f>'Popis studenata'!C23</f>
        <v>0</v>
      </c>
      <c r="D50" s="22" t="s">
        <v>19</v>
      </c>
      <c r="E50" s="23"/>
      <c r="F50" s="24"/>
      <c r="G50" s="24"/>
      <c r="H50" s="24"/>
      <c r="I50" s="140">
        <f t="shared" ref="I50" si="446">IF((E51+F51+G51+H51)&gt;$J$4,"GREŠKA",E51+F51+G51+H51)</f>
        <v>0</v>
      </c>
      <c r="J50" s="138" t="str">
        <f t="shared" ref="J50" si="447">IF(I50=0,"NE",(IF(I50&gt;=($J$4/2),"DA","NE")))</f>
        <v>NE</v>
      </c>
      <c r="K50" s="23"/>
      <c r="L50" s="24"/>
      <c r="M50" s="24"/>
      <c r="N50" s="24"/>
      <c r="O50" s="140">
        <f t="shared" ref="O50" si="448">IF((K51+L51+M51+N51)&gt;$P$4,"GREŠKA",K51+L51+M51+N51)</f>
        <v>0</v>
      </c>
      <c r="P50" s="138" t="str">
        <f t="shared" ref="P50" si="449">IF(O50=0,"NE",(IF(O50&gt;=($P$4/2),"DA","NE")))</f>
        <v>NE</v>
      </c>
      <c r="Q50" s="23"/>
      <c r="R50" s="24"/>
      <c r="S50" s="24"/>
      <c r="T50" s="24"/>
      <c r="U50" s="140">
        <f t="shared" ref="U50" si="450">IF((Q51+R51+S51+T51)&gt;$V$4,"GREŠKA",Q51+R51+S51+T51)</f>
        <v>0</v>
      </c>
      <c r="V50" s="138" t="str">
        <f t="shared" ref="V50" si="451">IF(U50=0,"NE",(IF(U50&gt;=($V$4/2),"DA","NE")))</f>
        <v>NE</v>
      </c>
      <c r="W50" s="23"/>
      <c r="X50" s="24"/>
      <c r="Y50" s="24"/>
      <c r="Z50" s="24"/>
      <c r="AA50" s="140">
        <f t="shared" ref="AA50" si="452">IF((W51+X51+Y51+Z51)&gt;$AB$4,"GREŠKA",W51+X51+Y51+Z51)</f>
        <v>0</v>
      </c>
      <c r="AB50" s="138" t="str">
        <f t="shared" ref="AB50" si="453">IF(AA50=0,"NE",(IF(AA50&gt;=($AB$4/2),"DA","NE")))</f>
        <v>NE</v>
      </c>
      <c r="AC50" s="23"/>
      <c r="AD50" s="24"/>
      <c r="AE50" s="24"/>
      <c r="AF50" s="24"/>
      <c r="AG50" s="140">
        <f t="shared" ref="AG50" si="454">IF((AC51+AD51+AE51+AF51)&gt;$AH$4,"GREŠKA",AC51+AD51+AE51+AF51)</f>
        <v>0</v>
      </c>
      <c r="AH50" s="138" t="str">
        <f t="shared" ref="AH50" si="455">IF(AG50=0,"NE",(IF(AG50&gt;=($AH$4/2),"DA","NE")))</f>
        <v>NE</v>
      </c>
      <c r="AI50" s="23"/>
      <c r="AJ50" s="24"/>
      <c r="AK50" s="24"/>
      <c r="AL50" s="24"/>
      <c r="AM50" s="144">
        <f t="shared" ref="AM50" si="456">IF((AI51+AJ51+AK51+AL51)&gt;$AN$4,"GREŠKA",AI51+AJ51+AK51+AL51)</f>
        <v>0</v>
      </c>
      <c r="AN50" s="138" t="str">
        <f t="shared" ref="AN50" si="457">IF(AM50=0,"NE",(IF(AM50&gt;=($AN$4/2),"DA","NE")))</f>
        <v>NE</v>
      </c>
      <c r="AO50" s="23"/>
      <c r="AP50" s="24"/>
      <c r="AQ50" s="24"/>
      <c r="AR50" s="24"/>
      <c r="AS50" s="144">
        <f t="shared" ref="AS50" si="458">IF((AO51+AP51+AQ51+AR51)&gt;$AT$4,"GREŠKA",AO51+AP51+AQ51+AR51)</f>
        <v>0</v>
      </c>
      <c r="AT50" s="138" t="str">
        <f t="shared" ref="AT50" si="459">IF(AS50=0,"NE",(IF(AS50&gt;=($AT$4/2),"DA","NE")))</f>
        <v>NE</v>
      </c>
      <c r="AU50" s="136">
        <f t="shared" ref="AU50" si="460">IF(AND(J50="da",P50="da",V50="da",AB50="da",AH50="da",AN50="da",AT50="da"),I50+O50+U50+AA50+AS50+AM50+AG50,0)</f>
        <v>0</v>
      </c>
      <c r="AV50" s="131" t="str">
        <f t="shared" ref="AV50" si="461">IF(OR(COUNTIF(J50:AT51,"ne")&gt;3,COUNTIF(J50:AT51,"ne")=0),"NE",COUNTIF(J50:AT51,"ne"))</f>
        <v>NE</v>
      </c>
      <c r="AW50" s="118" t="str">
        <f t="shared" ref="AW50" si="462">IF(SUM(COUNTBLANK(E50:H50),COUNTBLANK(K50:N50),COUNTBLANK(Q50:T50),COUNTBLANK(W50:Z50),COUNTBLANK(AC50:AF50),COUNTBLANK(AI50:AL50),COUNTBLANK(AO50:AR50))=28,"NE","DA")</f>
        <v>NE</v>
      </c>
      <c r="AX50" s="126"/>
      <c r="AY50" s="120" t="str">
        <f>J50</f>
        <v>NE</v>
      </c>
      <c r="AZ50" s="120" t="str">
        <f>P50</f>
        <v>NE</v>
      </c>
      <c r="BA50" s="120" t="str">
        <f>V50</f>
        <v>NE</v>
      </c>
      <c r="BB50" s="120" t="str">
        <f>AB50</f>
        <v>NE</v>
      </c>
      <c r="BC50" s="120" t="str">
        <f>AH50</f>
        <v>NE</v>
      </c>
      <c r="BD50" s="120" t="str">
        <f>AN50</f>
        <v>NE</v>
      </c>
      <c r="BE50" s="120" t="str">
        <f>AT50</f>
        <v>NE</v>
      </c>
      <c r="BF50" s="116" t="str">
        <f t="shared" ref="BF50" si="463">IF(AU50&lt;50, "NE",IF(AU50&lt;60,2,IF(AU50&lt;75,3,IF(AU50&lt;90,4,5))))</f>
        <v>NE</v>
      </c>
    </row>
    <row r="51" spans="1:58" ht="15.75" customHeight="1" thickBot="1" x14ac:dyDescent="0.3">
      <c r="A51" s="146"/>
      <c r="B51" s="148"/>
      <c r="C51" s="148"/>
      <c r="D51" s="27" t="s">
        <v>20</v>
      </c>
      <c r="E51" s="28">
        <f t="shared" ref="E51" si="464">IF($E$7=0,0,$E$7/$E$6*E50)</f>
        <v>0</v>
      </c>
      <c r="F51" s="28">
        <f t="shared" ref="F51" si="465">IF($F$7=0,0,$F$7/$F$6*F50)</f>
        <v>0</v>
      </c>
      <c r="G51" s="28">
        <f t="shared" ref="G51" si="466">IF($G$7=0,0,$G$7/$G$6*G50)</f>
        <v>0</v>
      </c>
      <c r="H51" s="28">
        <f t="shared" ref="H51" si="467">IF($H$7=0,0,$H$7/$H$6*H50)</f>
        <v>0</v>
      </c>
      <c r="I51" s="141"/>
      <c r="J51" s="139"/>
      <c r="K51" s="29">
        <f t="shared" ref="K51" si="468">IF($K$7=0,0,$K$7/$K$6*K50)</f>
        <v>0</v>
      </c>
      <c r="L51" s="28">
        <f t="shared" ref="L51" si="469">IF($L$7=0,0,$L$7/$L$6*L50)</f>
        <v>0</v>
      </c>
      <c r="M51" s="28">
        <f t="shared" ref="M51" si="470">IF($M$7=0,0,$M$7/$M$6*M50)</f>
        <v>0</v>
      </c>
      <c r="N51" s="28">
        <f t="shared" ref="N51" si="471">IF($N$7=0,0,$N$7/$N$6*N50)</f>
        <v>0</v>
      </c>
      <c r="O51" s="141"/>
      <c r="P51" s="139"/>
      <c r="Q51" s="29">
        <f t="shared" ref="Q51" si="472">IF($Q$7=0,0,$Q$7/$Q$6*Q50)</f>
        <v>0</v>
      </c>
      <c r="R51" s="28">
        <f t="shared" ref="R51" si="473">IF($R$7=0,0,$R$7/$R$6*R50)</f>
        <v>0</v>
      </c>
      <c r="S51" s="28">
        <f t="shared" ref="S51" si="474">IF($S$7=0,0,$S$7/$S$6*S50)</f>
        <v>0</v>
      </c>
      <c r="T51" s="28">
        <f t="shared" ref="T51" si="475">IF($T$7=0,0,$T$7/$T$6*T50)</f>
        <v>0</v>
      </c>
      <c r="U51" s="141"/>
      <c r="V51" s="139"/>
      <c r="W51" s="29">
        <f t="shared" ref="W51" si="476">IF($W$7=0,0,$W$7/$W$6*W50)</f>
        <v>0</v>
      </c>
      <c r="X51" s="28">
        <f t="shared" ref="X51" si="477">IF($X$7=0,0,$X$7/$X$6*X50)</f>
        <v>0</v>
      </c>
      <c r="Y51" s="28">
        <f t="shared" ref="Y51" si="478">IF($Y$7=0,0,$Y$7/$Y$6*Y50)</f>
        <v>0</v>
      </c>
      <c r="Z51" s="28">
        <f t="shared" ref="Z51" si="479">IF($Z$7=0,0,$Z$7/$Z$6*Z50)</f>
        <v>0</v>
      </c>
      <c r="AA51" s="141"/>
      <c r="AB51" s="139"/>
      <c r="AC51" s="29">
        <f t="shared" si="367"/>
        <v>0</v>
      </c>
      <c r="AD51" s="28">
        <f t="shared" si="368"/>
        <v>0</v>
      </c>
      <c r="AE51" s="28">
        <f t="shared" si="369"/>
        <v>0</v>
      </c>
      <c r="AF51" s="28">
        <f t="shared" si="370"/>
        <v>0</v>
      </c>
      <c r="AG51" s="142"/>
      <c r="AH51" s="143"/>
      <c r="AI51" s="60">
        <f t="shared" si="371"/>
        <v>0</v>
      </c>
      <c r="AJ51" s="60">
        <f t="shared" si="372"/>
        <v>0</v>
      </c>
      <c r="AK51" s="60">
        <f t="shared" si="373"/>
        <v>0</v>
      </c>
      <c r="AL51" s="60">
        <f t="shared" si="374"/>
        <v>0</v>
      </c>
      <c r="AM51" s="141"/>
      <c r="AN51" s="139"/>
      <c r="AO51" s="60">
        <f t="shared" si="375"/>
        <v>0</v>
      </c>
      <c r="AP51" s="60">
        <f t="shared" si="376"/>
        <v>0</v>
      </c>
      <c r="AQ51" s="60">
        <f t="shared" si="377"/>
        <v>0</v>
      </c>
      <c r="AR51" s="115">
        <f>IF($AR$7=0,0,$AR$7/$AR$6*AR50)</f>
        <v>0</v>
      </c>
      <c r="AS51" s="141"/>
      <c r="AT51" s="139"/>
      <c r="AU51" s="137"/>
      <c r="AV51" s="132"/>
      <c r="AW51" s="119"/>
      <c r="AX51" s="127"/>
      <c r="AY51" s="121"/>
      <c r="AZ51" s="121"/>
      <c r="BA51" s="121"/>
      <c r="BB51" s="121"/>
      <c r="BC51" s="121"/>
      <c r="BD51" s="121"/>
      <c r="BE51" s="121"/>
      <c r="BF51" s="117"/>
    </row>
    <row r="52" spans="1:58" ht="15" customHeight="1" x14ac:dyDescent="0.25">
      <c r="A52" s="145">
        <v>23</v>
      </c>
      <c r="B52" s="147" t="str">
        <f>'Popis studenata'!B24</f>
        <v xml:space="preserve"> </v>
      </c>
      <c r="C52" s="147">
        <f>'Popis studenata'!C24</f>
        <v>0</v>
      </c>
      <c r="D52" s="22" t="s">
        <v>19</v>
      </c>
      <c r="E52" s="23"/>
      <c r="F52" s="24"/>
      <c r="G52" s="24"/>
      <c r="H52" s="24"/>
      <c r="I52" s="140">
        <f t="shared" ref="I52" si="480">IF((E53+F53+G53+H53)&gt;$J$4,"GREŠKA",E53+F53+G53+H53)</f>
        <v>0</v>
      </c>
      <c r="J52" s="138" t="str">
        <f t="shared" ref="J52" si="481">IF(I52=0,"NE",(IF(I52&gt;=($J$4/2),"DA","NE")))</f>
        <v>NE</v>
      </c>
      <c r="K52" s="23"/>
      <c r="L52" s="24"/>
      <c r="M52" s="24"/>
      <c r="N52" s="24"/>
      <c r="O52" s="140">
        <f t="shared" ref="O52" si="482">IF((K53+L53+M53+N53)&gt;$P$4,"GREŠKA",K53+L53+M53+N53)</f>
        <v>0</v>
      </c>
      <c r="P52" s="138" t="str">
        <f t="shared" ref="P52" si="483">IF(O52=0,"NE",(IF(O52&gt;=($P$4/2),"DA","NE")))</f>
        <v>NE</v>
      </c>
      <c r="Q52" s="23"/>
      <c r="R52" s="24"/>
      <c r="S52" s="24"/>
      <c r="T52" s="24"/>
      <c r="U52" s="140">
        <f t="shared" ref="U52" si="484">IF((Q53+R53+S53+T53)&gt;$V$4,"GREŠKA",Q53+R53+S53+T53)</f>
        <v>0</v>
      </c>
      <c r="V52" s="138" t="str">
        <f t="shared" ref="V52" si="485">IF(U52=0,"NE",(IF(U52&gt;=($V$4/2),"DA","NE")))</f>
        <v>NE</v>
      </c>
      <c r="W52" s="23"/>
      <c r="X52" s="24"/>
      <c r="Y52" s="24"/>
      <c r="Z52" s="24"/>
      <c r="AA52" s="140">
        <f t="shared" ref="AA52" si="486">IF((W53+X53+Y53+Z53)&gt;$AB$4,"GREŠKA",W53+X53+Y53+Z53)</f>
        <v>0</v>
      </c>
      <c r="AB52" s="138" t="str">
        <f t="shared" ref="AB52" si="487">IF(AA52=0,"NE",(IF(AA52&gt;=($AB$4/2),"DA","NE")))</f>
        <v>NE</v>
      </c>
      <c r="AC52" s="23"/>
      <c r="AD52" s="24"/>
      <c r="AE52" s="24"/>
      <c r="AF52" s="24"/>
      <c r="AG52" s="140">
        <f t="shared" ref="AG52" si="488">IF((AC53+AD53+AE53+AF53)&gt;$AH$4,"GREŠKA",AC53+AD53+AE53+AF53)</f>
        <v>0</v>
      </c>
      <c r="AH52" s="138" t="str">
        <f t="shared" ref="AH52" si="489">IF(AG52=0,"NE",(IF(AG52&gt;=($AH$4/2),"DA","NE")))</f>
        <v>NE</v>
      </c>
      <c r="AI52" s="23"/>
      <c r="AJ52" s="24"/>
      <c r="AK52" s="24"/>
      <c r="AL52" s="24"/>
      <c r="AM52" s="144">
        <f t="shared" ref="AM52" si="490">IF((AI53+AJ53+AK53+AL53)&gt;$AN$4,"GREŠKA",AI53+AJ53+AK53+AL53)</f>
        <v>0</v>
      </c>
      <c r="AN52" s="138" t="str">
        <f t="shared" ref="AN52" si="491">IF(AM52=0,"NE",(IF(AM52&gt;=($AN$4/2),"DA","NE")))</f>
        <v>NE</v>
      </c>
      <c r="AO52" s="23"/>
      <c r="AP52" s="24"/>
      <c r="AQ52" s="24"/>
      <c r="AR52" s="24"/>
      <c r="AS52" s="144">
        <f t="shared" ref="AS52" si="492">IF((AO53+AP53+AQ53+AR53)&gt;$AT$4,"GREŠKA",AO53+AP53+AQ53+AR53)</f>
        <v>0</v>
      </c>
      <c r="AT52" s="138" t="str">
        <f t="shared" ref="AT52" si="493">IF(AS52=0,"NE",(IF(AS52&gt;=($AT$4/2),"DA","NE")))</f>
        <v>NE</v>
      </c>
      <c r="AU52" s="136">
        <f t="shared" ref="AU52" si="494">IF(AND(J52="da",P52="da",V52="da",AB52="da",AH52="da",AN52="da",AT52="da"),I52+O52+U52+AA52+AS52+AM52+AG52,0)</f>
        <v>0</v>
      </c>
      <c r="AV52" s="131" t="str">
        <f t="shared" ref="AV52" si="495">IF(OR(COUNTIF(J52:AT53,"ne")&gt;3,COUNTIF(J52:AT53,"ne")=0),"NE",COUNTIF(J52:AT53,"ne"))</f>
        <v>NE</v>
      </c>
      <c r="AW52" s="118" t="str">
        <f t="shared" ref="AW52" si="496">IF(SUM(COUNTBLANK(E52:H52),COUNTBLANK(K52:N52),COUNTBLANK(Q52:T52),COUNTBLANK(W52:Z52),COUNTBLANK(AC52:AF52),COUNTBLANK(AI52:AL52),COUNTBLANK(AO52:AR52))=28,"NE","DA")</f>
        <v>NE</v>
      </c>
      <c r="AX52" s="126"/>
      <c r="AY52" s="120" t="str">
        <f>J52</f>
        <v>NE</v>
      </c>
      <c r="AZ52" s="120" t="str">
        <f>P52</f>
        <v>NE</v>
      </c>
      <c r="BA52" s="120" t="str">
        <f>V52</f>
        <v>NE</v>
      </c>
      <c r="BB52" s="120" t="str">
        <f>AB52</f>
        <v>NE</v>
      </c>
      <c r="BC52" s="120" t="str">
        <f>AH52</f>
        <v>NE</v>
      </c>
      <c r="BD52" s="120" t="str">
        <f>AN52</f>
        <v>NE</v>
      </c>
      <c r="BE52" s="120" t="str">
        <f>AT52</f>
        <v>NE</v>
      </c>
      <c r="BF52" s="116" t="str">
        <f t="shared" ref="BF52" si="497">IF(AU52&lt;50, "NE",IF(AU52&lt;60,2,IF(AU52&lt;75,3,IF(AU52&lt;90,4,5))))</f>
        <v>NE</v>
      </c>
    </row>
    <row r="53" spans="1:58" ht="15.75" customHeight="1" thickBot="1" x14ac:dyDescent="0.3">
      <c r="A53" s="146"/>
      <c r="B53" s="148"/>
      <c r="C53" s="148"/>
      <c r="D53" s="27" t="s">
        <v>20</v>
      </c>
      <c r="E53" s="28">
        <f t="shared" ref="E53" si="498">IF($E$7=0,0,$E$7/$E$6*E52)</f>
        <v>0</v>
      </c>
      <c r="F53" s="28">
        <f t="shared" ref="F53" si="499">IF($F$7=0,0,$F$7/$F$6*F52)</f>
        <v>0</v>
      </c>
      <c r="G53" s="28">
        <f t="shared" ref="G53" si="500">IF($G$7=0,0,$G$7/$G$6*G52)</f>
        <v>0</v>
      </c>
      <c r="H53" s="28">
        <f t="shared" ref="H53" si="501">IF($H$7=0,0,$H$7/$H$6*H52)</f>
        <v>0</v>
      </c>
      <c r="I53" s="141"/>
      <c r="J53" s="139"/>
      <c r="K53" s="29">
        <f t="shared" ref="K53" si="502">IF($K$7=0,0,$K$7/$K$6*K52)</f>
        <v>0</v>
      </c>
      <c r="L53" s="28">
        <f t="shared" ref="L53" si="503">IF($L$7=0,0,$L$7/$L$6*L52)</f>
        <v>0</v>
      </c>
      <c r="M53" s="28">
        <f t="shared" ref="M53" si="504">IF($M$7=0,0,$M$7/$M$6*M52)</f>
        <v>0</v>
      </c>
      <c r="N53" s="28">
        <f t="shared" ref="N53" si="505">IF($N$7=0,0,$N$7/$N$6*N52)</f>
        <v>0</v>
      </c>
      <c r="O53" s="141"/>
      <c r="P53" s="139"/>
      <c r="Q53" s="29">
        <f t="shared" ref="Q53" si="506">IF($Q$7=0,0,$Q$7/$Q$6*Q52)</f>
        <v>0</v>
      </c>
      <c r="R53" s="28">
        <f t="shared" ref="R53" si="507">IF($R$7=0,0,$R$7/$R$6*R52)</f>
        <v>0</v>
      </c>
      <c r="S53" s="28">
        <f t="shared" ref="S53" si="508">IF($S$7=0,0,$S$7/$S$6*S52)</f>
        <v>0</v>
      </c>
      <c r="T53" s="28">
        <f t="shared" ref="T53" si="509">IF($T$7=0,0,$T$7/$T$6*T52)</f>
        <v>0</v>
      </c>
      <c r="U53" s="141"/>
      <c r="V53" s="139"/>
      <c r="W53" s="29">
        <f t="shared" ref="W53" si="510">IF($W$7=0,0,$W$7/$W$6*W52)</f>
        <v>0</v>
      </c>
      <c r="X53" s="28">
        <f t="shared" ref="X53" si="511">IF($X$7=0,0,$X$7/$X$6*X52)</f>
        <v>0</v>
      </c>
      <c r="Y53" s="28">
        <f t="shared" ref="Y53" si="512">IF($Y$7=0,0,$Y$7/$Y$6*Y52)</f>
        <v>0</v>
      </c>
      <c r="Z53" s="28">
        <f t="shared" ref="Z53" si="513">IF($Z$7=0,0,$Z$7/$Z$6*Z52)</f>
        <v>0</v>
      </c>
      <c r="AA53" s="141"/>
      <c r="AB53" s="139"/>
      <c r="AC53" s="29">
        <f t="shared" si="367"/>
        <v>0</v>
      </c>
      <c r="AD53" s="28">
        <f t="shared" si="368"/>
        <v>0</v>
      </c>
      <c r="AE53" s="28">
        <f t="shared" si="369"/>
        <v>0</v>
      </c>
      <c r="AF53" s="28">
        <f t="shared" si="370"/>
        <v>0</v>
      </c>
      <c r="AG53" s="142"/>
      <c r="AH53" s="143"/>
      <c r="AI53" s="60">
        <f t="shared" si="371"/>
        <v>0</v>
      </c>
      <c r="AJ53" s="60">
        <f t="shared" si="372"/>
        <v>0</v>
      </c>
      <c r="AK53" s="60">
        <f t="shared" si="373"/>
        <v>0</v>
      </c>
      <c r="AL53" s="60">
        <f t="shared" si="374"/>
        <v>0</v>
      </c>
      <c r="AM53" s="141"/>
      <c r="AN53" s="139"/>
      <c r="AO53" s="60">
        <f t="shared" si="375"/>
        <v>0</v>
      </c>
      <c r="AP53" s="60">
        <f t="shared" si="376"/>
        <v>0</v>
      </c>
      <c r="AQ53" s="60">
        <f t="shared" si="377"/>
        <v>0</v>
      </c>
      <c r="AR53" s="115">
        <f>IF($AR$7=0,0,$AR$7/$AR$6*AR52)</f>
        <v>0</v>
      </c>
      <c r="AS53" s="141"/>
      <c r="AT53" s="139"/>
      <c r="AU53" s="137"/>
      <c r="AV53" s="132"/>
      <c r="AW53" s="119"/>
      <c r="AX53" s="127"/>
      <c r="AY53" s="121"/>
      <c r="AZ53" s="121"/>
      <c r="BA53" s="121"/>
      <c r="BB53" s="121"/>
      <c r="BC53" s="121"/>
      <c r="BD53" s="121"/>
      <c r="BE53" s="121"/>
      <c r="BF53" s="117"/>
    </row>
    <row r="54" spans="1:58" ht="15" customHeight="1" x14ac:dyDescent="0.25">
      <c r="A54" s="145">
        <v>24</v>
      </c>
      <c r="B54" s="147" t="str">
        <f>'Popis studenata'!B25</f>
        <v xml:space="preserve"> </v>
      </c>
      <c r="C54" s="147">
        <f>'Popis studenata'!C25</f>
        <v>0</v>
      </c>
      <c r="D54" s="22" t="s">
        <v>19</v>
      </c>
      <c r="E54" s="23"/>
      <c r="F54" s="24"/>
      <c r="G54" s="24"/>
      <c r="H54" s="24"/>
      <c r="I54" s="140">
        <f t="shared" ref="I54" si="514">IF((E55+F55+G55+H55)&gt;$J$4,"GREŠKA",E55+F55+G55+H55)</f>
        <v>0</v>
      </c>
      <c r="J54" s="138" t="str">
        <f t="shared" ref="J54" si="515">IF(I54=0,"NE",(IF(I54&gt;=($J$4/2),"DA","NE")))</f>
        <v>NE</v>
      </c>
      <c r="K54" s="23"/>
      <c r="L54" s="24"/>
      <c r="M54" s="24"/>
      <c r="N54" s="24"/>
      <c r="O54" s="140">
        <f t="shared" ref="O54" si="516">IF((K55+L55+M55+N55)&gt;$P$4,"GREŠKA",K55+L55+M55+N55)</f>
        <v>0</v>
      </c>
      <c r="P54" s="138" t="str">
        <f t="shared" ref="P54" si="517">IF(O54=0,"NE",(IF(O54&gt;=($P$4/2),"DA","NE")))</f>
        <v>NE</v>
      </c>
      <c r="Q54" s="23"/>
      <c r="R54" s="24"/>
      <c r="S54" s="24"/>
      <c r="T54" s="24"/>
      <c r="U54" s="140">
        <f t="shared" ref="U54" si="518">IF((Q55+R55+S55+T55)&gt;$V$4,"GREŠKA",Q55+R55+S55+T55)</f>
        <v>0</v>
      </c>
      <c r="V54" s="138" t="str">
        <f t="shared" ref="V54" si="519">IF(U54=0,"NE",(IF(U54&gt;=($V$4/2),"DA","NE")))</f>
        <v>NE</v>
      </c>
      <c r="W54" s="23"/>
      <c r="X54" s="24"/>
      <c r="Y54" s="24"/>
      <c r="Z54" s="24"/>
      <c r="AA54" s="140">
        <f t="shared" ref="AA54" si="520">IF((W55+X55+Y55+Z55)&gt;$AB$4,"GREŠKA",W55+X55+Y55+Z55)</f>
        <v>0</v>
      </c>
      <c r="AB54" s="138" t="str">
        <f t="shared" ref="AB54" si="521">IF(AA54=0,"NE",(IF(AA54&gt;=($AB$4/2),"DA","NE")))</f>
        <v>NE</v>
      </c>
      <c r="AC54" s="23"/>
      <c r="AD54" s="24"/>
      <c r="AE54" s="24"/>
      <c r="AF54" s="24"/>
      <c r="AG54" s="140">
        <f t="shared" ref="AG54" si="522">IF((AC55+AD55+AE55+AF55)&gt;$AH$4,"GREŠKA",AC55+AD55+AE55+AF55)</f>
        <v>0</v>
      </c>
      <c r="AH54" s="138" t="str">
        <f t="shared" ref="AH54" si="523">IF(AG54=0,"NE",(IF(AG54&gt;=($AH$4/2),"DA","NE")))</f>
        <v>NE</v>
      </c>
      <c r="AI54" s="23"/>
      <c r="AJ54" s="24"/>
      <c r="AK54" s="24"/>
      <c r="AL54" s="24"/>
      <c r="AM54" s="144">
        <f t="shared" ref="AM54" si="524">IF((AI55+AJ55+AK55+AL55)&gt;$AN$4,"GREŠKA",AI55+AJ55+AK55+AL55)</f>
        <v>0</v>
      </c>
      <c r="AN54" s="138" t="str">
        <f t="shared" ref="AN54" si="525">IF(AM54=0,"NE",(IF(AM54&gt;=($AN$4/2),"DA","NE")))</f>
        <v>NE</v>
      </c>
      <c r="AO54" s="23"/>
      <c r="AP54" s="24"/>
      <c r="AQ54" s="24"/>
      <c r="AR54" s="24"/>
      <c r="AS54" s="144">
        <f t="shared" ref="AS54" si="526">IF((AO55+AP55+AQ55+AR55)&gt;$AT$4,"GREŠKA",AO55+AP55+AQ55+AR55)</f>
        <v>0</v>
      </c>
      <c r="AT54" s="138" t="str">
        <f t="shared" ref="AT54" si="527">IF(AS54=0,"NE",(IF(AS54&gt;=($AT$4/2),"DA","NE")))</f>
        <v>NE</v>
      </c>
      <c r="AU54" s="136">
        <f t="shared" ref="AU54" si="528">IF(AND(J54="da",P54="da",V54="da",AB54="da",AH54="da",AN54="da",AT54="da"),I54+O54+U54+AA54+AS54+AM54+AG54,0)</f>
        <v>0</v>
      </c>
      <c r="AV54" s="131" t="str">
        <f t="shared" ref="AV54" si="529">IF(OR(COUNTIF(J54:AT55,"ne")&gt;3,COUNTIF(J54:AT55,"ne")=0),"NE",COUNTIF(J54:AT55,"ne"))</f>
        <v>NE</v>
      </c>
      <c r="AW54" s="118" t="str">
        <f t="shared" ref="AW54" si="530">IF(SUM(COUNTBLANK(E54:H54),COUNTBLANK(K54:N54),COUNTBLANK(Q54:T54),COUNTBLANK(W54:Z54),COUNTBLANK(AC54:AF54),COUNTBLANK(AI54:AL54),COUNTBLANK(AO54:AR54))=28,"NE","DA")</f>
        <v>NE</v>
      </c>
      <c r="AX54" s="126"/>
      <c r="AY54" s="120" t="str">
        <f>J54</f>
        <v>NE</v>
      </c>
      <c r="AZ54" s="120" t="str">
        <f>P54</f>
        <v>NE</v>
      </c>
      <c r="BA54" s="120" t="str">
        <f>V54</f>
        <v>NE</v>
      </c>
      <c r="BB54" s="120" t="str">
        <f>AB54</f>
        <v>NE</v>
      </c>
      <c r="BC54" s="120" t="str">
        <f>AH54</f>
        <v>NE</v>
      </c>
      <c r="BD54" s="120" t="str">
        <f>AN54</f>
        <v>NE</v>
      </c>
      <c r="BE54" s="120" t="str">
        <f>AT54</f>
        <v>NE</v>
      </c>
      <c r="BF54" s="116" t="str">
        <f t="shared" ref="BF54" si="531">IF(AU54&lt;50, "NE",IF(AU54&lt;60,2,IF(AU54&lt;75,3,IF(AU54&lt;90,4,5))))</f>
        <v>NE</v>
      </c>
    </row>
    <row r="55" spans="1:58" ht="15.75" customHeight="1" thickBot="1" x14ac:dyDescent="0.3">
      <c r="A55" s="146"/>
      <c r="B55" s="148"/>
      <c r="C55" s="148"/>
      <c r="D55" s="27" t="s">
        <v>20</v>
      </c>
      <c r="E55" s="28">
        <f t="shared" ref="E55" si="532">IF($E$7=0,0,$E$7/$E$6*E54)</f>
        <v>0</v>
      </c>
      <c r="F55" s="28">
        <f t="shared" ref="F55" si="533">IF($F$7=0,0,$F$7/$F$6*F54)</f>
        <v>0</v>
      </c>
      <c r="G55" s="28">
        <f t="shared" ref="G55" si="534">IF($G$7=0,0,$G$7/$G$6*G54)</f>
        <v>0</v>
      </c>
      <c r="H55" s="28">
        <f t="shared" ref="H55" si="535">IF($H$7=0,0,$H$7/$H$6*H54)</f>
        <v>0</v>
      </c>
      <c r="I55" s="141"/>
      <c r="J55" s="139"/>
      <c r="K55" s="29">
        <f t="shared" ref="K55" si="536">IF($K$7=0,0,$K$7/$K$6*K54)</f>
        <v>0</v>
      </c>
      <c r="L55" s="28">
        <f t="shared" ref="L55" si="537">IF($L$7=0,0,$L$7/$L$6*L54)</f>
        <v>0</v>
      </c>
      <c r="M55" s="28">
        <f t="shared" ref="M55" si="538">IF($M$7=0,0,$M$7/$M$6*M54)</f>
        <v>0</v>
      </c>
      <c r="N55" s="28">
        <f t="shared" ref="N55" si="539">IF($N$7=0,0,$N$7/$N$6*N54)</f>
        <v>0</v>
      </c>
      <c r="O55" s="141"/>
      <c r="P55" s="139"/>
      <c r="Q55" s="29">
        <f t="shared" ref="Q55" si="540">IF($Q$7=0,0,$Q$7/$Q$6*Q54)</f>
        <v>0</v>
      </c>
      <c r="R55" s="28">
        <f t="shared" ref="R55" si="541">IF($R$7=0,0,$R$7/$R$6*R54)</f>
        <v>0</v>
      </c>
      <c r="S55" s="28">
        <f t="shared" ref="S55" si="542">IF($S$7=0,0,$S$7/$S$6*S54)</f>
        <v>0</v>
      </c>
      <c r="T55" s="28">
        <f t="shared" ref="T55" si="543">IF($T$7=0,0,$T$7/$T$6*T54)</f>
        <v>0</v>
      </c>
      <c r="U55" s="141"/>
      <c r="V55" s="139"/>
      <c r="W55" s="29">
        <f t="shared" ref="W55" si="544">IF($W$7=0,0,$W$7/$W$6*W54)</f>
        <v>0</v>
      </c>
      <c r="X55" s="28">
        <f t="shared" ref="X55" si="545">IF($X$7=0,0,$X$7/$X$6*X54)</f>
        <v>0</v>
      </c>
      <c r="Y55" s="28">
        <f t="shared" ref="Y55" si="546">IF($Y$7=0,0,$Y$7/$Y$6*Y54)</f>
        <v>0</v>
      </c>
      <c r="Z55" s="28">
        <f t="shared" ref="Z55" si="547">IF($Z$7=0,0,$Z$7/$Z$6*Z54)</f>
        <v>0</v>
      </c>
      <c r="AA55" s="141"/>
      <c r="AB55" s="139"/>
      <c r="AC55" s="29">
        <f t="shared" si="367"/>
        <v>0</v>
      </c>
      <c r="AD55" s="28">
        <f t="shared" si="368"/>
        <v>0</v>
      </c>
      <c r="AE55" s="28">
        <f t="shared" si="369"/>
        <v>0</v>
      </c>
      <c r="AF55" s="28">
        <f t="shared" si="370"/>
        <v>0</v>
      </c>
      <c r="AG55" s="142"/>
      <c r="AH55" s="143"/>
      <c r="AI55" s="60">
        <f t="shared" si="371"/>
        <v>0</v>
      </c>
      <c r="AJ55" s="60">
        <f t="shared" si="372"/>
        <v>0</v>
      </c>
      <c r="AK55" s="60">
        <f t="shared" si="373"/>
        <v>0</v>
      </c>
      <c r="AL55" s="60">
        <f t="shared" si="374"/>
        <v>0</v>
      </c>
      <c r="AM55" s="141"/>
      <c r="AN55" s="139"/>
      <c r="AO55" s="60">
        <f t="shared" si="375"/>
        <v>0</v>
      </c>
      <c r="AP55" s="60">
        <f t="shared" si="376"/>
        <v>0</v>
      </c>
      <c r="AQ55" s="60">
        <f t="shared" si="377"/>
        <v>0</v>
      </c>
      <c r="AR55" s="115">
        <f>IF($AR$7=0,0,$AR$7/$AR$6*AR54)</f>
        <v>0</v>
      </c>
      <c r="AS55" s="141"/>
      <c r="AT55" s="139"/>
      <c r="AU55" s="137"/>
      <c r="AV55" s="132"/>
      <c r="AW55" s="119"/>
      <c r="AX55" s="127"/>
      <c r="AY55" s="121"/>
      <c r="AZ55" s="121"/>
      <c r="BA55" s="121"/>
      <c r="BB55" s="121"/>
      <c r="BC55" s="121"/>
      <c r="BD55" s="121"/>
      <c r="BE55" s="121"/>
      <c r="BF55" s="117"/>
    </row>
    <row r="56" spans="1:58" ht="15" customHeight="1" x14ac:dyDescent="0.25">
      <c r="A56" s="145">
        <v>25</v>
      </c>
      <c r="B56" s="147" t="str">
        <f>'Popis studenata'!B26</f>
        <v xml:space="preserve"> </v>
      </c>
      <c r="C56" s="147">
        <f>'Popis studenata'!C26</f>
        <v>0</v>
      </c>
      <c r="D56" s="22" t="s">
        <v>19</v>
      </c>
      <c r="E56" s="23"/>
      <c r="F56" s="24"/>
      <c r="G56" s="24"/>
      <c r="H56" s="24"/>
      <c r="I56" s="140">
        <f t="shared" ref="I56" si="548">IF((E57+F57+G57+H57)&gt;$J$4,"GREŠKA",E57+F57+G57+H57)</f>
        <v>0</v>
      </c>
      <c r="J56" s="138" t="str">
        <f t="shared" ref="J56" si="549">IF(I56=0,"NE",(IF(I56&gt;=($J$4/2),"DA","NE")))</f>
        <v>NE</v>
      </c>
      <c r="K56" s="23"/>
      <c r="L56" s="24"/>
      <c r="M56" s="24"/>
      <c r="N56" s="24"/>
      <c r="O56" s="140">
        <f t="shared" ref="O56" si="550">IF((K57+L57+M57+N57)&gt;$P$4,"GREŠKA",K57+L57+M57+N57)</f>
        <v>0</v>
      </c>
      <c r="P56" s="138" t="str">
        <f t="shared" ref="P56" si="551">IF(O56=0,"NE",(IF(O56&gt;=($P$4/2),"DA","NE")))</f>
        <v>NE</v>
      </c>
      <c r="Q56" s="23"/>
      <c r="R56" s="24"/>
      <c r="S56" s="24"/>
      <c r="T56" s="24"/>
      <c r="U56" s="140">
        <f t="shared" ref="U56" si="552">IF((Q57+R57+S57+T57)&gt;$V$4,"GREŠKA",Q57+R57+S57+T57)</f>
        <v>0</v>
      </c>
      <c r="V56" s="138" t="str">
        <f t="shared" ref="V56" si="553">IF(U56=0,"NE",(IF(U56&gt;=($V$4/2),"DA","NE")))</f>
        <v>NE</v>
      </c>
      <c r="W56" s="23"/>
      <c r="X56" s="24"/>
      <c r="Y56" s="24"/>
      <c r="Z56" s="24"/>
      <c r="AA56" s="140">
        <f t="shared" ref="AA56" si="554">IF((W57+X57+Y57+Z57)&gt;$AB$4,"GREŠKA",W57+X57+Y57+Z57)</f>
        <v>0</v>
      </c>
      <c r="AB56" s="138" t="str">
        <f t="shared" ref="AB56" si="555">IF(AA56=0,"NE",(IF(AA56&gt;=($AB$4/2),"DA","NE")))</f>
        <v>NE</v>
      </c>
      <c r="AC56" s="23"/>
      <c r="AD56" s="24"/>
      <c r="AE56" s="24"/>
      <c r="AF56" s="24"/>
      <c r="AG56" s="140">
        <f t="shared" ref="AG56" si="556">IF((AC57+AD57+AE57+AF57)&gt;$AH$4,"GREŠKA",AC57+AD57+AE57+AF57)</f>
        <v>0</v>
      </c>
      <c r="AH56" s="138" t="str">
        <f t="shared" ref="AH56" si="557">IF(AG56=0,"NE",(IF(AG56&gt;=($AH$4/2),"DA","NE")))</f>
        <v>NE</v>
      </c>
      <c r="AI56" s="23"/>
      <c r="AJ56" s="24"/>
      <c r="AK56" s="24"/>
      <c r="AL56" s="24"/>
      <c r="AM56" s="144">
        <f t="shared" ref="AM56" si="558">IF((AI57+AJ57+AK57+AL57)&gt;$AN$4,"GREŠKA",AI57+AJ57+AK57+AL57)</f>
        <v>0</v>
      </c>
      <c r="AN56" s="138" t="str">
        <f t="shared" ref="AN56" si="559">IF(AM56=0,"NE",(IF(AM56&gt;=($AN$4/2),"DA","NE")))</f>
        <v>NE</v>
      </c>
      <c r="AO56" s="23"/>
      <c r="AP56" s="24"/>
      <c r="AQ56" s="24"/>
      <c r="AR56" s="24"/>
      <c r="AS56" s="144">
        <f t="shared" ref="AS56" si="560">IF((AO57+AP57+AQ57+AR57)&gt;$AT$4,"GREŠKA",AO57+AP57+AQ57+AR57)</f>
        <v>0</v>
      </c>
      <c r="AT56" s="138" t="str">
        <f t="shared" ref="AT56" si="561">IF(AS56=0,"NE",(IF(AS56&gt;=($AT$4/2),"DA","NE")))</f>
        <v>NE</v>
      </c>
      <c r="AU56" s="136">
        <f t="shared" ref="AU56" si="562">IF(AND(J56="da",P56="da",V56="da",AB56="da",AH56="da",AN56="da",AT56="da"),I56+O56+U56+AA56+AS56+AM56+AG56,0)</f>
        <v>0</v>
      </c>
      <c r="AV56" s="131" t="str">
        <f t="shared" ref="AV56" si="563">IF(OR(COUNTIF(J56:AT57,"ne")&gt;3,COUNTIF(J56:AT57,"ne")=0),"NE",COUNTIF(J56:AT57,"ne"))</f>
        <v>NE</v>
      </c>
      <c r="AW56" s="118" t="str">
        <f t="shared" ref="AW56" si="564">IF(SUM(COUNTBLANK(E56:H56),COUNTBLANK(K56:N56),COUNTBLANK(Q56:T56),COUNTBLANK(W56:Z56),COUNTBLANK(AC56:AF56),COUNTBLANK(AI56:AL56),COUNTBLANK(AO56:AR56))=28,"NE","DA")</f>
        <v>NE</v>
      </c>
      <c r="AX56" s="126"/>
      <c r="AY56" s="120" t="str">
        <f>J56</f>
        <v>NE</v>
      </c>
      <c r="AZ56" s="120" t="str">
        <f>P56</f>
        <v>NE</v>
      </c>
      <c r="BA56" s="120" t="str">
        <f>V56</f>
        <v>NE</v>
      </c>
      <c r="BB56" s="120" t="str">
        <f>AB56</f>
        <v>NE</v>
      </c>
      <c r="BC56" s="120" t="str">
        <f>AH56</f>
        <v>NE</v>
      </c>
      <c r="BD56" s="120" t="str">
        <f>AN56</f>
        <v>NE</v>
      </c>
      <c r="BE56" s="120" t="str">
        <f>AT56</f>
        <v>NE</v>
      </c>
      <c r="BF56" s="116" t="str">
        <f t="shared" ref="BF56" si="565">IF(AU56&lt;50, "NE",IF(AU56&lt;60,2,IF(AU56&lt;75,3,IF(AU56&lt;90,4,5))))</f>
        <v>NE</v>
      </c>
    </row>
    <row r="57" spans="1:58" ht="15.75" customHeight="1" thickBot="1" x14ac:dyDescent="0.3">
      <c r="A57" s="146"/>
      <c r="B57" s="148"/>
      <c r="C57" s="148"/>
      <c r="D57" s="27" t="s">
        <v>20</v>
      </c>
      <c r="E57" s="28">
        <f t="shared" ref="E57" si="566">IF($E$7=0,0,$E$7/$E$6*E56)</f>
        <v>0</v>
      </c>
      <c r="F57" s="28">
        <f t="shared" ref="F57" si="567">IF($F$7=0,0,$F$7/$F$6*F56)</f>
        <v>0</v>
      </c>
      <c r="G57" s="28">
        <f t="shared" ref="G57" si="568">IF($G$7=0,0,$G$7/$G$6*G56)</f>
        <v>0</v>
      </c>
      <c r="H57" s="28">
        <f t="shared" ref="H57" si="569">IF($H$7=0,0,$H$7/$H$6*H56)</f>
        <v>0</v>
      </c>
      <c r="I57" s="141"/>
      <c r="J57" s="139"/>
      <c r="K57" s="29">
        <f t="shared" ref="K57" si="570">IF($K$7=0,0,$K$7/$K$6*K56)</f>
        <v>0</v>
      </c>
      <c r="L57" s="28">
        <f t="shared" ref="L57" si="571">IF($L$7=0,0,$L$7/$L$6*L56)</f>
        <v>0</v>
      </c>
      <c r="M57" s="28">
        <f t="shared" ref="M57" si="572">IF($M$7=0,0,$M$7/$M$6*M56)</f>
        <v>0</v>
      </c>
      <c r="N57" s="28">
        <f t="shared" ref="N57" si="573">IF($N$7=0,0,$N$7/$N$6*N56)</f>
        <v>0</v>
      </c>
      <c r="O57" s="141"/>
      <c r="P57" s="139"/>
      <c r="Q57" s="29">
        <f t="shared" ref="Q57" si="574">IF($Q$7=0,0,$Q$7/$Q$6*Q56)</f>
        <v>0</v>
      </c>
      <c r="R57" s="28">
        <f t="shared" ref="R57" si="575">IF($R$7=0,0,$R$7/$R$6*R56)</f>
        <v>0</v>
      </c>
      <c r="S57" s="28">
        <f t="shared" ref="S57" si="576">IF($S$7=0,0,$S$7/$S$6*S56)</f>
        <v>0</v>
      </c>
      <c r="T57" s="28">
        <f t="shared" ref="T57" si="577">IF($T$7=0,0,$T$7/$T$6*T56)</f>
        <v>0</v>
      </c>
      <c r="U57" s="141"/>
      <c r="V57" s="139"/>
      <c r="W57" s="29">
        <f t="shared" ref="W57" si="578">IF($W$7=0,0,$W$7/$W$6*W56)</f>
        <v>0</v>
      </c>
      <c r="X57" s="28">
        <f t="shared" ref="X57" si="579">IF($X$7=0,0,$X$7/$X$6*X56)</f>
        <v>0</v>
      </c>
      <c r="Y57" s="28">
        <f t="shared" ref="Y57" si="580">IF($Y$7=0,0,$Y$7/$Y$6*Y56)</f>
        <v>0</v>
      </c>
      <c r="Z57" s="28">
        <f t="shared" ref="Z57" si="581">IF($Z$7=0,0,$Z$7/$Z$6*Z56)</f>
        <v>0</v>
      </c>
      <c r="AA57" s="141"/>
      <c r="AB57" s="139"/>
      <c r="AC57" s="29">
        <f t="shared" si="367"/>
        <v>0</v>
      </c>
      <c r="AD57" s="28">
        <f t="shared" si="368"/>
        <v>0</v>
      </c>
      <c r="AE57" s="28">
        <f t="shared" si="369"/>
        <v>0</v>
      </c>
      <c r="AF57" s="28">
        <f t="shared" si="370"/>
        <v>0</v>
      </c>
      <c r="AG57" s="142"/>
      <c r="AH57" s="143"/>
      <c r="AI57" s="60">
        <f t="shared" si="371"/>
        <v>0</v>
      </c>
      <c r="AJ57" s="60">
        <f t="shared" si="372"/>
        <v>0</v>
      </c>
      <c r="AK57" s="60">
        <f t="shared" si="373"/>
        <v>0</v>
      </c>
      <c r="AL57" s="60">
        <f t="shared" si="374"/>
        <v>0</v>
      </c>
      <c r="AM57" s="141"/>
      <c r="AN57" s="139"/>
      <c r="AO57" s="60">
        <f t="shared" si="375"/>
        <v>0</v>
      </c>
      <c r="AP57" s="60">
        <f t="shared" si="376"/>
        <v>0</v>
      </c>
      <c r="AQ57" s="60">
        <f t="shared" si="377"/>
        <v>0</v>
      </c>
      <c r="AR57" s="115">
        <f>IF($AR$7=0,0,$AR$7/$AR$6*AR56)</f>
        <v>0</v>
      </c>
      <c r="AS57" s="141"/>
      <c r="AT57" s="139"/>
      <c r="AU57" s="137"/>
      <c r="AV57" s="132"/>
      <c r="AW57" s="119"/>
      <c r="AX57" s="127"/>
      <c r="AY57" s="121"/>
      <c r="AZ57" s="121"/>
      <c r="BA57" s="121"/>
      <c r="BB57" s="121"/>
      <c r="BC57" s="121"/>
      <c r="BD57" s="121"/>
      <c r="BE57" s="121"/>
      <c r="BF57" s="117"/>
    </row>
    <row r="58" spans="1:58" ht="15" customHeight="1" x14ac:dyDescent="0.25">
      <c r="A58" s="145">
        <v>26</v>
      </c>
      <c r="B58" s="147" t="str">
        <f>'Popis studenata'!B27</f>
        <v xml:space="preserve"> </v>
      </c>
      <c r="C58" s="147">
        <f>'Popis studenata'!C27</f>
        <v>0</v>
      </c>
      <c r="D58" s="22" t="s">
        <v>19</v>
      </c>
      <c r="E58" s="23"/>
      <c r="F58" s="24"/>
      <c r="G58" s="24"/>
      <c r="H58" s="24"/>
      <c r="I58" s="140">
        <f t="shared" ref="I58" si="582">IF((E59+F59+G59+H59)&gt;$J$4,"GREŠKA",E59+F59+G59+H59)</f>
        <v>0</v>
      </c>
      <c r="J58" s="138" t="str">
        <f t="shared" ref="J58" si="583">IF(I58=0,"NE",(IF(I58&gt;=($J$4/2),"DA","NE")))</f>
        <v>NE</v>
      </c>
      <c r="K58" s="23"/>
      <c r="L58" s="24"/>
      <c r="M58" s="24"/>
      <c r="N58" s="24"/>
      <c r="O58" s="140">
        <f t="shared" ref="O58" si="584">IF((K59+L59+M59+N59)&gt;$P$4,"GREŠKA",K59+L59+M59+N59)</f>
        <v>0</v>
      </c>
      <c r="P58" s="138" t="str">
        <f t="shared" ref="P58" si="585">IF(O58=0,"NE",(IF(O58&gt;=($P$4/2),"DA","NE")))</f>
        <v>NE</v>
      </c>
      <c r="Q58" s="23"/>
      <c r="R58" s="24"/>
      <c r="S58" s="24"/>
      <c r="T58" s="24"/>
      <c r="U58" s="140">
        <f t="shared" ref="U58" si="586">IF((Q59+R59+S59+T59)&gt;$V$4,"GREŠKA",Q59+R59+S59+T59)</f>
        <v>0</v>
      </c>
      <c r="V58" s="138" t="str">
        <f t="shared" ref="V58" si="587">IF(U58=0,"NE",(IF(U58&gt;=($V$4/2),"DA","NE")))</f>
        <v>NE</v>
      </c>
      <c r="W58" s="23"/>
      <c r="X58" s="24"/>
      <c r="Y58" s="24"/>
      <c r="Z58" s="24"/>
      <c r="AA58" s="140">
        <f t="shared" ref="AA58" si="588">IF((W59+X59+Y59+Z59)&gt;$AB$4,"GREŠKA",W59+X59+Y59+Z59)</f>
        <v>0</v>
      </c>
      <c r="AB58" s="138" t="str">
        <f t="shared" ref="AB58" si="589">IF(AA58=0,"NE",(IF(AA58&gt;=($AB$4/2),"DA","NE")))</f>
        <v>NE</v>
      </c>
      <c r="AC58" s="23"/>
      <c r="AD58" s="24"/>
      <c r="AE58" s="24"/>
      <c r="AF58" s="24"/>
      <c r="AG58" s="140">
        <f t="shared" ref="AG58" si="590">IF((AC59+AD59+AE59+AF59)&gt;$AH$4,"GREŠKA",AC59+AD59+AE59+AF59)</f>
        <v>0</v>
      </c>
      <c r="AH58" s="138" t="str">
        <f t="shared" ref="AH58" si="591">IF(AG58=0,"NE",(IF(AG58&gt;=($AH$4/2),"DA","NE")))</f>
        <v>NE</v>
      </c>
      <c r="AI58" s="23"/>
      <c r="AJ58" s="24"/>
      <c r="AK58" s="24"/>
      <c r="AL58" s="24"/>
      <c r="AM58" s="144">
        <f t="shared" ref="AM58" si="592">IF((AI59+AJ59+AK59+AL59)&gt;$AN$4,"GREŠKA",AI59+AJ59+AK59+AL59)</f>
        <v>0</v>
      </c>
      <c r="AN58" s="138" t="str">
        <f t="shared" ref="AN58" si="593">IF(AM58=0,"NE",(IF(AM58&gt;=($AN$4/2),"DA","NE")))</f>
        <v>NE</v>
      </c>
      <c r="AO58" s="23"/>
      <c r="AP58" s="24"/>
      <c r="AQ58" s="24"/>
      <c r="AR58" s="24"/>
      <c r="AS58" s="144">
        <f t="shared" ref="AS58" si="594">IF((AO59+AP59+AQ59+AR59)&gt;$AT$4,"GREŠKA",AO59+AP59+AQ59+AR59)</f>
        <v>0</v>
      </c>
      <c r="AT58" s="138" t="str">
        <f t="shared" ref="AT58" si="595">IF(AS58=0,"NE",(IF(AS58&gt;=($AT$4/2),"DA","NE")))</f>
        <v>NE</v>
      </c>
      <c r="AU58" s="136">
        <f t="shared" ref="AU58" si="596">IF(AND(J58="da",P58="da",V58="da",AB58="da",AH58="da",AN58="da",AT58="da"),I58+O58+U58+AA58+AS58+AM58+AG58,0)</f>
        <v>0</v>
      </c>
      <c r="AV58" s="131" t="str">
        <f t="shared" ref="AV58" si="597">IF(OR(COUNTIF(J58:AT59,"ne")&gt;3,COUNTIF(J58:AT59,"ne")=0),"NE",COUNTIF(J58:AT59,"ne"))</f>
        <v>NE</v>
      </c>
      <c r="AW58" s="118" t="str">
        <f t="shared" ref="AW58" si="598">IF(SUM(COUNTBLANK(E58:H58),COUNTBLANK(K58:N58),COUNTBLANK(Q58:T58),COUNTBLANK(W58:Z58),COUNTBLANK(AC58:AF58),COUNTBLANK(AI58:AL58),COUNTBLANK(AO58:AR58))=28,"NE","DA")</f>
        <v>NE</v>
      </c>
      <c r="AX58" s="126"/>
      <c r="AY58" s="120" t="str">
        <f>J58</f>
        <v>NE</v>
      </c>
      <c r="AZ58" s="120" t="str">
        <f>P58</f>
        <v>NE</v>
      </c>
      <c r="BA58" s="120" t="str">
        <f>V58</f>
        <v>NE</v>
      </c>
      <c r="BB58" s="120" t="str">
        <f>AB58</f>
        <v>NE</v>
      </c>
      <c r="BC58" s="120" t="str">
        <f>AH58</f>
        <v>NE</v>
      </c>
      <c r="BD58" s="120" t="str">
        <f>AN58</f>
        <v>NE</v>
      </c>
      <c r="BE58" s="120" t="str">
        <f>AT58</f>
        <v>NE</v>
      </c>
      <c r="BF58" s="116" t="str">
        <f t="shared" ref="BF58" si="599">IF(AU58&lt;50, "NE",IF(AU58&lt;60,2,IF(AU58&lt;75,3,IF(AU58&lt;90,4,5))))</f>
        <v>NE</v>
      </c>
    </row>
    <row r="59" spans="1:58" ht="15.75" customHeight="1" thickBot="1" x14ac:dyDescent="0.3">
      <c r="A59" s="146"/>
      <c r="B59" s="148"/>
      <c r="C59" s="148"/>
      <c r="D59" s="27" t="s">
        <v>20</v>
      </c>
      <c r="E59" s="28">
        <f t="shared" ref="E59" si="600">IF($E$7=0,0,$E$7/$E$6*E58)</f>
        <v>0</v>
      </c>
      <c r="F59" s="28">
        <f t="shared" ref="F59" si="601">IF($F$7=0,0,$F$7/$F$6*F58)</f>
        <v>0</v>
      </c>
      <c r="G59" s="28">
        <f t="shared" ref="G59" si="602">IF($G$7=0,0,$G$7/$G$6*G58)</f>
        <v>0</v>
      </c>
      <c r="H59" s="28">
        <f t="shared" ref="H59" si="603">IF($H$7=0,0,$H$7/$H$6*H58)</f>
        <v>0</v>
      </c>
      <c r="I59" s="141"/>
      <c r="J59" s="139"/>
      <c r="K59" s="29">
        <f t="shared" ref="K59" si="604">IF($K$7=0,0,$K$7/$K$6*K58)</f>
        <v>0</v>
      </c>
      <c r="L59" s="28">
        <f t="shared" ref="L59" si="605">IF($L$7=0,0,$L$7/$L$6*L58)</f>
        <v>0</v>
      </c>
      <c r="M59" s="28">
        <f t="shared" ref="M59" si="606">IF($M$7=0,0,$M$7/$M$6*M58)</f>
        <v>0</v>
      </c>
      <c r="N59" s="28">
        <f t="shared" ref="N59" si="607">IF($N$7=0,0,$N$7/$N$6*N58)</f>
        <v>0</v>
      </c>
      <c r="O59" s="141"/>
      <c r="P59" s="139"/>
      <c r="Q59" s="29">
        <f t="shared" ref="Q59" si="608">IF($Q$7=0,0,$Q$7/$Q$6*Q58)</f>
        <v>0</v>
      </c>
      <c r="R59" s="28">
        <f t="shared" ref="R59" si="609">IF($R$7=0,0,$R$7/$R$6*R58)</f>
        <v>0</v>
      </c>
      <c r="S59" s="28">
        <f t="shared" ref="S59" si="610">IF($S$7=0,0,$S$7/$S$6*S58)</f>
        <v>0</v>
      </c>
      <c r="T59" s="28">
        <f t="shared" ref="T59" si="611">IF($T$7=0,0,$T$7/$T$6*T58)</f>
        <v>0</v>
      </c>
      <c r="U59" s="141"/>
      <c r="V59" s="139"/>
      <c r="W59" s="29">
        <f t="shared" ref="W59" si="612">IF($W$7=0,0,$W$7/$W$6*W58)</f>
        <v>0</v>
      </c>
      <c r="X59" s="28">
        <f t="shared" ref="X59" si="613">IF($X$7=0,0,$X$7/$X$6*X58)</f>
        <v>0</v>
      </c>
      <c r="Y59" s="28">
        <f t="shared" ref="Y59" si="614">IF($Y$7=0,0,$Y$7/$Y$6*Y58)</f>
        <v>0</v>
      </c>
      <c r="Z59" s="28">
        <f t="shared" ref="Z59" si="615">IF($Z$7=0,0,$Z$7/$Z$6*Z58)</f>
        <v>0</v>
      </c>
      <c r="AA59" s="141"/>
      <c r="AB59" s="139"/>
      <c r="AC59" s="29">
        <f t="shared" si="367"/>
        <v>0</v>
      </c>
      <c r="AD59" s="28">
        <f t="shared" si="368"/>
        <v>0</v>
      </c>
      <c r="AE59" s="28">
        <f t="shared" si="369"/>
        <v>0</v>
      </c>
      <c r="AF59" s="28">
        <f t="shared" si="370"/>
        <v>0</v>
      </c>
      <c r="AG59" s="142"/>
      <c r="AH59" s="143"/>
      <c r="AI59" s="60">
        <f t="shared" si="371"/>
        <v>0</v>
      </c>
      <c r="AJ59" s="60">
        <f t="shared" si="372"/>
        <v>0</v>
      </c>
      <c r="AK59" s="60">
        <f t="shared" si="373"/>
        <v>0</v>
      </c>
      <c r="AL59" s="60">
        <f t="shared" si="374"/>
        <v>0</v>
      </c>
      <c r="AM59" s="141"/>
      <c r="AN59" s="139"/>
      <c r="AO59" s="60">
        <f t="shared" si="375"/>
        <v>0</v>
      </c>
      <c r="AP59" s="60">
        <f t="shared" si="376"/>
        <v>0</v>
      </c>
      <c r="AQ59" s="60">
        <f t="shared" si="377"/>
        <v>0</v>
      </c>
      <c r="AR59" s="115">
        <f>IF($AR$7=0,0,$AR$7/$AR$6*AR58)</f>
        <v>0</v>
      </c>
      <c r="AS59" s="141"/>
      <c r="AT59" s="139"/>
      <c r="AU59" s="137"/>
      <c r="AV59" s="132"/>
      <c r="AW59" s="119"/>
      <c r="AX59" s="127"/>
      <c r="AY59" s="121"/>
      <c r="AZ59" s="121"/>
      <c r="BA59" s="121"/>
      <c r="BB59" s="121"/>
      <c r="BC59" s="121"/>
      <c r="BD59" s="121"/>
      <c r="BE59" s="121"/>
      <c r="BF59" s="117"/>
    </row>
    <row r="60" spans="1:58" ht="15" customHeight="1" x14ac:dyDescent="0.25">
      <c r="A60" s="145">
        <v>27</v>
      </c>
      <c r="B60" s="147" t="str">
        <f>'Popis studenata'!B28</f>
        <v xml:space="preserve"> </v>
      </c>
      <c r="C60" s="147">
        <f>'Popis studenata'!C28</f>
        <v>0</v>
      </c>
      <c r="D60" s="22" t="s">
        <v>19</v>
      </c>
      <c r="E60" s="23"/>
      <c r="F60" s="24"/>
      <c r="G60" s="24"/>
      <c r="H60" s="24"/>
      <c r="I60" s="140">
        <f t="shared" ref="I60" si="616">IF((E61+F61+G61+H61)&gt;$J$4,"GREŠKA",E61+F61+G61+H61)</f>
        <v>0</v>
      </c>
      <c r="J60" s="138" t="str">
        <f t="shared" ref="J60" si="617">IF(I60=0,"NE",(IF(I60&gt;=($J$4/2),"DA","NE")))</f>
        <v>NE</v>
      </c>
      <c r="K60" s="23"/>
      <c r="L60" s="24"/>
      <c r="M60" s="24"/>
      <c r="N60" s="24"/>
      <c r="O60" s="140">
        <f t="shared" ref="O60" si="618">IF((K61+L61+M61+N61)&gt;$P$4,"GREŠKA",K61+L61+M61+N61)</f>
        <v>0</v>
      </c>
      <c r="P60" s="138" t="str">
        <f t="shared" ref="P60" si="619">IF(O60=0,"NE",(IF(O60&gt;=($P$4/2),"DA","NE")))</f>
        <v>NE</v>
      </c>
      <c r="Q60" s="23"/>
      <c r="R60" s="24"/>
      <c r="S60" s="24"/>
      <c r="T60" s="24"/>
      <c r="U60" s="140">
        <f t="shared" ref="U60" si="620">IF((Q61+R61+S61+T61)&gt;$V$4,"GREŠKA",Q61+R61+S61+T61)</f>
        <v>0</v>
      </c>
      <c r="V60" s="138" t="str">
        <f t="shared" ref="V60" si="621">IF(U60=0,"NE",(IF(U60&gt;=($V$4/2),"DA","NE")))</f>
        <v>NE</v>
      </c>
      <c r="W60" s="23"/>
      <c r="X60" s="24"/>
      <c r="Y60" s="24"/>
      <c r="Z60" s="24"/>
      <c r="AA60" s="140">
        <f t="shared" ref="AA60" si="622">IF((W61+X61+Y61+Z61)&gt;$AB$4,"GREŠKA",W61+X61+Y61+Z61)</f>
        <v>0</v>
      </c>
      <c r="AB60" s="138" t="str">
        <f t="shared" ref="AB60" si="623">IF(AA60=0,"NE",(IF(AA60&gt;=($AB$4/2),"DA","NE")))</f>
        <v>NE</v>
      </c>
      <c r="AC60" s="23"/>
      <c r="AD60" s="24"/>
      <c r="AE60" s="24"/>
      <c r="AF60" s="24"/>
      <c r="AG60" s="140">
        <f t="shared" ref="AG60" si="624">IF((AC61+AD61+AE61+AF61)&gt;$AH$4,"GREŠKA",AC61+AD61+AE61+AF61)</f>
        <v>0</v>
      </c>
      <c r="AH60" s="138" t="str">
        <f t="shared" ref="AH60" si="625">IF(AG60=0,"NE",(IF(AG60&gt;=($AH$4/2),"DA","NE")))</f>
        <v>NE</v>
      </c>
      <c r="AI60" s="23"/>
      <c r="AJ60" s="24"/>
      <c r="AK60" s="24"/>
      <c r="AL60" s="24"/>
      <c r="AM60" s="144">
        <f t="shared" ref="AM60" si="626">IF((AI61+AJ61+AK61+AL61)&gt;$AN$4,"GREŠKA",AI61+AJ61+AK61+AL61)</f>
        <v>0</v>
      </c>
      <c r="AN60" s="138" t="str">
        <f t="shared" ref="AN60" si="627">IF(AM60=0,"NE",(IF(AM60&gt;=($AN$4/2),"DA","NE")))</f>
        <v>NE</v>
      </c>
      <c r="AO60" s="23"/>
      <c r="AP60" s="24"/>
      <c r="AQ60" s="24"/>
      <c r="AR60" s="24"/>
      <c r="AS60" s="144">
        <f t="shared" ref="AS60" si="628">IF((AO61+AP61+AQ61+AR61)&gt;$AT$4,"GREŠKA",AO61+AP61+AQ61+AR61)</f>
        <v>0</v>
      </c>
      <c r="AT60" s="138" t="str">
        <f t="shared" ref="AT60" si="629">IF(AS60=0,"NE",(IF(AS60&gt;=($AT$4/2),"DA","NE")))</f>
        <v>NE</v>
      </c>
      <c r="AU60" s="136">
        <f t="shared" ref="AU60" si="630">IF(AND(J60="da",P60="da",V60="da",AB60="da",AH60="da",AN60="da",AT60="da"),I60+O60+U60+AA60+AS60+AM60+AG60,0)</f>
        <v>0</v>
      </c>
      <c r="AV60" s="131" t="str">
        <f t="shared" ref="AV60" si="631">IF(OR(COUNTIF(J60:AT61,"ne")&gt;3,COUNTIF(J60:AT61,"ne")=0),"NE",COUNTIF(J60:AT61,"ne"))</f>
        <v>NE</v>
      </c>
      <c r="AW60" s="118" t="str">
        <f t="shared" ref="AW60" si="632">IF(SUM(COUNTBLANK(E60:H60),COUNTBLANK(K60:N60),COUNTBLANK(Q60:T60),COUNTBLANK(W60:Z60),COUNTBLANK(AC60:AF60),COUNTBLANK(AI60:AL60),COUNTBLANK(AO60:AR60))=28,"NE","DA")</f>
        <v>NE</v>
      </c>
      <c r="AX60" s="126"/>
      <c r="AY60" s="120" t="str">
        <f>J60</f>
        <v>NE</v>
      </c>
      <c r="AZ60" s="120" t="str">
        <f>P60</f>
        <v>NE</v>
      </c>
      <c r="BA60" s="120" t="str">
        <f>V60</f>
        <v>NE</v>
      </c>
      <c r="BB60" s="120" t="str">
        <f>AB60</f>
        <v>NE</v>
      </c>
      <c r="BC60" s="120" t="str">
        <f>AH60</f>
        <v>NE</v>
      </c>
      <c r="BD60" s="120" t="str">
        <f>AN60</f>
        <v>NE</v>
      </c>
      <c r="BE60" s="120" t="str">
        <f>AT60</f>
        <v>NE</v>
      </c>
      <c r="BF60" s="116" t="str">
        <f t="shared" ref="BF60" si="633">IF(AU60&lt;50, "NE",IF(AU60&lt;60,2,IF(AU60&lt;75,3,IF(AU60&lt;90,4,5))))</f>
        <v>NE</v>
      </c>
    </row>
    <row r="61" spans="1:58" ht="15.75" customHeight="1" thickBot="1" x14ac:dyDescent="0.3">
      <c r="A61" s="146"/>
      <c r="B61" s="148"/>
      <c r="C61" s="148"/>
      <c r="D61" s="27" t="s">
        <v>20</v>
      </c>
      <c r="E61" s="28">
        <f t="shared" ref="E61" si="634">IF($E$7=0,0,$E$7/$E$6*E60)</f>
        <v>0</v>
      </c>
      <c r="F61" s="28">
        <f t="shared" ref="F61" si="635">IF($F$7=0,0,$F$7/$F$6*F60)</f>
        <v>0</v>
      </c>
      <c r="G61" s="28">
        <f t="shared" ref="G61" si="636">IF($G$7=0,0,$G$7/$G$6*G60)</f>
        <v>0</v>
      </c>
      <c r="H61" s="28">
        <f t="shared" ref="H61" si="637">IF($H$7=0,0,$H$7/$H$6*H60)</f>
        <v>0</v>
      </c>
      <c r="I61" s="141"/>
      <c r="J61" s="139"/>
      <c r="K61" s="29">
        <f t="shared" ref="K61" si="638">IF($K$7=0,0,$K$7/$K$6*K60)</f>
        <v>0</v>
      </c>
      <c r="L61" s="28">
        <f t="shared" ref="L61" si="639">IF($L$7=0,0,$L$7/$L$6*L60)</f>
        <v>0</v>
      </c>
      <c r="M61" s="28">
        <f t="shared" ref="M61" si="640">IF($M$7=0,0,$M$7/$M$6*M60)</f>
        <v>0</v>
      </c>
      <c r="N61" s="28">
        <f t="shared" ref="N61" si="641">IF($N$7=0,0,$N$7/$N$6*N60)</f>
        <v>0</v>
      </c>
      <c r="O61" s="141"/>
      <c r="P61" s="139"/>
      <c r="Q61" s="29">
        <f t="shared" ref="Q61" si="642">IF($Q$7=0,0,$Q$7/$Q$6*Q60)</f>
        <v>0</v>
      </c>
      <c r="R61" s="28">
        <f t="shared" ref="R61" si="643">IF($R$7=0,0,$R$7/$R$6*R60)</f>
        <v>0</v>
      </c>
      <c r="S61" s="28">
        <f t="shared" ref="S61" si="644">IF($S$7=0,0,$S$7/$S$6*S60)</f>
        <v>0</v>
      </c>
      <c r="T61" s="28">
        <f t="shared" ref="T61" si="645">IF($T$7=0,0,$T$7/$T$6*T60)</f>
        <v>0</v>
      </c>
      <c r="U61" s="141"/>
      <c r="V61" s="139"/>
      <c r="W61" s="29">
        <f t="shared" ref="W61" si="646">IF($W$7=0,0,$W$7/$W$6*W60)</f>
        <v>0</v>
      </c>
      <c r="X61" s="28">
        <f t="shared" ref="X61" si="647">IF($X$7=0,0,$X$7/$X$6*X60)</f>
        <v>0</v>
      </c>
      <c r="Y61" s="28">
        <f t="shared" ref="Y61" si="648">IF($Y$7=0,0,$Y$7/$Y$6*Y60)</f>
        <v>0</v>
      </c>
      <c r="Z61" s="28">
        <f t="shared" ref="Z61" si="649">IF($Z$7=0,0,$Z$7/$Z$6*Z60)</f>
        <v>0</v>
      </c>
      <c r="AA61" s="141"/>
      <c r="AB61" s="139"/>
      <c r="AC61" s="29">
        <f t="shared" si="367"/>
        <v>0</v>
      </c>
      <c r="AD61" s="28">
        <f t="shared" si="368"/>
        <v>0</v>
      </c>
      <c r="AE61" s="28">
        <f t="shared" si="369"/>
        <v>0</v>
      </c>
      <c r="AF61" s="28">
        <f t="shared" si="370"/>
        <v>0</v>
      </c>
      <c r="AG61" s="142"/>
      <c r="AH61" s="143"/>
      <c r="AI61" s="60">
        <f t="shared" si="371"/>
        <v>0</v>
      </c>
      <c r="AJ61" s="60">
        <f t="shared" si="372"/>
        <v>0</v>
      </c>
      <c r="AK61" s="60">
        <f t="shared" si="373"/>
        <v>0</v>
      </c>
      <c r="AL61" s="60">
        <f t="shared" si="374"/>
        <v>0</v>
      </c>
      <c r="AM61" s="141"/>
      <c r="AN61" s="139"/>
      <c r="AO61" s="60">
        <f t="shared" si="375"/>
        <v>0</v>
      </c>
      <c r="AP61" s="60">
        <f t="shared" si="376"/>
        <v>0</v>
      </c>
      <c r="AQ61" s="60">
        <f t="shared" si="377"/>
        <v>0</v>
      </c>
      <c r="AR61" s="115">
        <f>IF($AR$7=0,0,$AR$7/$AR$6*AR60)</f>
        <v>0</v>
      </c>
      <c r="AS61" s="141"/>
      <c r="AT61" s="139"/>
      <c r="AU61" s="137"/>
      <c r="AV61" s="132"/>
      <c r="AW61" s="119"/>
      <c r="AX61" s="127"/>
      <c r="AY61" s="121"/>
      <c r="AZ61" s="121"/>
      <c r="BA61" s="121"/>
      <c r="BB61" s="121"/>
      <c r="BC61" s="121"/>
      <c r="BD61" s="121"/>
      <c r="BE61" s="121"/>
      <c r="BF61" s="117"/>
    </row>
    <row r="62" spans="1:58" ht="15" customHeight="1" x14ac:dyDescent="0.25">
      <c r="A62" s="145">
        <v>28</v>
      </c>
      <c r="B62" s="147" t="str">
        <f>'Popis studenata'!B29</f>
        <v xml:space="preserve"> </v>
      </c>
      <c r="C62" s="149">
        <f>'Popis studenata'!C29</f>
        <v>0</v>
      </c>
      <c r="D62" s="22" t="s">
        <v>19</v>
      </c>
      <c r="E62" s="23"/>
      <c r="F62" s="24"/>
      <c r="G62" s="24"/>
      <c r="H62" s="24"/>
      <c r="I62" s="140">
        <f t="shared" ref="I62" si="650">IF((E63+F63+G63+H63)&gt;$J$4,"GREŠKA",E63+F63+G63+H63)</f>
        <v>0</v>
      </c>
      <c r="J62" s="138" t="str">
        <f t="shared" ref="J62" si="651">IF(I62=0,"NE",(IF(I62&gt;=($J$4/2),"DA","NE")))</f>
        <v>NE</v>
      </c>
      <c r="K62" s="23"/>
      <c r="L62" s="24"/>
      <c r="M62" s="24"/>
      <c r="N62" s="24"/>
      <c r="O62" s="140">
        <f t="shared" ref="O62" si="652">IF((K63+L63+M63+N63)&gt;$P$4,"GREŠKA",K63+L63+M63+N63)</f>
        <v>0</v>
      </c>
      <c r="P62" s="138" t="str">
        <f t="shared" ref="P62" si="653">IF(O62=0,"NE",(IF(O62&gt;=($P$4/2),"DA","NE")))</f>
        <v>NE</v>
      </c>
      <c r="Q62" s="23"/>
      <c r="R62" s="24"/>
      <c r="S62" s="24"/>
      <c r="T62" s="24"/>
      <c r="U62" s="140">
        <f t="shared" ref="U62" si="654">IF((Q63+R63+S63+T63)&gt;$V$4,"GREŠKA",Q63+R63+S63+T63)</f>
        <v>0</v>
      </c>
      <c r="V62" s="138" t="str">
        <f t="shared" ref="V62" si="655">IF(U62=0,"NE",(IF(U62&gt;=($V$4/2),"DA","NE")))</f>
        <v>NE</v>
      </c>
      <c r="W62" s="23"/>
      <c r="X62" s="24"/>
      <c r="Y62" s="24"/>
      <c r="Z62" s="24"/>
      <c r="AA62" s="140">
        <f t="shared" ref="AA62" si="656">IF((W63+X63+Y63+Z63)&gt;$AB$4,"GREŠKA",W63+X63+Y63+Z63)</f>
        <v>0</v>
      </c>
      <c r="AB62" s="138" t="str">
        <f t="shared" ref="AB62" si="657">IF(AA62=0,"NE",(IF(AA62&gt;=($AB$4/2),"DA","NE")))</f>
        <v>NE</v>
      </c>
      <c r="AC62" s="23"/>
      <c r="AD62" s="24"/>
      <c r="AE62" s="24"/>
      <c r="AF62" s="24"/>
      <c r="AG62" s="140">
        <f t="shared" ref="AG62" si="658">IF((AC63+AD63+AE63+AF63)&gt;$AH$4,"GREŠKA",AC63+AD63+AE63+AF63)</f>
        <v>0</v>
      </c>
      <c r="AH62" s="138" t="str">
        <f t="shared" ref="AH62" si="659">IF(AG62=0,"NE",(IF(AG62&gt;=($AH$4/2),"DA","NE")))</f>
        <v>NE</v>
      </c>
      <c r="AI62" s="23"/>
      <c r="AJ62" s="24"/>
      <c r="AK62" s="24"/>
      <c r="AL62" s="24"/>
      <c r="AM62" s="144">
        <f t="shared" ref="AM62" si="660">IF((AI63+AJ63+AK63+AL63)&gt;$AN$4,"GREŠKA",AI63+AJ63+AK63+AL63)</f>
        <v>0</v>
      </c>
      <c r="AN62" s="138" t="str">
        <f t="shared" ref="AN62" si="661">IF(AM62=0,"NE",(IF(AM62&gt;=($AN$4/2),"DA","NE")))</f>
        <v>NE</v>
      </c>
      <c r="AO62" s="23"/>
      <c r="AP62" s="24"/>
      <c r="AQ62" s="24"/>
      <c r="AR62" s="24"/>
      <c r="AS62" s="144">
        <f t="shared" ref="AS62" si="662">IF((AO63+AP63+AQ63+AR63)&gt;$AT$4,"GREŠKA",AO63+AP63+AQ63+AR63)</f>
        <v>0</v>
      </c>
      <c r="AT62" s="138" t="str">
        <f t="shared" ref="AT62" si="663">IF(AS62=0,"NE",(IF(AS62&gt;=($AT$4/2),"DA","NE")))</f>
        <v>NE</v>
      </c>
      <c r="AU62" s="136">
        <f t="shared" ref="AU62" si="664">IF(AND(J62="da",P62="da",V62="da",AB62="da",AH62="da",AN62="da",AT62="da"),I62+O62+U62+AA62+AS62+AM62+AG62,0)</f>
        <v>0</v>
      </c>
      <c r="AV62" s="131" t="str">
        <f t="shared" ref="AV62" si="665">IF(OR(COUNTIF(J62:AT63,"ne")&gt;3,COUNTIF(J62:AT63,"ne")=0),"NE",COUNTIF(J62:AT63,"ne"))</f>
        <v>NE</v>
      </c>
      <c r="AW62" s="118" t="str">
        <f t="shared" ref="AW62" si="666">IF(SUM(COUNTBLANK(E62:H62),COUNTBLANK(K62:N62),COUNTBLANK(Q62:T62),COUNTBLANK(W62:Z62),COUNTBLANK(AC62:AF62),COUNTBLANK(AI62:AL62),COUNTBLANK(AO62:AR62))=28,"NE","DA")</f>
        <v>NE</v>
      </c>
      <c r="AX62" s="126"/>
      <c r="AY62" s="120" t="str">
        <f>J62</f>
        <v>NE</v>
      </c>
      <c r="AZ62" s="120" t="str">
        <f>P62</f>
        <v>NE</v>
      </c>
      <c r="BA62" s="120" t="str">
        <f>V62</f>
        <v>NE</v>
      </c>
      <c r="BB62" s="120" t="str">
        <f>AB62</f>
        <v>NE</v>
      </c>
      <c r="BC62" s="120" t="str">
        <f>AH62</f>
        <v>NE</v>
      </c>
      <c r="BD62" s="120" t="str">
        <f>AN62</f>
        <v>NE</v>
      </c>
      <c r="BE62" s="120" t="str">
        <f>AT62</f>
        <v>NE</v>
      </c>
      <c r="BF62" s="116" t="str">
        <f t="shared" ref="BF62" si="667">IF(AU62&lt;50, "NE",IF(AU62&lt;60,2,IF(AU62&lt;75,3,IF(AU62&lt;90,4,5))))</f>
        <v>NE</v>
      </c>
    </row>
    <row r="63" spans="1:58" ht="15.75" customHeight="1" thickBot="1" x14ac:dyDescent="0.3">
      <c r="A63" s="146"/>
      <c r="B63" s="148"/>
      <c r="C63" s="150"/>
      <c r="D63" s="27" t="s">
        <v>20</v>
      </c>
      <c r="E63" s="28">
        <f t="shared" ref="E63" si="668">IF($E$7=0,0,$E$7/$E$6*E62)</f>
        <v>0</v>
      </c>
      <c r="F63" s="28">
        <f t="shared" ref="F63" si="669">IF($F$7=0,0,$F$7/$F$6*F62)</f>
        <v>0</v>
      </c>
      <c r="G63" s="28">
        <f t="shared" ref="G63" si="670">IF($G$7=0,0,$G$7/$G$6*G62)</f>
        <v>0</v>
      </c>
      <c r="H63" s="28">
        <f t="shared" ref="H63" si="671">IF($H$7=0,0,$H$7/$H$6*H62)</f>
        <v>0</v>
      </c>
      <c r="I63" s="141"/>
      <c r="J63" s="139"/>
      <c r="K63" s="29">
        <f t="shared" ref="K63" si="672">IF($K$7=0,0,$K$7/$K$6*K62)</f>
        <v>0</v>
      </c>
      <c r="L63" s="28">
        <f t="shared" ref="L63" si="673">IF($L$7=0,0,$L$7/$L$6*L62)</f>
        <v>0</v>
      </c>
      <c r="M63" s="28">
        <f t="shared" ref="M63" si="674">IF($M$7=0,0,$M$7/$M$6*M62)</f>
        <v>0</v>
      </c>
      <c r="N63" s="28">
        <f t="shared" ref="N63" si="675">IF($N$7=0,0,$N$7/$N$6*N62)</f>
        <v>0</v>
      </c>
      <c r="O63" s="141"/>
      <c r="P63" s="139"/>
      <c r="Q63" s="29">
        <f t="shared" ref="Q63" si="676">IF($Q$7=0,0,$Q$7/$Q$6*Q62)</f>
        <v>0</v>
      </c>
      <c r="R63" s="28">
        <f t="shared" ref="R63" si="677">IF($R$7=0,0,$R$7/$R$6*R62)</f>
        <v>0</v>
      </c>
      <c r="S63" s="28">
        <f t="shared" ref="S63" si="678">IF($S$7=0,0,$S$7/$S$6*S62)</f>
        <v>0</v>
      </c>
      <c r="T63" s="28">
        <f t="shared" ref="T63" si="679">IF($T$7=0,0,$T$7/$T$6*T62)</f>
        <v>0</v>
      </c>
      <c r="U63" s="141"/>
      <c r="V63" s="139"/>
      <c r="W63" s="29">
        <f t="shared" ref="W63" si="680">IF($W$7=0,0,$W$7/$W$6*W62)</f>
        <v>0</v>
      </c>
      <c r="X63" s="28">
        <f t="shared" ref="X63" si="681">IF($X$7=0,0,$X$7/$X$6*X62)</f>
        <v>0</v>
      </c>
      <c r="Y63" s="28">
        <f t="shared" ref="Y63" si="682">IF($Y$7=0,0,$Y$7/$Y$6*Y62)</f>
        <v>0</v>
      </c>
      <c r="Z63" s="28">
        <f t="shared" ref="Z63" si="683">IF($Z$7=0,0,$Z$7/$Z$6*Z62)</f>
        <v>0</v>
      </c>
      <c r="AA63" s="141"/>
      <c r="AB63" s="139"/>
      <c r="AC63" s="29">
        <f t="shared" si="367"/>
        <v>0</v>
      </c>
      <c r="AD63" s="28">
        <f t="shared" si="368"/>
        <v>0</v>
      </c>
      <c r="AE63" s="28">
        <f t="shared" si="369"/>
        <v>0</v>
      </c>
      <c r="AF63" s="28">
        <f t="shared" si="370"/>
        <v>0</v>
      </c>
      <c r="AG63" s="142"/>
      <c r="AH63" s="143"/>
      <c r="AI63" s="60">
        <f t="shared" si="371"/>
        <v>0</v>
      </c>
      <c r="AJ63" s="60">
        <f t="shared" si="372"/>
        <v>0</v>
      </c>
      <c r="AK63" s="60">
        <f t="shared" si="373"/>
        <v>0</v>
      </c>
      <c r="AL63" s="60">
        <f t="shared" si="374"/>
        <v>0</v>
      </c>
      <c r="AM63" s="141"/>
      <c r="AN63" s="139"/>
      <c r="AO63" s="60">
        <f t="shared" si="375"/>
        <v>0</v>
      </c>
      <c r="AP63" s="60">
        <f t="shared" si="376"/>
        <v>0</v>
      </c>
      <c r="AQ63" s="60">
        <f t="shared" si="377"/>
        <v>0</v>
      </c>
      <c r="AR63" s="115">
        <f>IF($AR$7=0,0,$AR$7/$AR$6*AR62)</f>
        <v>0</v>
      </c>
      <c r="AS63" s="141"/>
      <c r="AT63" s="139"/>
      <c r="AU63" s="137"/>
      <c r="AV63" s="132"/>
      <c r="AW63" s="119"/>
      <c r="AX63" s="127"/>
      <c r="AY63" s="121"/>
      <c r="AZ63" s="121"/>
      <c r="BA63" s="121"/>
      <c r="BB63" s="121"/>
      <c r="BC63" s="121"/>
      <c r="BD63" s="121"/>
      <c r="BE63" s="121"/>
      <c r="BF63" s="117"/>
    </row>
    <row r="64" spans="1:58" ht="15" customHeight="1" x14ac:dyDescent="0.25">
      <c r="A64" s="145">
        <v>29</v>
      </c>
      <c r="B64" s="147" t="str">
        <f>'Popis studenata'!B30</f>
        <v xml:space="preserve"> </v>
      </c>
      <c r="C64" s="149">
        <f>'Popis studenata'!C30</f>
        <v>0</v>
      </c>
      <c r="D64" s="22" t="s">
        <v>19</v>
      </c>
      <c r="E64" s="23"/>
      <c r="F64" s="24"/>
      <c r="G64" s="24"/>
      <c r="H64" s="24"/>
      <c r="I64" s="140">
        <f t="shared" ref="I64" si="684">IF((E65+F65+G65+H65)&gt;$J$4,"GREŠKA",E65+F65+G65+H65)</f>
        <v>0</v>
      </c>
      <c r="J64" s="138" t="str">
        <f t="shared" ref="J64" si="685">IF(I64=0,"NE",(IF(I64&gt;=($J$4/2),"DA","NE")))</f>
        <v>NE</v>
      </c>
      <c r="K64" s="23"/>
      <c r="L64" s="24"/>
      <c r="M64" s="24"/>
      <c r="N64" s="24"/>
      <c r="O64" s="140">
        <f t="shared" ref="O64" si="686">IF((K65+L65+M65+N65)&gt;$P$4,"GREŠKA",K65+L65+M65+N65)</f>
        <v>0</v>
      </c>
      <c r="P64" s="138" t="str">
        <f t="shared" ref="P64" si="687">IF(O64=0,"NE",(IF(O64&gt;=($P$4/2),"DA","NE")))</f>
        <v>NE</v>
      </c>
      <c r="Q64" s="23"/>
      <c r="R64" s="24"/>
      <c r="S64" s="24"/>
      <c r="T64" s="24"/>
      <c r="U64" s="140">
        <f t="shared" ref="U64" si="688">IF((Q65+R65+S65+T65)&gt;$V$4,"GREŠKA",Q65+R65+S65+T65)</f>
        <v>0</v>
      </c>
      <c r="V64" s="138" t="str">
        <f t="shared" ref="V64" si="689">IF(U64=0,"NE",(IF(U64&gt;=($V$4/2),"DA","NE")))</f>
        <v>NE</v>
      </c>
      <c r="W64" s="23"/>
      <c r="X64" s="24"/>
      <c r="Y64" s="24"/>
      <c r="Z64" s="24"/>
      <c r="AA64" s="140">
        <f t="shared" ref="AA64" si="690">IF((W65+X65+Y65+Z65)&gt;$AB$4,"GREŠKA",W65+X65+Y65+Z65)</f>
        <v>0</v>
      </c>
      <c r="AB64" s="138" t="str">
        <f t="shared" ref="AB64" si="691">IF(AA64=0,"NE",(IF(AA64&gt;=($AB$4/2),"DA","NE")))</f>
        <v>NE</v>
      </c>
      <c r="AC64" s="23"/>
      <c r="AD64" s="24"/>
      <c r="AE64" s="24"/>
      <c r="AF64" s="24"/>
      <c r="AG64" s="140">
        <f t="shared" ref="AG64" si="692">IF((AC65+AD65+AE65+AF65)&gt;$AH$4,"GREŠKA",AC65+AD65+AE65+AF65)</f>
        <v>0</v>
      </c>
      <c r="AH64" s="138" t="str">
        <f t="shared" ref="AH64" si="693">IF(AG64=0,"NE",(IF(AG64&gt;=($AH$4/2),"DA","NE")))</f>
        <v>NE</v>
      </c>
      <c r="AI64" s="23"/>
      <c r="AJ64" s="24"/>
      <c r="AK64" s="24"/>
      <c r="AL64" s="24"/>
      <c r="AM64" s="144">
        <f t="shared" ref="AM64" si="694">IF((AI65+AJ65+AK65+AL65)&gt;$AN$4,"GREŠKA",AI65+AJ65+AK65+AL65)</f>
        <v>0</v>
      </c>
      <c r="AN64" s="138" t="str">
        <f t="shared" ref="AN64" si="695">IF(AM64=0,"NE",(IF(AM64&gt;=($AN$4/2),"DA","NE")))</f>
        <v>NE</v>
      </c>
      <c r="AO64" s="23"/>
      <c r="AP64" s="24"/>
      <c r="AQ64" s="24"/>
      <c r="AR64" s="24"/>
      <c r="AS64" s="144">
        <f t="shared" ref="AS64" si="696">IF((AO65+AP65+AQ65+AR65)&gt;$AT$4,"GREŠKA",AO65+AP65+AQ65+AR65)</f>
        <v>0</v>
      </c>
      <c r="AT64" s="138" t="str">
        <f t="shared" ref="AT64" si="697">IF(AS64=0,"NE",(IF(AS64&gt;=($AT$4/2),"DA","NE")))</f>
        <v>NE</v>
      </c>
      <c r="AU64" s="136">
        <f t="shared" ref="AU64" si="698">IF(AND(J64="da",P64="da",V64="da",AB64="da",AH64="da",AN64="da",AT64="da"),I64+O64+U64+AA64+AS64+AM64+AG64,0)</f>
        <v>0</v>
      </c>
      <c r="AV64" s="131" t="str">
        <f t="shared" ref="AV64" si="699">IF(OR(COUNTIF(J64:AT65,"ne")&gt;3,COUNTIF(J64:AT65,"ne")=0),"NE",COUNTIF(J64:AT65,"ne"))</f>
        <v>NE</v>
      </c>
      <c r="AW64" s="118" t="str">
        <f t="shared" ref="AW64" si="700">IF(SUM(COUNTBLANK(E64:H64),COUNTBLANK(K64:N64),COUNTBLANK(Q64:T64),COUNTBLANK(W64:Z64),COUNTBLANK(AC64:AF64),COUNTBLANK(AI64:AL64),COUNTBLANK(AO64:AR64))=28,"NE","DA")</f>
        <v>NE</v>
      </c>
      <c r="AX64" s="126"/>
      <c r="AY64" s="120" t="str">
        <f>J64</f>
        <v>NE</v>
      </c>
      <c r="AZ64" s="120" t="str">
        <f>P64</f>
        <v>NE</v>
      </c>
      <c r="BA64" s="120" t="str">
        <f>V64</f>
        <v>NE</v>
      </c>
      <c r="BB64" s="120" t="str">
        <f>AB64</f>
        <v>NE</v>
      </c>
      <c r="BC64" s="120" t="str">
        <f>AH64</f>
        <v>NE</v>
      </c>
      <c r="BD64" s="120" t="str">
        <f>AN64</f>
        <v>NE</v>
      </c>
      <c r="BE64" s="120" t="str">
        <f>AT64</f>
        <v>NE</v>
      </c>
      <c r="BF64" s="116" t="str">
        <f t="shared" ref="BF64" si="701">IF(AU64&lt;50, "NE",IF(AU64&lt;60,2,IF(AU64&lt;75,3,IF(AU64&lt;90,4,5))))</f>
        <v>NE</v>
      </c>
    </row>
    <row r="65" spans="1:58" ht="15.75" customHeight="1" thickBot="1" x14ac:dyDescent="0.3">
      <c r="A65" s="146"/>
      <c r="B65" s="148"/>
      <c r="C65" s="150"/>
      <c r="D65" s="27" t="s">
        <v>20</v>
      </c>
      <c r="E65" s="28">
        <f t="shared" ref="E65" si="702">IF($E$7=0,0,$E$7/$E$6*E64)</f>
        <v>0</v>
      </c>
      <c r="F65" s="28">
        <f t="shared" ref="F65" si="703">IF($F$7=0,0,$F$7/$F$6*F64)</f>
        <v>0</v>
      </c>
      <c r="G65" s="28">
        <f t="shared" ref="G65" si="704">IF($G$7=0,0,$G$7/$G$6*G64)</f>
        <v>0</v>
      </c>
      <c r="H65" s="28">
        <f t="shared" ref="H65" si="705">IF($H$7=0,0,$H$7/$H$6*H64)</f>
        <v>0</v>
      </c>
      <c r="I65" s="141"/>
      <c r="J65" s="139"/>
      <c r="K65" s="29">
        <f t="shared" ref="K65" si="706">IF($K$7=0,0,$K$7/$K$6*K64)</f>
        <v>0</v>
      </c>
      <c r="L65" s="28">
        <f t="shared" ref="L65" si="707">IF($L$7=0,0,$L$7/$L$6*L64)</f>
        <v>0</v>
      </c>
      <c r="M65" s="28">
        <f t="shared" ref="M65" si="708">IF($M$7=0,0,$M$7/$M$6*M64)</f>
        <v>0</v>
      </c>
      <c r="N65" s="28">
        <f t="shared" ref="N65" si="709">IF($N$7=0,0,$N$7/$N$6*N64)</f>
        <v>0</v>
      </c>
      <c r="O65" s="141"/>
      <c r="P65" s="139"/>
      <c r="Q65" s="29">
        <f t="shared" ref="Q65" si="710">IF($Q$7=0,0,$Q$7/$Q$6*Q64)</f>
        <v>0</v>
      </c>
      <c r="R65" s="28">
        <f t="shared" ref="R65" si="711">IF($R$7=0,0,$R$7/$R$6*R64)</f>
        <v>0</v>
      </c>
      <c r="S65" s="28">
        <f t="shared" ref="S65" si="712">IF($S$7=0,0,$S$7/$S$6*S64)</f>
        <v>0</v>
      </c>
      <c r="T65" s="28">
        <f t="shared" ref="T65" si="713">IF($T$7=0,0,$T$7/$T$6*T64)</f>
        <v>0</v>
      </c>
      <c r="U65" s="141"/>
      <c r="V65" s="139"/>
      <c r="W65" s="29">
        <f t="shared" ref="W65" si="714">IF($W$7=0,0,$W$7/$W$6*W64)</f>
        <v>0</v>
      </c>
      <c r="X65" s="28">
        <f t="shared" ref="X65" si="715">IF($X$7=0,0,$X$7/$X$6*X64)</f>
        <v>0</v>
      </c>
      <c r="Y65" s="28">
        <f t="shared" ref="Y65" si="716">IF($Y$7=0,0,$Y$7/$Y$6*Y64)</f>
        <v>0</v>
      </c>
      <c r="Z65" s="28">
        <f t="shared" ref="Z65" si="717">IF($Z$7=0,0,$Z$7/$Z$6*Z64)</f>
        <v>0</v>
      </c>
      <c r="AA65" s="141"/>
      <c r="AB65" s="139"/>
      <c r="AC65" s="29">
        <f t="shared" si="367"/>
        <v>0</v>
      </c>
      <c r="AD65" s="28">
        <f t="shared" si="368"/>
        <v>0</v>
      </c>
      <c r="AE65" s="28">
        <f t="shared" si="369"/>
        <v>0</v>
      </c>
      <c r="AF65" s="28">
        <f t="shared" si="370"/>
        <v>0</v>
      </c>
      <c r="AG65" s="142"/>
      <c r="AH65" s="143"/>
      <c r="AI65" s="60">
        <f t="shared" si="371"/>
        <v>0</v>
      </c>
      <c r="AJ65" s="60">
        <f t="shared" si="372"/>
        <v>0</v>
      </c>
      <c r="AK65" s="60">
        <f t="shared" si="373"/>
        <v>0</v>
      </c>
      <c r="AL65" s="60">
        <f t="shared" si="374"/>
        <v>0</v>
      </c>
      <c r="AM65" s="141"/>
      <c r="AN65" s="139"/>
      <c r="AO65" s="60">
        <f t="shared" si="375"/>
        <v>0</v>
      </c>
      <c r="AP65" s="60">
        <f t="shared" si="376"/>
        <v>0</v>
      </c>
      <c r="AQ65" s="60">
        <f t="shared" si="377"/>
        <v>0</v>
      </c>
      <c r="AR65" s="115">
        <f>IF($AR$7=0,0,$AR$7/$AR$6*AR64)</f>
        <v>0</v>
      </c>
      <c r="AS65" s="141"/>
      <c r="AT65" s="139"/>
      <c r="AU65" s="137"/>
      <c r="AV65" s="132"/>
      <c r="AW65" s="119"/>
      <c r="AX65" s="127"/>
      <c r="AY65" s="121"/>
      <c r="AZ65" s="121"/>
      <c r="BA65" s="121"/>
      <c r="BB65" s="121"/>
      <c r="BC65" s="121"/>
      <c r="BD65" s="121"/>
      <c r="BE65" s="121"/>
      <c r="BF65" s="117"/>
    </row>
    <row r="66" spans="1:58" ht="15" customHeight="1" x14ac:dyDescent="0.25">
      <c r="A66" s="145">
        <v>30</v>
      </c>
      <c r="B66" s="147" t="str">
        <f>'Popis studenata'!B31</f>
        <v xml:space="preserve"> </v>
      </c>
      <c r="C66" s="149">
        <f>'Popis studenata'!C31</f>
        <v>0</v>
      </c>
      <c r="D66" s="22" t="s">
        <v>19</v>
      </c>
      <c r="E66" s="23"/>
      <c r="F66" s="24"/>
      <c r="G66" s="24"/>
      <c r="H66" s="24"/>
      <c r="I66" s="140">
        <f t="shared" ref="I66" si="718">IF((E67+F67+G67+H67)&gt;$J$4,"GREŠKA",E67+F67+G67+H67)</f>
        <v>0</v>
      </c>
      <c r="J66" s="138" t="str">
        <f t="shared" ref="J66" si="719">IF(I66=0,"NE",(IF(I66&gt;=($J$4/2),"DA","NE")))</f>
        <v>NE</v>
      </c>
      <c r="K66" s="23"/>
      <c r="L66" s="24"/>
      <c r="M66" s="24"/>
      <c r="N66" s="24"/>
      <c r="O66" s="140">
        <f t="shared" ref="O66" si="720">IF((K67+L67+M67+N67)&gt;$P$4,"GREŠKA",K67+L67+M67+N67)</f>
        <v>0</v>
      </c>
      <c r="P66" s="138" t="str">
        <f t="shared" ref="P66" si="721">IF(O66=0,"NE",(IF(O66&gt;=($P$4/2),"DA","NE")))</f>
        <v>NE</v>
      </c>
      <c r="Q66" s="23"/>
      <c r="R66" s="24"/>
      <c r="S66" s="24"/>
      <c r="T66" s="24"/>
      <c r="U66" s="140">
        <f t="shared" ref="U66" si="722">IF((Q67+R67+S67+T67)&gt;$V$4,"GREŠKA",Q67+R67+S67+T67)</f>
        <v>0</v>
      </c>
      <c r="V66" s="138" t="str">
        <f t="shared" ref="V66" si="723">IF(U66=0,"NE",(IF(U66&gt;=($V$4/2),"DA","NE")))</f>
        <v>NE</v>
      </c>
      <c r="W66" s="23"/>
      <c r="X66" s="24"/>
      <c r="Y66" s="24"/>
      <c r="Z66" s="24"/>
      <c r="AA66" s="140">
        <f t="shared" ref="AA66" si="724">IF((W67+X67+Y67+Z67)&gt;$AB$4,"GREŠKA",W67+X67+Y67+Z67)</f>
        <v>0</v>
      </c>
      <c r="AB66" s="138" t="str">
        <f t="shared" ref="AB66" si="725">IF(AA66=0,"NE",(IF(AA66&gt;=($AB$4/2),"DA","NE")))</f>
        <v>NE</v>
      </c>
      <c r="AC66" s="23"/>
      <c r="AD66" s="24"/>
      <c r="AE66" s="24"/>
      <c r="AF66" s="24"/>
      <c r="AG66" s="140">
        <f t="shared" ref="AG66" si="726">IF((AC67+AD67+AE67+AF67)&gt;$AH$4,"GREŠKA",AC67+AD67+AE67+AF67)</f>
        <v>0</v>
      </c>
      <c r="AH66" s="138" t="str">
        <f t="shared" ref="AH66" si="727">IF(AG66=0,"NE",(IF(AG66&gt;=($AH$4/2),"DA","NE")))</f>
        <v>NE</v>
      </c>
      <c r="AI66" s="23"/>
      <c r="AJ66" s="24"/>
      <c r="AK66" s="24"/>
      <c r="AL66" s="24"/>
      <c r="AM66" s="144">
        <f t="shared" ref="AM66" si="728">IF((AI67+AJ67+AK67+AL67)&gt;$AN$4,"GREŠKA",AI67+AJ67+AK67+AL67)</f>
        <v>0</v>
      </c>
      <c r="AN66" s="138" t="str">
        <f t="shared" ref="AN66" si="729">IF(AM66=0,"NE",(IF(AM66&gt;=($AN$4/2),"DA","NE")))</f>
        <v>NE</v>
      </c>
      <c r="AO66" s="23"/>
      <c r="AP66" s="24"/>
      <c r="AQ66" s="24"/>
      <c r="AR66" s="24"/>
      <c r="AS66" s="144">
        <f t="shared" ref="AS66" si="730">IF((AO67+AP67+AQ67+AR67)&gt;$AT$4,"GREŠKA",AO67+AP67+AQ67+AR67)</f>
        <v>0</v>
      </c>
      <c r="AT66" s="138" t="str">
        <f t="shared" ref="AT66" si="731">IF(AS66=0,"NE",(IF(AS66&gt;=($AT$4/2),"DA","NE")))</f>
        <v>NE</v>
      </c>
      <c r="AU66" s="136">
        <f t="shared" ref="AU66" si="732">IF(AND(J66="da",P66="da",V66="da",AB66="da",AH66="da",AN66="da",AT66="da"),I66+O66+U66+AA66+AS66+AM66+AG66,0)</f>
        <v>0</v>
      </c>
      <c r="AV66" s="131" t="str">
        <f t="shared" ref="AV66" si="733">IF(OR(COUNTIF(J66:AT67,"ne")&gt;3,COUNTIF(J66:AT67,"ne")=0),"NE",COUNTIF(J66:AT67,"ne"))</f>
        <v>NE</v>
      </c>
      <c r="AW66" s="118" t="str">
        <f t="shared" ref="AW66" si="734">IF(SUM(COUNTBLANK(E66:H66),COUNTBLANK(K66:N66),COUNTBLANK(Q66:T66),COUNTBLANK(W66:Z66),COUNTBLANK(AC66:AF66),COUNTBLANK(AI66:AL66),COUNTBLANK(AO66:AR66))=28,"NE","DA")</f>
        <v>NE</v>
      </c>
      <c r="AX66" s="126"/>
      <c r="AY66" s="120" t="str">
        <f>J66</f>
        <v>NE</v>
      </c>
      <c r="AZ66" s="120" t="str">
        <f>P66</f>
        <v>NE</v>
      </c>
      <c r="BA66" s="120" t="str">
        <f>V66</f>
        <v>NE</v>
      </c>
      <c r="BB66" s="120" t="str">
        <f>AB66</f>
        <v>NE</v>
      </c>
      <c r="BC66" s="120" t="str">
        <f>AH66</f>
        <v>NE</v>
      </c>
      <c r="BD66" s="120" t="str">
        <f>AN66</f>
        <v>NE</v>
      </c>
      <c r="BE66" s="120" t="str">
        <f>AT66</f>
        <v>NE</v>
      </c>
      <c r="BF66" s="116" t="str">
        <f t="shared" ref="BF66" si="735">IF(AU66&lt;50, "NE",IF(AU66&lt;60,2,IF(AU66&lt;75,3,IF(AU66&lt;90,4,5))))</f>
        <v>NE</v>
      </c>
    </row>
    <row r="67" spans="1:58" ht="15.75" customHeight="1" thickBot="1" x14ac:dyDescent="0.3">
      <c r="A67" s="146"/>
      <c r="B67" s="148"/>
      <c r="C67" s="150"/>
      <c r="D67" s="27" t="s">
        <v>20</v>
      </c>
      <c r="E67" s="28">
        <f t="shared" ref="E67" si="736">IF($E$7=0,0,$E$7/$E$6*E66)</f>
        <v>0</v>
      </c>
      <c r="F67" s="28">
        <f t="shared" ref="F67" si="737">IF($F$7=0,0,$F$7/$F$6*F66)</f>
        <v>0</v>
      </c>
      <c r="G67" s="28">
        <f t="shared" ref="G67" si="738">IF($G$7=0,0,$G$7/$G$6*G66)</f>
        <v>0</v>
      </c>
      <c r="H67" s="28">
        <f t="shared" ref="H67" si="739">IF($H$7=0,0,$H$7/$H$6*H66)</f>
        <v>0</v>
      </c>
      <c r="I67" s="141"/>
      <c r="J67" s="139"/>
      <c r="K67" s="29">
        <f t="shared" ref="K67" si="740">IF($K$7=0,0,$K$7/$K$6*K66)</f>
        <v>0</v>
      </c>
      <c r="L67" s="28">
        <f t="shared" ref="L67" si="741">IF($L$7=0,0,$L$7/$L$6*L66)</f>
        <v>0</v>
      </c>
      <c r="M67" s="28">
        <f t="shared" ref="M67" si="742">IF($M$7=0,0,$M$7/$M$6*M66)</f>
        <v>0</v>
      </c>
      <c r="N67" s="28">
        <f t="shared" ref="N67" si="743">IF($N$7=0,0,$N$7/$N$6*N66)</f>
        <v>0</v>
      </c>
      <c r="O67" s="141"/>
      <c r="P67" s="139"/>
      <c r="Q67" s="29">
        <f t="shared" ref="Q67" si="744">IF($Q$7=0,0,$Q$7/$Q$6*Q66)</f>
        <v>0</v>
      </c>
      <c r="R67" s="28">
        <f t="shared" ref="R67" si="745">IF($R$7=0,0,$R$7/$R$6*R66)</f>
        <v>0</v>
      </c>
      <c r="S67" s="28">
        <f t="shared" ref="S67" si="746">IF($S$7=0,0,$S$7/$S$6*S66)</f>
        <v>0</v>
      </c>
      <c r="T67" s="28">
        <f t="shared" ref="T67" si="747">IF($T$7=0,0,$T$7/$T$6*T66)</f>
        <v>0</v>
      </c>
      <c r="U67" s="141"/>
      <c r="V67" s="139"/>
      <c r="W67" s="29">
        <f t="shared" ref="W67" si="748">IF($W$7=0,0,$W$7/$W$6*W66)</f>
        <v>0</v>
      </c>
      <c r="X67" s="28">
        <f t="shared" ref="X67" si="749">IF($X$7=0,0,$X$7/$X$6*X66)</f>
        <v>0</v>
      </c>
      <c r="Y67" s="28">
        <f t="shared" ref="Y67" si="750">IF($Y$7=0,0,$Y$7/$Y$6*Y66)</f>
        <v>0</v>
      </c>
      <c r="Z67" s="28">
        <f t="shared" ref="Z67" si="751">IF($Z$7=0,0,$Z$7/$Z$6*Z66)</f>
        <v>0</v>
      </c>
      <c r="AA67" s="141"/>
      <c r="AB67" s="139"/>
      <c r="AC67" s="29">
        <f t="shared" si="367"/>
        <v>0</v>
      </c>
      <c r="AD67" s="28">
        <f t="shared" si="368"/>
        <v>0</v>
      </c>
      <c r="AE67" s="28">
        <f t="shared" si="369"/>
        <v>0</v>
      </c>
      <c r="AF67" s="28">
        <f t="shared" si="370"/>
        <v>0</v>
      </c>
      <c r="AG67" s="142"/>
      <c r="AH67" s="143"/>
      <c r="AI67" s="60">
        <f t="shared" si="371"/>
        <v>0</v>
      </c>
      <c r="AJ67" s="60">
        <f t="shared" si="372"/>
        <v>0</v>
      </c>
      <c r="AK67" s="60">
        <f t="shared" si="373"/>
        <v>0</v>
      </c>
      <c r="AL67" s="60">
        <f t="shared" si="374"/>
        <v>0</v>
      </c>
      <c r="AM67" s="141"/>
      <c r="AN67" s="139"/>
      <c r="AO67" s="60">
        <f t="shared" si="375"/>
        <v>0</v>
      </c>
      <c r="AP67" s="60">
        <f t="shared" si="376"/>
        <v>0</v>
      </c>
      <c r="AQ67" s="60">
        <f t="shared" si="377"/>
        <v>0</v>
      </c>
      <c r="AR67" s="115">
        <f>IF($AR$7=0,0,$AR$7/$AR$6*AR66)</f>
        <v>0</v>
      </c>
      <c r="AS67" s="141"/>
      <c r="AT67" s="139"/>
      <c r="AU67" s="137"/>
      <c r="AV67" s="132"/>
      <c r="AW67" s="119"/>
      <c r="AX67" s="127"/>
      <c r="AY67" s="121"/>
      <c r="AZ67" s="121"/>
      <c r="BA67" s="121"/>
      <c r="BB67" s="121"/>
      <c r="BC67" s="121"/>
      <c r="BD67" s="121"/>
      <c r="BE67" s="121"/>
      <c r="BF67" s="117"/>
    </row>
    <row r="68" spans="1:58" ht="15" customHeight="1" x14ac:dyDescent="0.25">
      <c r="A68" s="145">
        <v>31</v>
      </c>
      <c r="B68" s="147" t="str">
        <f>'Popis studenata'!B32</f>
        <v xml:space="preserve"> </v>
      </c>
      <c r="C68" s="149">
        <f>'Popis studenata'!C32</f>
        <v>0</v>
      </c>
      <c r="D68" s="22" t="s">
        <v>19</v>
      </c>
      <c r="E68" s="23"/>
      <c r="F68" s="24"/>
      <c r="G68" s="24"/>
      <c r="H68" s="24"/>
      <c r="I68" s="140">
        <f t="shared" ref="I68" si="752">IF((E69+F69+G69+H69)&gt;$J$4,"GREŠKA",E69+F69+G69+H69)</f>
        <v>0</v>
      </c>
      <c r="J68" s="138" t="str">
        <f t="shared" ref="J68" si="753">IF(I68=0,"NE",(IF(I68&gt;=($J$4/2),"DA","NE")))</f>
        <v>NE</v>
      </c>
      <c r="K68" s="23"/>
      <c r="L68" s="24"/>
      <c r="M68" s="24"/>
      <c r="N68" s="24"/>
      <c r="O68" s="140">
        <f t="shared" ref="O68" si="754">IF((K69+L69+M69+N69)&gt;$P$4,"GREŠKA",K69+L69+M69+N69)</f>
        <v>0</v>
      </c>
      <c r="P68" s="138" t="str">
        <f t="shared" ref="P68" si="755">IF(O68=0,"NE",(IF(O68&gt;=($P$4/2),"DA","NE")))</f>
        <v>NE</v>
      </c>
      <c r="Q68" s="23"/>
      <c r="R68" s="24"/>
      <c r="S68" s="24"/>
      <c r="T68" s="24"/>
      <c r="U68" s="140">
        <f t="shared" ref="U68" si="756">IF((Q69+R69+S69+T69)&gt;$V$4,"GREŠKA",Q69+R69+S69+T69)</f>
        <v>0</v>
      </c>
      <c r="V68" s="138" t="str">
        <f t="shared" ref="V68" si="757">IF(U68=0,"NE",(IF(U68&gt;=($V$4/2),"DA","NE")))</f>
        <v>NE</v>
      </c>
      <c r="W68" s="23"/>
      <c r="X68" s="24"/>
      <c r="Y68" s="24"/>
      <c r="Z68" s="24"/>
      <c r="AA68" s="140">
        <f t="shared" ref="AA68" si="758">IF((W69+X69+Y69+Z69)&gt;$AB$4,"GREŠKA",W69+X69+Y69+Z69)</f>
        <v>0</v>
      </c>
      <c r="AB68" s="138" t="str">
        <f t="shared" ref="AB68" si="759">IF(AA68=0,"NE",(IF(AA68&gt;=($AB$4/2),"DA","NE")))</f>
        <v>NE</v>
      </c>
      <c r="AC68" s="23"/>
      <c r="AD68" s="24"/>
      <c r="AE68" s="24"/>
      <c r="AF68" s="24"/>
      <c r="AG68" s="140">
        <f t="shared" ref="AG68" si="760">IF((AC69+AD69+AE69+AF69)&gt;$AH$4,"GREŠKA",AC69+AD69+AE69+AF69)</f>
        <v>0</v>
      </c>
      <c r="AH68" s="138" t="str">
        <f t="shared" ref="AH68" si="761">IF(AG68=0,"NE",(IF(AG68&gt;=($AH$4/2),"DA","NE")))</f>
        <v>NE</v>
      </c>
      <c r="AI68" s="23"/>
      <c r="AJ68" s="24"/>
      <c r="AK68" s="24"/>
      <c r="AL68" s="24"/>
      <c r="AM68" s="144">
        <f t="shared" ref="AM68" si="762">IF((AI69+AJ69+AK69+AL69)&gt;$AN$4,"GREŠKA",AI69+AJ69+AK69+AL69)</f>
        <v>0</v>
      </c>
      <c r="AN68" s="138" t="str">
        <f t="shared" ref="AN68" si="763">IF(AM68=0,"NE",(IF(AM68&gt;=($AN$4/2),"DA","NE")))</f>
        <v>NE</v>
      </c>
      <c r="AO68" s="23"/>
      <c r="AP68" s="24"/>
      <c r="AQ68" s="24"/>
      <c r="AR68" s="24"/>
      <c r="AS68" s="144">
        <f t="shared" ref="AS68" si="764">IF((AO69+AP69+AQ69+AR69)&gt;$AT$4,"GREŠKA",AO69+AP69+AQ69+AR69)</f>
        <v>0</v>
      </c>
      <c r="AT68" s="138" t="str">
        <f t="shared" ref="AT68" si="765">IF(AS68=0,"NE",(IF(AS68&gt;=($AT$4/2),"DA","NE")))</f>
        <v>NE</v>
      </c>
      <c r="AU68" s="136">
        <f t="shared" ref="AU68" si="766">IF(AND(J68="da",P68="da",V68="da",AB68="da",AH68="da",AN68="da",AT68="da"),I68+O68+U68+AA68+AS68+AM68+AG68,0)</f>
        <v>0</v>
      </c>
      <c r="AV68" s="131" t="str">
        <f t="shared" ref="AV68" si="767">IF(OR(COUNTIF(J68:AT69,"ne")&gt;3,COUNTIF(J68:AT69,"ne")=0),"NE",COUNTIF(J68:AT69,"ne"))</f>
        <v>NE</v>
      </c>
      <c r="AW68" s="118" t="str">
        <f t="shared" ref="AW68" si="768">IF(SUM(COUNTBLANK(E68:H68),COUNTBLANK(K68:N68),COUNTBLANK(Q68:T68),COUNTBLANK(W68:Z68),COUNTBLANK(AC68:AF68),COUNTBLANK(AI68:AL68),COUNTBLANK(AO68:AR68))=28,"NE","DA")</f>
        <v>NE</v>
      </c>
      <c r="AX68" s="126"/>
      <c r="AY68" s="120" t="str">
        <f>J68</f>
        <v>NE</v>
      </c>
      <c r="AZ68" s="120" t="str">
        <f>P68</f>
        <v>NE</v>
      </c>
      <c r="BA68" s="120" t="str">
        <f>V68</f>
        <v>NE</v>
      </c>
      <c r="BB68" s="120" t="str">
        <f>AB68</f>
        <v>NE</v>
      </c>
      <c r="BC68" s="120" t="str">
        <f>AH68</f>
        <v>NE</v>
      </c>
      <c r="BD68" s="120" t="str">
        <f>AN68</f>
        <v>NE</v>
      </c>
      <c r="BE68" s="120" t="str">
        <f>AT68</f>
        <v>NE</v>
      </c>
      <c r="BF68" s="116" t="str">
        <f t="shared" ref="BF68" si="769">IF(AU68&lt;50, "NE",IF(AU68&lt;60,2,IF(AU68&lt;75,3,IF(AU68&lt;90,4,5))))</f>
        <v>NE</v>
      </c>
    </row>
    <row r="69" spans="1:58" ht="15.75" customHeight="1" thickBot="1" x14ac:dyDescent="0.3">
      <c r="A69" s="146"/>
      <c r="B69" s="148"/>
      <c r="C69" s="150"/>
      <c r="D69" s="27" t="s">
        <v>20</v>
      </c>
      <c r="E69" s="28">
        <f t="shared" ref="E69" si="770">IF($E$7=0,0,$E$7/$E$6*E68)</f>
        <v>0</v>
      </c>
      <c r="F69" s="28">
        <f t="shared" ref="F69" si="771">IF($F$7=0,0,$F$7/$F$6*F68)</f>
        <v>0</v>
      </c>
      <c r="G69" s="28">
        <f t="shared" ref="G69" si="772">IF($G$7=0,0,$G$7/$G$6*G68)</f>
        <v>0</v>
      </c>
      <c r="H69" s="28">
        <f t="shared" ref="H69" si="773">IF($H$7=0,0,$H$7/$H$6*H68)</f>
        <v>0</v>
      </c>
      <c r="I69" s="141"/>
      <c r="J69" s="139"/>
      <c r="K69" s="29">
        <f t="shared" ref="K69" si="774">IF($K$7=0,0,$K$7/$K$6*K68)</f>
        <v>0</v>
      </c>
      <c r="L69" s="28">
        <f t="shared" ref="L69" si="775">IF($L$7=0,0,$L$7/$L$6*L68)</f>
        <v>0</v>
      </c>
      <c r="M69" s="28">
        <f t="shared" ref="M69" si="776">IF($M$7=0,0,$M$7/$M$6*M68)</f>
        <v>0</v>
      </c>
      <c r="N69" s="28">
        <f t="shared" ref="N69" si="777">IF($N$7=0,0,$N$7/$N$6*N68)</f>
        <v>0</v>
      </c>
      <c r="O69" s="141"/>
      <c r="P69" s="139"/>
      <c r="Q69" s="29">
        <f t="shared" ref="Q69" si="778">IF($Q$7=0,0,$Q$7/$Q$6*Q68)</f>
        <v>0</v>
      </c>
      <c r="R69" s="28">
        <f t="shared" ref="R69" si="779">IF($R$7=0,0,$R$7/$R$6*R68)</f>
        <v>0</v>
      </c>
      <c r="S69" s="28">
        <f t="shared" ref="S69" si="780">IF($S$7=0,0,$S$7/$S$6*S68)</f>
        <v>0</v>
      </c>
      <c r="T69" s="28">
        <f t="shared" ref="T69" si="781">IF($T$7=0,0,$T$7/$T$6*T68)</f>
        <v>0</v>
      </c>
      <c r="U69" s="141"/>
      <c r="V69" s="139"/>
      <c r="W69" s="29">
        <f t="shared" ref="W69" si="782">IF($W$7=0,0,$W$7/$W$6*W68)</f>
        <v>0</v>
      </c>
      <c r="X69" s="28">
        <f t="shared" ref="X69" si="783">IF($X$7=0,0,$X$7/$X$6*X68)</f>
        <v>0</v>
      </c>
      <c r="Y69" s="28">
        <f t="shared" ref="Y69" si="784">IF($Y$7=0,0,$Y$7/$Y$6*Y68)</f>
        <v>0</v>
      </c>
      <c r="Z69" s="28">
        <f t="shared" ref="Z69" si="785">IF($Z$7=0,0,$Z$7/$Z$6*Z68)</f>
        <v>0</v>
      </c>
      <c r="AA69" s="141"/>
      <c r="AB69" s="139"/>
      <c r="AC69" s="29">
        <f t="shared" si="367"/>
        <v>0</v>
      </c>
      <c r="AD69" s="28">
        <f t="shared" si="368"/>
        <v>0</v>
      </c>
      <c r="AE69" s="28">
        <f t="shared" si="369"/>
        <v>0</v>
      </c>
      <c r="AF69" s="28">
        <f t="shared" si="370"/>
        <v>0</v>
      </c>
      <c r="AG69" s="142"/>
      <c r="AH69" s="143"/>
      <c r="AI69" s="60">
        <f t="shared" si="371"/>
        <v>0</v>
      </c>
      <c r="AJ69" s="60">
        <f t="shared" si="372"/>
        <v>0</v>
      </c>
      <c r="AK69" s="60">
        <f t="shared" si="373"/>
        <v>0</v>
      </c>
      <c r="AL69" s="60">
        <f t="shared" si="374"/>
        <v>0</v>
      </c>
      <c r="AM69" s="141"/>
      <c r="AN69" s="139"/>
      <c r="AO69" s="60">
        <f t="shared" si="375"/>
        <v>0</v>
      </c>
      <c r="AP69" s="60">
        <f t="shared" si="376"/>
        <v>0</v>
      </c>
      <c r="AQ69" s="60">
        <f t="shared" si="377"/>
        <v>0</v>
      </c>
      <c r="AR69" s="115">
        <f>IF($AR$7=0,0,$AR$7/$AR$6*AR68)</f>
        <v>0</v>
      </c>
      <c r="AS69" s="141"/>
      <c r="AT69" s="139"/>
      <c r="AU69" s="137"/>
      <c r="AV69" s="132"/>
      <c r="AW69" s="119"/>
      <c r="AX69" s="127"/>
      <c r="AY69" s="121"/>
      <c r="AZ69" s="121"/>
      <c r="BA69" s="121"/>
      <c r="BB69" s="121"/>
      <c r="BC69" s="121"/>
      <c r="BD69" s="121"/>
      <c r="BE69" s="121"/>
      <c r="BF69" s="117"/>
    </row>
    <row r="70" spans="1:58" ht="15" customHeight="1" x14ac:dyDescent="0.25">
      <c r="A70" s="145">
        <v>32</v>
      </c>
      <c r="B70" s="147" t="str">
        <f>'Popis studenata'!B33</f>
        <v xml:space="preserve"> </v>
      </c>
      <c r="C70" s="149">
        <f>'Popis studenata'!C33</f>
        <v>0</v>
      </c>
      <c r="D70" s="22" t="s">
        <v>19</v>
      </c>
      <c r="E70" s="23"/>
      <c r="F70" s="24"/>
      <c r="G70" s="24"/>
      <c r="H70" s="24"/>
      <c r="I70" s="140">
        <f t="shared" ref="I70" si="786">IF((E71+F71+G71+H71)&gt;$J$4,"GREŠKA",E71+F71+G71+H71)</f>
        <v>0</v>
      </c>
      <c r="J70" s="138" t="str">
        <f t="shared" ref="J70" si="787">IF(I70=0,"NE",(IF(I70&gt;=($J$4/2),"DA","NE")))</f>
        <v>NE</v>
      </c>
      <c r="K70" s="23"/>
      <c r="L70" s="24"/>
      <c r="M70" s="24"/>
      <c r="N70" s="24"/>
      <c r="O70" s="140">
        <f t="shared" ref="O70" si="788">IF((K71+L71+M71+N71)&gt;$P$4,"GREŠKA",K71+L71+M71+N71)</f>
        <v>0</v>
      </c>
      <c r="P70" s="138" t="str">
        <f t="shared" ref="P70" si="789">IF(O70=0,"NE",(IF(O70&gt;=($P$4/2),"DA","NE")))</f>
        <v>NE</v>
      </c>
      <c r="Q70" s="23"/>
      <c r="R70" s="24"/>
      <c r="S70" s="24"/>
      <c r="T70" s="24"/>
      <c r="U70" s="140">
        <f t="shared" ref="U70" si="790">IF((Q71+R71+S71+T71)&gt;$V$4,"GREŠKA",Q71+R71+S71+T71)</f>
        <v>0</v>
      </c>
      <c r="V70" s="138" t="str">
        <f t="shared" ref="V70" si="791">IF(U70=0,"NE",(IF(U70&gt;=($V$4/2),"DA","NE")))</f>
        <v>NE</v>
      </c>
      <c r="W70" s="23"/>
      <c r="X70" s="24"/>
      <c r="Y70" s="24"/>
      <c r="Z70" s="24"/>
      <c r="AA70" s="140">
        <f t="shared" ref="AA70" si="792">IF((W71+X71+Y71+Z71)&gt;$AB$4,"GREŠKA",W71+X71+Y71+Z71)</f>
        <v>0</v>
      </c>
      <c r="AB70" s="138" t="str">
        <f t="shared" ref="AB70" si="793">IF(AA70=0,"NE",(IF(AA70&gt;=($AB$4/2),"DA","NE")))</f>
        <v>NE</v>
      </c>
      <c r="AC70" s="23"/>
      <c r="AD70" s="24"/>
      <c r="AE70" s="24"/>
      <c r="AF70" s="24"/>
      <c r="AG70" s="140">
        <f t="shared" ref="AG70" si="794">IF((AC71+AD71+AE71+AF71)&gt;$AH$4,"GREŠKA",AC71+AD71+AE71+AF71)</f>
        <v>0</v>
      </c>
      <c r="AH70" s="138" t="str">
        <f t="shared" ref="AH70" si="795">IF(AG70=0,"NE",(IF(AG70&gt;=($AH$4/2),"DA","NE")))</f>
        <v>NE</v>
      </c>
      <c r="AI70" s="23"/>
      <c r="AJ70" s="24"/>
      <c r="AK70" s="24"/>
      <c r="AL70" s="24"/>
      <c r="AM70" s="144">
        <f t="shared" ref="AM70" si="796">IF((AI71+AJ71+AK71+AL71)&gt;$AN$4,"GREŠKA",AI71+AJ71+AK71+AL71)</f>
        <v>0</v>
      </c>
      <c r="AN70" s="138" t="str">
        <f t="shared" ref="AN70" si="797">IF(AM70=0,"NE",(IF(AM70&gt;=($AN$4/2),"DA","NE")))</f>
        <v>NE</v>
      </c>
      <c r="AO70" s="23"/>
      <c r="AP70" s="24"/>
      <c r="AQ70" s="24"/>
      <c r="AR70" s="24"/>
      <c r="AS70" s="144">
        <f t="shared" ref="AS70" si="798">IF((AO71+AP71+AQ71+AR71)&gt;$AT$4,"GREŠKA",AO71+AP71+AQ71+AR71)</f>
        <v>0</v>
      </c>
      <c r="AT70" s="138" t="str">
        <f t="shared" ref="AT70" si="799">IF(AS70=0,"NE",(IF(AS70&gt;=($AT$4/2),"DA","NE")))</f>
        <v>NE</v>
      </c>
      <c r="AU70" s="136">
        <f t="shared" ref="AU70" si="800">IF(AND(J70="da",P70="da",V70="da",AB70="da",AH70="da",AN70="da",AT70="da"),I70+O70+U70+AA70+AS70+AM70+AG70,0)</f>
        <v>0</v>
      </c>
      <c r="AV70" s="131" t="str">
        <f t="shared" ref="AV70" si="801">IF(OR(COUNTIF(J70:AT71,"ne")&gt;3,COUNTIF(J70:AT71,"ne")=0),"NE",COUNTIF(J70:AT71,"ne"))</f>
        <v>NE</v>
      </c>
      <c r="AW70" s="118" t="str">
        <f t="shared" ref="AW70" si="802">IF(SUM(COUNTBLANK(E70:H70),COUNTBLANK(K70:N70),COUNTBLANK(Q70:T70),COUNTBLANK(W70:Z70),COUNTBLANK(AC70:AF70),COUNTBLANK(AI70:AL70),COUNTBLANK(AO70:AR70))=28,"NE","DA")</f>
        <v>NE</v>
      </c>
      <c r="AX70" s="126"/>
      <c r="AY70" s="120" t="str">
        <f>J70</f>
        <v>NE</v>
      </c>
      <c r="AZ70" s="120" t="str">
        <f>P70</f>
        <v>NE</v>
      </c>
      <c r="BA70" s="120" t="str">
        <f>V70</f>
        <v>NE</v>
      </c>
      <c r="BB70" s="120" t="str">
        <f>AB70</f>
        <v>NE</v>
      </c>
      <c r="BC70" s="120" t="str">
        <f>AH70</f>
        <v>NE</v>
      </c>
      <c r="BD70" s="120" t="str">
        <f>AN70</f>
        <v>NE</v>
      </c>
      <c r="BE70" s="120" t="str">
        <f>AT70</f>
        <v>NE</v>
      </c>
      <c r="BF70" s="116" t="str">
        <f t="shared" ref="BF70" si="803">IF(AU70&lt;50, "NE",IF(AU70&lt;60,2,IF(AU70&lt;75,3,IF(AU70&lt;90,4,5))))</f>
        <v>NE</v>
      </c>
    </row>
    <row r="71" spans="1:58" ht="15.75" customHeight="1" thickBot="1" x14ac:dyDescent="0.3">
      <c r="A71" s="146"/>
      <c r="B71" s="148"/>
      <c r="C71" s="150"/>
      <c r="D71" s="27" t="s">
        <v>20</v>
      </c>
      <c r="E71" s="28">
        <f t="shared" ref="E71" si="804">IF($E$7=0,0,$E$7/$E$6*E70)</f>
        <v>0</v>
      </c>
      <c r="F71" s="28">
        <f t="shared" ref="F71" si="805">IF($F$7=0,0,$F$7/$F$6*F70)</f>
        <v>0</v>
      </c>
      <c r="G71" s="28">
        <f t="shared" ref="G71" si="806">IF($G$7=0,0,$G$7/$G$6*G70)</f>
        <v>0</v>
      </c>
      <c r="H71" s="28">
        <f t="shared" ref="H71" si="807">IF($H$7=0,0,$H$7/$H$6*H70)</f>
        <v>0</v>
      </c>
      <c r="I71" s="141"/>
      <c r="J71" s="139"/>
      <c r="K71" s="29">
        <f t="shared" ref="K71" si="808">IF($K$7=0,0,$K$7/$K$6*K70)</f>
        <v>0</v>
      </c>
      <c r="L71" s="28">
        <f t="shared" ref="L71" si="809">IF($L$7=0,0,$L$7/$L$6*L70)</f>
        <v>0</v>
      </c>
      <c r="M71" s="28">
        <f t="shared" ref="M71" si="810">IF($M$7=0,0,$M$7/$M$6*M70)</f>
        <v>0</v>
      </c>
      <c r="N71" s="28">
        <f t="shared" ref="N71" si="811">IF($N$7=0,0,$N$7/$N$6*N70)</f>
        <v>0</v>
      </c>
      <c r="O71" s="141"/>
      <c r="P71" s="139"/>
      <c r="Q71" s="29">
        <f t="shared" ref="Q71" si="812">IF($Q$7=0,0,$Q$7/$Q$6*Q70)</f>
        <v>0</v>
      </c>
      <c r="R71" s="28">
        <f t="shared" ref="R71" si="813">IF($R$7=0,0,$R$7/$R$6*R70)</f>
        <v>0</v>
      </c>
      <c r="S71" s="28">
        <f t="shared" ref="S71" si="814">IF($S$7=0,0,$S$7/$S$6*S70)</f>
        <v>0</v>
      </c>
      <c r="T71" s="28">
        <f t="shared" ref="T71" si="815">IF($T$7=0,0,$T$7/$T$6*T70)</f>
        <v>0</v>
      </c>
      <c r="U71" s="141"/>
      <c r="V71" s="139"/>
      <c r="W71" s="29">
        <f t="shared" ref="W71" si="816">IF($W$7=0,0,$W$7/$W$6*W70)</f>
        <v>0</v>
      </c>
      <c r="X71" s="28">
        <f t="shared" ref="X71" si="817">IF($X$7=0,0,$X$7/$X$6*X70)</f>
        <v>0</v>
      </c>
      <c r="Y71" s="28">
        <f t="shared" ref="Y71" si="818">IF($Y$7=0,0,$Y$7/$Y$6*Y70)</f>
        <v>0</v>
      </c>
      <c r="Z71" s="28">
        <f t="shared" ref="Z71" si="819">IF($Z$7=0,0,$Z$7/$Z$6*Z70)</f>
        <v>0</v>
      </c>
      <c r="AA71" s="141"/>
      <c r="AB71" s="139"/>
      <c r="AC71" s="29">
        <f t="shared" si="367"/>
        <v>0</v>
      </c>
      <c r="AD71" s="28">
        <f t="shared" si="368"/>
        <v>0</v>
      </c>
      <c r="AE71" s="28">
        <f t="shared" si="369"/>
        <v>0</v>
      </c>
      <c r="AF71" s="28">
        <f t="shared" si="370"/>
        <v>0</v>
      </c>
      <c r="AG71" s="142"/>
      <c r="AH71" s="143"/>
      <c r="AI71" s="60">
        <f t="shared" si="371"/>
        <v>0</v>
      </c>
      <c r="AJ71" s="60">
        <f t="shared" si="372"/>
        <v>0</v>
      </c>
      <c r="AK71" s="60">
        <f t="shared" si="373"/>
        <v>0</v>
      </c>
      <c r="AL71" s="60">
        <f t="shared" si="374"/>
        <v>0</v>
      </c>
      <c r="AM71" s="141"/>
      <c r="AN71" s="139"/>
      <c r="AO71" s="60">
        <f t="shared" si="375"/>
        <v>0</v>
      </c>
      <c r="AP71" s="60">
        <f t="shared" si="376"/>
        <v>0</v>
      </c>
      <c r="AQ71" s="60">
        <f t="shared" si="377"/>
        <v>0</v>
      </c>
      <c r="AR71" s="115">
        <f>IF($AR$7=0,0,$AR$7/$AR$6*AR70)</f>
        <v>0</v>
      </c>
      <c r="AS71" s="141"/>
      <c r="AT71" s="139"/>
      <c r="AU71" s="137"/>
      <c r="AV71" s="132"/>
      <c r="AW71" s="119"/>
      <c r="AX71" s="127"/>
      <c r="AY71" s="121"/>
      <c r="AZ71" s="121"/>
      <c r="BA71" s="121"/>
      <c r="BB71" s="121"/>
      <c r="BC71" s="121"/>
      <c r="BD71" s="121"/>
      <c r="BE71" s="121"/>
      <c r="BF71" s="117"/>
    </row>
    <row r="72" spans="1:58" ht="15" customHeight="1" x14ac:dyDescent="0.25">
      <c r="A72" s="145">
        <v>33</v>
      </c>
      <c r="B72" s="147" t="str">
        <f>'Popis studenata'!B34</f>
        <v xml:space="preserve"> </v>
      </c>
      <c r="C72" s="149">
        <f>'Popis studenata'!C34</f>
        <v>0</v>
      </c>
      <c r="D72" s="22" t="s">
        <v>19</v>
      </c>
      <c r="E72" s="23"/>
      <c r="F72" s="24"/>
      <c r="G72" s="24"/>
      <c r="H72" s="24"/>
      <c r="I72" s="140">
        <f t="shared" ref="I72" si="820">IF((E73+F73+G73+H73)&gt;$J$4,"GREŠKA",E73+F73+G73+H73)</f>
        <v>0</v>
      </c>
      <c r="J72" s="138" t="str">
        <f t="shared" ref="J72" si="821">IF(I72=0,"NE",(IF(I72&gt;=($J$4/2),"DA","NE")))</f>
        <v>NE</v>
      </c>
      <c r="K72" s="23"/>
      <c r="L72" s="24"/>
      <c r="M72" s="24"/>
      <c r="N72" s="24"/>
      <c r="O72" s="140">
        <f t="shared" ref="O72" si="822">IF((K73+L73+M73+N73)&gt;$P$4,"GREŠKA",K73+L73+M73+N73)</f>
        <v>0</v>
      </c>
      <c r="P72" s="138" t="str">
        <f t="shared" ref="P72" si="823">IF(O72=0,"NE",(IF(O72&gt;=($P$4/2),"DA","NE")))</f>
        <v>NE</v>
      </c>
      <c r="Q72" s="23"/>
      <c r="R72" s="24"/>
      <c r="S72" s="24"/>
      <c r="T72" s="24"/>
      <c r="U72" s="140">
        <f t="shared" ref="U72" si="824">IF((Q73+R73+S73+T73)&gt;$V$4,"GREŠKA",Q73+R73+S73+T73)</f>
        <v>0</v>
      </c>
      <c r="V72" s="138" t="str">
        <f t="shared" ref="V72" si="825">IF(U72=0,"NE",(IF(U72&gt;=($V$4/2),"DA","NE")))</f>
        <v>NE</v>
      </c>
      <c r="W72" s="23"/>
      <c r="X72" s="24"/>
      <c r="Y72" s="24"/>
      <c r="Z72" s="24"/>
      <c r="AA72" s="140">
        <f t="shared" ref="AA72" si="826">IF((W73+X73+Y73+Z73)&gt;$AB$4,"GREŠKA",W73+X73+Y73+Z73)</f>
        <v>0</v>
      </c>
      <c r="AB72" s="138" t="str">
        <f t="shared" ref="AB72" si="827">IF(AA72=0,"NE",(IF(AA72&gt;=($AB$4/2),"DA","NE")))</f>
        <v>NE</v>
      </c>
      <c r="AC72" s="23"/>
      <c r="AD72" s="24"/>
      <c r="AE72" s="24"/>
      <c r="AF72" s="24"/>
      <c r="AG72" s="140">
        <f t="shared" ref="AG72" si="828">IF((AC73+AD73+AE73+AF73)&gt;$AH$4,"GREŠKA",AC73+AD73+AE73+AF73)</f>
        <v>0</v>
      </c>
      <c r="AH72" s="138" t="str">
        <f t="shared" ref="AH72" si="829">IF(AG72=0,"NE",(IF(AG72&gt;=($AH$4/2),"DA","NE")))</f>
        <v>NE</v>
      </c>
      <c r="AI72" s="23"/>
      <c r="AJ72" s="24"/>
      <c r="AK72" s="24"/>
      <c r="AL72" s="24"/>
      <c r="AM72" s="144">
        <f t="shared" ref="AM72" si="830">IF((AI73+AJ73+AK73+AL73)&gt;$AN$4,"GREŠKA",AI73+AJ73+AK73+AL73)</f>
        <v>0</v>
      </c>
      <c r="AN72" s="138" t="str">
        <f t="shared" ref="AN72" si="831">IF(AM72=0,"NE",(IF(AM72&gt;=($AN$4/2),"DA","NE")))</f>
        <v>NE</v>
      </c>
      <c r="AO72" s="23"/>
      <c r="AP72" s="24"/>
      <c r="AQ72" s="24"/>
      <c r="AR72" s="24"/>
      <c r="AS72" s="144">
        <f t="shared" ref="AS72" si="832">IF((AO73+AP73+AQ73+AR73)&gt;$AT$4,"GREŠKA",AO73+AP73+AQ73+AR73)</f>
        <v>0</v>
      </c>
      <c r="AT72" s="138" t="str">
        <f t="shared" ref="AT72" si="833">IF(AS72=0,"NE",(IF(AS72&gt;=($AT$4/2),"DA","NE")))</f>
        <v>NE</v>
      </c>
      <c r="AU72" s="136">
        <f t="shared" ref="AU72" si="834">IF(AND(J72="da",P72="da",V72="da",AB72="da",AH72="da",AN72="da",AT72="da"),I72+O72+U72+AA72+AS72+AM72+AG72,0)</f>
        <v>0</v>
      </c>
      <c r="AV72" s="131" t="str">
        <f t="shared" ref="AV72" si="835">IF(OR(COUNTIF(J72:AT73,"ne")&gt;3,COUNTIF(J72:AT73,"ne")=0),"NE",COUNTIF(J72:AT73,"ne"))</f>
        <v>NE</v>
      </c>
      <c r="AW72" s="118" t="str">
        <f t="shared" ref="AW72" si="836">IF(SUM(COUNTBLANK(E72:H72),COUNTBLANK(K72:N72),COUNTBLANK(Q72:T72),COUNTBLANK(W72:Z72),COUNTBLANK(AC72:AF72),COUNTBLANK(AI72:AL72),COUNTBLANK(AO72:AR72))=28,"NE","DA")</f>
        <v>NE</v>
      </c>
      <c r="AX72" s="126"/>
      <c r="AY72" s="120" t="str">
        <f>J72</f>
        <v>NE</v>
      </c>
      <c r="AZ72" s="120" t="str">
        <f>P72</f>
        <v>NE</v>
      </c>
      <c r="BA72" s="120" t="str">
        <f>V72</f>
        <v>NE</v>
      </c>
      <c r="BB72" s="120" t="str">
        <f>AB72</f>
        <v>NE</v>
      </c>
      <c r="BC72" s="120" t="str">
        <f>AH72</f>
        <v>NE</v>
      </c>
      <c r="BD72" s="120" t="str">
        <f>AN72</f>
        <v>NE</v>
      </c>
      <c r="BE72" s="120" t="str">
        <f>AT72</f>
        <v>NE</v>
      </c>
      <c r="BF72" s="116" t="str">
        <f t="shared" ref="BF72" si="837">IF(AU72&lt;50, "NE",IF(AU72&lt;60,2,IF(AU72&lt;75,3,IF(AU72&lt;90,4,5))))</f>
        <v>NE</v>
      </c>
    </row>
    <row r="73" spans="1:58" ht="15.75" customHeight="1" thickBot="1" x14ac:dyDescent="0.3">
      <c r="A73" s="146"/>
      <c r="B73" s="148"/>
      <c r="C73" s="150"/>
      <c r="D73" s="27" t="s">
        <v>20</v>
      </c>
      <c r="E73" s="28">
        <f t="shared" ref="E73" si="838">IF($E$7=0,0,$E$7/$E$6*E72)</f>
        <v>0</v>
      </c>
      <c r="F73" s="28">
        <f t="shared" ref="F73" si="839">IF($F$7=0,0,$F$7/$F$6*F72)</f>
        <v>0</v>
      </c>
      <c r="G73" s="28">
        <f t="shared" ref="G73" si="840">IF($G$7=0,0,$G$7/$G$6*G72)</f>
        <v>0</v>
      </c>
      <c r="H73" s="28">
        <f t="shared" ref="H73" si="841">IF($H$7=0,0,$H$7/$H$6*H72)</f>
        <v>0</v>
      </c>
      <c r="I73" s="141"/>
      <c r="J73" s="139"/>
      <c r="K73" s="29">
        <f t="shared" ref="K73" si="842">IF($K$7=0,0,$K$7/$K$6*K72)</f>
        <v>0</v>
      </c>
      <c r="L73" s="28">
        <f t="shared" ref="L73" si="843">IF($L$7=0,0,$L$7/$L$6*L72)</f>
        <v>0</v>
      </c>
      <c r="M73" s="28">
        <f t="shared" ref="M73" si="844">IF($M$7=0,0,$M$7/$M$6*M72)</f>
        <v>0</v>
      </c>
      <c r="N73" s="28">
        <f t="shared" ref="N73" si="845">IF($N$7=0,0,$N$7/$N$6*N72)</f>
        <v>0</v>
      </c>
      <c r="O73" s="141"/>
      <c r="P73" s="139"/>
      <c r="Q73" s="29">
        <f t="shared" ref="Q73" si="846">IF($Q$7=0,0,$Q$7/$Q$6*Q72)</f>
        <v>0</v>
      </c>
      <c r="R73" s="28">
        <f t="shared" ref="R73" si="847">IF($R$7=0,0,$R$7/$R$6*R72)</f>
        <v>0</v>
      </c>
      <c r="S73" s="28">
        <f t="shared" ref="S73" si="848">IF($S$7=0,0,$S$7/$S$6*S72)</f>
        <v>0</v>
      </c>
      <c r="T73" s="28">
        <f t="shared" ref="T73" si="849">IF($T$7=0,0,$T$7/$T$6*T72)</f>
        <v>0</v>
      </c>
      <c r="U73" s="141"/>
      <c r="V73" s="139"/>
      <c r="W73" s="29">
        <f t="shared" ref="W73" si="850">IF($W$7=0,0,$W$7/$W$6*W72)</f>
        <v>0</v>
      </c>
      <c r="X73" s="28">
        <f t="shared" ref="X73" si="851">IF($X$7=0,0,$X$7/$X$6*X72)</f>
        <v>0</v>
      </c>
      <c r="Y73" s="28">
        <f t="shared" ref="Y73" si="852">IF($Y$7=0,0,$Y$7/$Y$6*Y72)</f>
        <v>0</v>
      </c>
      <c r="Z73" s="28">
        <f t="shared" ref="Z73" si="853">IF($Z$7=0,0,$Z$7/$Z$6*Z72)</f>
        <v>0</v>
      </c>
      <c r="AA73" s="141"/>
      <c r="AB73" s="139"/>
      <c r="AC73" s="29">
        <f t="shared" si="367"/>
        <v>0</v>
      </c>
      <c r="AD73" s="28">
        <f t="shared" si="368"/>
        <v>0</v>
      </c>
      <c r="AE73" s="28">
        <f t="shared" si="369"/>
        <v>0</v>
      </c>
      <c r="AF73" s="28">
        <f t="shared" si="370"/>
        <v>0</v>
      </c>
      <c r="AG73" s="142"/>
      <c r="AH73" s="143"/>
      <c r="AI73" s="60">
        <f t="shared" si="371"/>
        <v>0</v>
      </c>
      <c r="AJ73" s="60">
        <f t="shared" si="372"/>
        <v>0</v>
      </c>
      <c r="AK73" s="60">
        <f t="shared" si="373"/>
        <v>0</v>
      </c>
      <c r="AL73" s="60">
        <f t="shared" si="374"/>
        <v>0</v>
      </c>
      <c r="AM73" s="141"/>
      <c r="AN73" s="139"/>
      <c r="AO73" s="60">
        <f t="shared" si="375"/>
        <v>0</v>
      </c>
      <c r="AP73" s="60">
        <f t="shared" si="376"/>
        <v>0</v>
      </c>
      <c r="AQ73" s="60">
        <f t="shared" si="377"/>
        <v>0</v>
      </c>
      <c r="AR73" s="115">
        <f>IF($AR$7=0,0,$AR$7/$AR$6*AR72)</f>
        <v>0</v>
      </c>
      <c r="AS73" s="141"/>
      <c r="AT73" s="139"/>
      <c r="AU73" s="137"/>
      <c r="AV73" s="132"/>
      <c r="AW73" s="119"/>
      <c r="AX73" s="127"/>
      <c r="AY73" s="121"/>
      <c r="AZ73" s="121"/>
      <c r="BA73" s="121"/>
      <c r="BB73" s="121"/>
      <c r="BC73" s="121"/>
      <c r="BD73" s="121"/>
      <c r="BE73" s="121"/>
      <c r="BF73" s="117"/>
    </row>
    <row r="74" spans="1:58" ht="15" customHeight="1" x14ac:dyDescent="0.25">
      <c r="A74" s="145">
        <v>34</v>
      </c>
      <c r="B74" s="147" t="str">
        <f>'Popis studenata'!B35</f>
        <v xml:space="preserve"> </v>
      </c>
      <c r="C74" s="149">
        <f>'Popis studenata'!C35</f>
        <v>0</v>
      </c>
      <c r="D74" s="22" t="s">
        <v>19</v>
      </c>
      <c r="E74" s="23"/>
      <c r="F74" s="24"/>
      <c r="G74" s="24"/>
      <c r="H74" s="24"/>
      <c r="I74" s="140">
        <f t="shared" ref="I74" si="854">IF((E75+F75+G75+H75)&gt;$J$4,"GREŠKA",E75+F75+G75+H75)</f>
        <v>0</v>
      </c>
      <c r="J74" s="138" t="str">
        <f t="shared" ref="J74" si="855">IF(I74=0,"NE",(IF(I74&gt;=($J$4/2),"DA","NE")))</f>
        <v>NE</v>
      </c>
      <c r="K74" s="23"/>
      <c r="L74" s="24"/>
      <c r="M74" s="24"/>
      <c r="N74" s="24"/>
      <c r="O74" s="140">
        <f t="shared" ref="O74" si="856">IF((K75+L75+M75+N75)&gt;$P$4,"GREŠKA",K75+L75+M75+N75)</f>
        <v>0</v>
      </c>
      <c r="P74" s="138" t="str">
        <f t="shared" ref="P74" si="857">IF(O74=0,"NE",(IF(O74&gt;=($P$4/2),"DA","NE")))</f>
        <v>NE</v>
      </c>
      <c r="Q74" s="23"/>
      <c r="R74" s="24"/>
      <c r="S74" s="24"/>
      <c r="T74" s="24"/>
      <c r="U74" s="140">
        <f t="shared" ref="U74" si="858">IF((Q75+R75+S75+T75)&gt;$V$4,"GREŠKA",Q75+R75+S75+T75)</f>
        <v>0</v>
      </c>
      <c r="V74" s="138" t="str">
        <f t="shared" ref="V74" si="859">IF(U74=0,"NE",(IF(U74&gt;=($V$4/2),"DA","NE")))</f>
        <v>NE</v>
      </c>
      <c r="W74" s="23"/>
      <c r="X74" s="24"/>
      <c r="Y74" s="24"/>
      <c r="Z74" s="24"/>
      <c r="AA74" s="140">
        <f t="shared" ref="AA74" si="860">IF((W75+X75+Y75+Z75)&gt;$AB$4,"GREŠKA",W75+X75+Y75+Z75)</f>
        <v>0</v>
      </c>
      <c r="AB74" s="138" t="str">
        <f t="shared" ref="AB74" si="861">IF(AA74=0,"NE",(IF(AA74&gt;=($AB$4/2),"DA","NE")))</f>
        <v>NE</v>
      </c>
      <c r="AC74" s="23"/>
      <c r="AD74" s="24"/>
      <c r="AE74" s="24"/>
      <c r="AF74" s="24"/>
      <c r="AG74" s="140">
        <f t="shared" ref="AG74" si="862">IF((AC75+AD75+AE75+AF75)&gt;$AH$4,"GREŠKA",AC75+AD75+AE75+AF75)</f>
        <v>0</v>
      </c>
      <c r="AH74" s="138" t="str">
        <f t="shared" ref="AH74" si="863">IF(AG74=0,"NE",(IF(AG74&gt;=($AH$4/2),"DA","NE")))</f>
        <v>NE</v>
      </c>
      <c r="AI74" s="23"/>
      <c r="AJ74" s="24"/>
      <c r="AK74" s="24"/>
      <c r="AL74" s="24"/>
      <c r="AM74" s="144">
        <f t="shared" ref="AM74" si="864">IF((AI75+AJ75+AK75+AL75)&gt;$AN$4,"GREŠKA",AI75+AJ75+AK75+AL75)</f>
        <v>0</v>
      </c>
      <c r="AN74" s="138" t="str">
        <f t="shared" ref="AN74" si="865">IF(AM74=0,"NE",(IF(AM74&gt;=($AN$4/2),"DA","NE")))</f>
        <v>NE</v>
      </c>
      <c r="AO74" s="23"/>
      <c r="AP74" s="24"/>
      <c r="AQ74" s="24"/>
      <c r="AR74" s="24"/>
      <c r="AS74" s="144">
        <f t="shared" ref="AS74" si="866">IF((AO75+AP75+AQ75+AR75)&gt;$AT$4,"GREŠKA",AO75+AP75+AQ75+AR75)</f>
        <v>0</v>
      </c>
      <c r="AT74" s="138" t="str">
        <f t="shared" ref="AT74" si="867">IF(AS74=0,"NE",(IF(AS74&gt;=($AT$4/2),"DA","NE")))</f>
        <v>NE</v>
      </c>
      <c r="AU74" s="136">
        <f t="shared" ref="AU74" si="868">IF(AND(J74="da",P74="da",V74="da",AB74="da",AH74="da",AN74="da",AT74="da"),I74+O74+U74+AA74+AS74+AM74+AG74,0)</f>
        <v>0</v>
      </c>
      <c r="AV74" s="131" t="str">
        <f t="shared" ref="AV74" si="869">IF(OR(COUNTIF(J74:AT75,"ne")&gt;3,COUNTIF(J74:AT75,"ne")=0),"NE",COUNTIF(J74:AT75,"ne"))</f>
        <v>NE</v>
      </c>
      <c r="AW74" s="118" t="str">
        <f t="shared" ref="AW74" si="870">IF(SUM(COUNTBLANK(E74:H74),COUNTBLANK(K74:N74),COUNTBLANK(Q74:T74),COUNTBLANK(W74:Z74),COUNTBLANK(AC74:AF74),COUNTBLANK(AI74:AL74),COUNTBLANK(AO74:AR74))=28,"NE","DA")</f>
        <v>NE</v>
      </c>
      <c r="AX74" s="126"/>
      <c r="AY74" s="120" t="str">
        <f>J74</f>
        <v>NE</v>
      </c>
      <c r="AZ74" s="120" t="str">
        <f>P74</f>
        <v>NE</v>
      </c>
      <c r="BA74" s="120" t="str">
        <f>V74</f>
        <v>NE</v>
      </c>
      <c r="BB74" s="120" t="str">
        <f>AB74</f>
        <v>NE</v>
      </c>
      <c r="BC74" s="120" t="str">
        <f>AH74</f>
        <v>NE</v>
      </c>
      <c r="BD74" s="120" t="str">
        <f>AN74</f>
        <v>NE</v>
      </c>
      <c r="BE74" s="120" t="str">
        <f>AT74</f>
        <v>NE</v>
      </c>
      <c r="BF74" s="116" t="str">
        <f t="shared" ref="BF74" si="871">IF(AU74&lt;50, "NE",IF(AU74&lt;60,2,IF(AU74&lt;75,3,IF(AU74&lt;90,4,5))))</f>
        <v>NE</v>
      </c>
    </row>
    <row r="75" spans="1:58" ht="15.75" customHeight="1" thickBot="1" x14ac:dyDescent="0.3">
      <c r="A75" s="146"/>
      <c r="B75" s="148"/>
      <c r="C75" s="150"/>
      <c r="D75" s="27" t="s">
        <v>20</v>
      </c>
      <c r="E75" s="28">
        <f t="shared" ref="E75" si="872">IF($E$7=0,0,$E$7/$E$6*E74)</f>
        <v>0</v>
      </c>
      <c r="F75" s="28">
        <f t="shared" ref="F75" si="873">IF($F$7=0,0,$F$7/$F$6*F74)</f>
        <v>0</v>
      </c>
      <c r="G75" s="28">
        <f t="shared" ref="G75" si="874">IF($G$7=0,0,$G$7/$G$6*G74)</f>
        <v>0</v>
      </c>
      <c r="H75" s="28">
        <f t="shared" ref="H75" si="875">IF($H$7=0,0,$H$7/$H$6*H74)</f>
        <v>0</v>
      </c>
      <c r="I75" s="141"/>
      <c r="J75" s="139"/>
      <c r="K75" s="29">
        <f t="shared" ref="K75" si="876">IF($K$7=0,0,$K$7/$K$6*K74)</f>
        <v>0</v>
      </c>
      <c r="L75" s="28">
        <f t="shared" ref="L75" si="877">IF($L$7=0,0,$L$7/$L$6*L74)</f>
        <v>0</v>
      </c>
      <c r="M75" s="28">
        <f t="shared" ref="M75" si="878">IF($M$7=0,0,$M$7/$M$6*M74)</f>
        <v>0</v>
      </c>
      <c r="N75" s="28">
        <f t="shared" ref="N75" si="879">IF($N$7=0,0,$N$7/$N$6*N74)</f>
        <v>0</v>
      </c>
      <c r="O75" s="141"/>
      <c r="P75" s="139"/>
      <c r="Q75" s="29">
        <f t="shared" ref="Q75" si="880">IF($Q$7=0,0,$Q$7/$Q$6*Q74)</f>
        <v>0</v>
      </c>
      <c r="R75" s="28">
        <f t="shared" ref="R75" si="881">IF($R$7=0,0,$R$7/$R$6*R74)</f>
        <v>0</v>
      </c>
      <c r="S75" s="28">
        <f t="shared" ref="S75" si="882">IF($S$7=0,0,$S$7/$S$6*S74)</f>
        <v>0</v>
      </c>
      <c r="T75" s="28">
        <f t="shared" ref="T75" si="883">IF($T$7=0,0,$T$7/$T$6*T74)</f>
        <v>0</v>
      </c>
      <c r="U75" s="141"/>
      <c r="V75" s="139"/>
      <c r="W75" s="29">
        <f t="shared" ref="W75" si="884">IF($W$7=0,0,$W$7/$W$6*W74)</f>
        <v>0</v>
      </c>
      <c r="X75" s="28">
        <f t="shared" ref="X75" si="885">IF($X$7=0,0,$X$7/$X$6*X74)</f>
        <v>0</v>
      </c>
      <c r="Y75" s="28">
        <f t="shared" ref="Y75" si="886">IF($Y$7=0,0,$Y$7/$Y$6*Y74)</f>
        <v>0</v>
      </c>
      <c r="Z75" s="28">
        <f t="shared" ref="Z75" si="887">IF($Z$7=0,0,$Z$7/$Z$6*Z74)</f>
        <v>0</v>
      </c>
      <c r="AA75" s="141"/>
      <c r="AB75" s="139"/>
      <c r="AC75" s="29">
        <f t="shared" si="367"/>
        <v>0</v>
      </c>
      <c r="AD75" s="28">
        <f t="shared" si="368"/>
        <v>0</v>
      </c>
      <c r="AE75" s="28">
        <f t="shared" si="369"/>
        <v>0</v>
      </c>
      <c r="AF75" s="28">
        <f t="shared" si="370"/>
        <v>0</v>
      </c>
      <c r="AG75" s="142"/>
      <c r="AH75" s="143"/>
      <c r="AI75" s="60">
        <f t="shared" si="371"/>
        <v>0</v>
      </c>
      <c r="AJ75" s="60">
        <f t="shared" si="372"/>
        <v>0</v>
      </c>
      <c r="AK75" s="60">
        <f t="shared" si="373"/>
        <v>0</v>
      </c>
      <c r="AL75" s="60">
        <f t="shared" si="374"/>
        <v>0</v>
      </c>
      <c r="AM75" s="141"/>
      <c r="AN75" s="139"/>
      <c r="AO75" s="60">
        <f t="shared" si="375"/>
        <v>0</v>
      </c>
      <c r="AP75" s="60">
        <f t="shared" si="376"/>
        <v>0</v>
      </c>
      <c r="AQ75" s="60">
        <f t="shared" si="377"/>
        <v>0</v>
      </c>
      <c r="AR75" s="115">
        <f>IF($AR$7=0,0,$AR$7/$AR$6*AR74)</f>
        <v>0</v>
      </c>
      <c r="AS75" s="141"/>
      <c r="AT75" s="139"/>
      <c r="AU75" s="137"/>
      <c r="AV75" s="132"/>
      <c r="AW75" s="119"/>
      <c r="AX75" s="127"/>
      <c r="AY75" s="121"/>
      <c r="AZ75" s="121"/>
      <c r="BA75" s="121"/>
      <c r="BB75" s="121"/>
      <c r="BC75" s="121"/>
      <c r="BD75" s="121"/>
      <c r="BE75" s="121"/>
      <c r="BF75" s="117"/>
    </row>
    <row r="76" spans="1:58" ht="15" customHeight="1" x14ac:dyDescent="0.25">
      <c r="A76" s="145">
        <v>35</v>
      </c>
      <c r="B76" s="147" t="str">
        <f>'Popis studenata'!B36</f>
        <v xml:space="preserve"> </v>
      </c>
      <c r="C76" s="149">
        <f>'Popis studenata'!C36</f>
        <v>0</v>
      </c>
      <c r="D76" s="22" t="s">
        <v>19</v>
      </c>
      <c r="E76" s="23"/>
      <c r="F76" s="24"/>
      <c r="G76" s="24"/>
      <c r="H76" s="24"/>
      <c r="I76" s="140">
        <f t="shared" ref="I76" si="888">IF((E77+F77+G77+H77)&gt;$J$4,"GREŠKA",E77+F77+G77+H77)</f>
        <v>0</v>
      </c>
      <c r="J76" s="138" t="str">
        <f t="shared" ref="J76" si="889">IF(I76=0,"NE",(IF(I76&gt;=($J$4/2),"DA","NE")))</f>
        <v>NE</v>
      </c>
      <c r="K76" s="23"/>
      <c r="L76" s="24"/>
      <c r="M76" s="24"/>
      <c r="N76" s="24"/>
      <c r="O76" s="140">
        <f t="shared" ref="O76" si="890">IF((K77+L77+M77+N77)&gt;$P$4,"GREŠKA",K77+L77+M77+N77)</f>
        <v>0</v>
      </c>
      <c r="P76" s="138" t="str">
        <f t="shared" ref="P76" si="891">IF(O76=0,"NE",(IF(O76&gt;=($P$4/2),"DA","NE")))</f>
        <v>NE</v>
      </c>
      <c r="Q76" s="23"/>
      <c r="R76" s="24"/>
      <c r="S76" s="24"/>
      <c r="T76" s="24"/>
      <c r="U76" s="140">
        <f t="shared" ref="U76" si="892">IF((Q77+R77+S77+T77)&gt;$V$4,"GREŠKA",Q77+R77+S77+T77)</f>
        <v>0</v>
      </c>
      <c r="V76" s="138" t="str">
        <f t="shared" ref="V76" si="893">IF(U76=0,"NE",(IF(U76&gt;=($V$4/2),"DA","NE")))</f>
        <v>NE</v>
      </c>
      <c r="W76" s="23"/>
      <c r="X76" s="24"/>
      <c r="Y76" s="24"/>
      <c r="Z76" s="24"/>
      <c r="AA76" s="140">
        <f t="shared" ref="AA76" si="894">IF((W77+X77+Y77+Z77)&gt;$AB$4,"GREŠKA",W77+X77+Y77+Z77)</f>
        <v>0</v>
      </c>
      <c r="AB76" s="138" t="str">
        <f t="shared" ref="AB76" si="895">IF(AA76=0,"NE",(IF(AA76&gt;=($AB$4/2),"DA","NE")))</f>
        <v>NE</v>
      </c>
      <c r="AC76" s="23"/>
      <c r="AD76" s="24"/>
      <c r="AE76" s="24"/>
      <c r="AF76" s="24"/>
      <c r="AG76" s="140">
        <f t="shared" ref="AG76" si="896">IF((AC77+AD77+AE77+AF77)&gt;$AH$4,"GREŠKA",AC77+AD77+AE77+AF77)</f>
        <v>0</v>
      </c>
      <c r="AH76" s="138" t="str">
        <f t="shared" ref="AH76" si="897">IF(AG76=0,"NE",(IF(AG76&gt;=($AH$4/2),"DA","NE")))</f>
        <v>NE</v>
      </c>
      <c r="AI76" s="23"/>
      <c r="AJ76" s="24"/>
      <c r="AK76" s="24"/>
      <c r="AL76" s="24"/>
      <c r="AM76" s="144">
        <f t="shared" ref="AM76" si="898">IF((AI77+AJ77+AK77+AL77)&gt;$AN$4,"GREŠKA",AI77+AJ77+AK77+AL77)</f>
        <v>0</v>
      </c>
      <c r="AN76" s="138" t="str">
        <f t="shared" ref="AN76" si="899">IF(AM76=0,"NE",(IF(AM76&gt;=($AN$4/2),"DA","NE")))</f>
        <v>NE</v>
      </c>
      <c r="AO76" s="23"/>
      <c r="AP76" s="24"/>
      <c r="AQ76" s="24"/>
      <c r="AR76" s="24"/>
      <c r="AS76" s="144">
        <f t="shared" ref="AS76" si="900">IF((AO77+AP77+AQ77+AR77)&gt;$AT$4,"GREŠKA",AO77+AP77+AQ77+AR77)</f>
        <v>0</v>
      </c>
      <c r="AT76" s="138" t="str">
        <f t="shared" ref="AT76" si="901">IF(AS76=0,"NE",(IF(AS76&gt;=($AT$4/2),"DA","NE")))</f>
        <v>NE</v>
      </c>
      <c r="AU76" s="136">
        <f t="shared" ref="AU76" si="902">IF(AND(J76="da",P76="da",V76="da",AB76="da",AH76="da",AN76="da",AT76="da"),I76+O76+U76+AA76+AS76+AM76+AG76,0)</f>
        <v>0</v>
      </c>
      <c r="AV76" s="131" t="str">
        <f t="shared" ref="AV76" si="903">IF(OR(COUNTIF(J76:AT77,"ne")&gt;3,COUNTIF(J76:AT77,"ne")=0),"NE",COUNTIF(J76:AT77,"ne"))</f>
        <v>NE</v>
      </c>
      <c r="AW76" s="118" t="str">
        <f t="shared" ref="AW76" si="904">IF(SUM(COUNTBLANK(E76:H76),COUNTBLANK(K76:N76),COUNTBLANK(Q76:T76),COUNTBLANK(W76:Z76),COUNTBLANK(AC76:AF76),COUNTBLANK(AI76:AL76),COUNTBLANK(AO76:AR76))=28,"NE","DA")</f>
        <v>NE</v>
      </c>
      <c r="AX76" s="126"/>
      <c r="AY76" s="120" t="str">
        <f>J76</f>
        <v>NE</v>
      </c>
      <c r="AZ76" s="120" t="str">
        <f>P76</f>
        <v>NE</v>
      </c>
      <c r="BA76" s="120" t="str">
        <f>V76</f>
        <v>NE</v>
      </c>
      <c r="BB76" s="120" t="str">
        <f>AB76</f>
        <v>NE</v>
      </c>
      <c r="BC76" s="120" t="str">
        <f>AH76</f>
        <v>NE</v>
      </c>
      <c r="BD76" s="120" t="str">
        <f>AN76</f>
        <v>NE</v>
      </c>
      <c r="BE76" s="120" t="str">
        <f>AT76</f>
        <v>NE</v>
      </c>
      <c r="BF76" s="116" t="str">
        <f t="shared" ref="BF76" si="905">IF(AU76&lt;50, "NE",IF(AU76&lt;60,2,IF(AU76&lt;75,3,IF(AU76&lt;90,4,5))))</f>
        <v>NE</v>
      </c>
    </row>
    <row r="77" spans="1:58" ht="15.75" customHeight="1" thickBot="1" x14ac:dyDescent="0.3">
      <c r="A77" s="146"/>
      <c r="B77" s="148"/>
      <c r="C77" s="150"/>
      <c r="D77" s="27" t="s">
        <v>20</v>
      </c>
      <c r="E77" s="28">
        <f t="shared" ref="E77" si="906">IF($E$7=0,0,$E$7/$E$6*E76)</f>
        <v>0</v>
      </c>
      <c r="F77" s="28">
        <f t="shared" ref="F77" si="907">IF($F$7=0,0,$F$7/$F$6*F76)</f>
        <v>0</v>
      </c>
      <c r="G77" s="28">
        <f t="shared" ref="G77" si="908">IF($G$7=0,0,$G$7/$G$6*G76)</f>
        <v>0</v>
      </c>
      <c r="H77" s="28">
        <f t="shared" ref="H77" si="909">IF($H$7=0,0,$H$7/$H$6*H76)</f>
        <v>0</v>
      </c>
      <c r="I77" s="141"/>
      <c r="J77" s="139"/>
      <c r="K77" s="29">
        <f t="shared" ref="K77" si="910">IF($K$7=0,0,$K$7/$K$6*K76)</f>
        <v>0</v>
      </c>
      <c r="L77" s="28">
        <f t="shared" ref="L77" si="911">IF($L$7=0,0,$L$7/$L$6*L76)</f>
        <v>0</v>
      </c>
      <c r="M77" s="28">
        <f t="shared" ref="M77" si="912">IF($M$7=0,0,$M$7/$M$6*M76)</f>
        <v>0</v>
      </c>
      <c r="N77" s="28">
        <f t="shared" ref="N77" si="913">IF($N$7=0,0,$N$7/$N$6*N76)</f>
        <v>0</v>
      </c>
      <c r="O77" s="141"/>
      <c r="P77" s="139"/>
      <c r="Q77" s="29">
        <f t="shared" ref="Q77" si="914">IF($Q$7=0,0,$Q$7/$Q$6*Q76)</f>
        <v>0</v>
      </c>
      <c r="R77" s="28">
        <f t="shared" ref="R77" si="915">IF($R$7=0,0,$R$7/$R$6*R76)</f>
        <v>0</v>
      </c>
      <c r="S77" s="28">
        <f t="shared" ref="S77" si="916">IF($S$7=0,0,$S$7/$S$6*S76)</f>
        <v>0</v>
      </c>
      <c r="T77" s="28">
        <f t="shared" ref="T77" si="917">IF($T$7=0,0,$T$7/$T$6*T76)</f>
        <v>0</v>
      </c>
      <c r="U77" s="141"/>
      <c r="V77" s="139"/>
      <c r="W77" s="29">
        <f t="shared" ref="W77" si="918">IF($W$7=0,0,$W$7/$W$6*W76)</f>
        <v>0</v>
      </c>
      <c r="X77" s="28">
        <f t="shared" ref="X77" si="919">IF($X$7=0,0,$X$7/$X$6*X76)</f>
        <v>0</v>
      </c>
      <c r="Y77" s="28">
        <f t="shared" ref="Y77" si="920">IF($Y$7=0,0,$Y$7/$Y$6*Y76)</f>
        <v>0</v>
      </c>
      <c r="Z77" s="28">
        <f t="shared" ref="Z77" si="921">IF($Z$7=0,0,$Z$7/$Z$6*Z76)</f>
        <v>0</v>
      </c>
      <c r="AA77" s="141"/>
      <c r="AB77" s="139"/>
      <c r="AC77" s="29">
        <f t="shared" si="367"/>
        <v>0</v>
      </c>
      <c r="AD77" s="28">
        <f t="shared" si="368"/>
        <v>0</v>
      </c>
      <c r="AE77" s="28">
        <f t="shared" si="369"/>
        <v>0</v>
      </c>
      <c r="AF77" s="28">
        <f t="shared" si="370"/>
        <v>0</v>
      </c>
      <c r="AG77" s="142"/>
      <c r="AH77" s="143"/>
      <c r="AI77" s="60">
        <f t="shared" si="371"/>
        <v>0</v>
      </c>
      <c r="AJ77" s="60">
        <f t="shared" si="372"/>
        <v>0</v>
      </c>
      <c r="AK77" s="60">
        <f t="shared" si="373"/>
        <v>0</v>
      </c>
      <c r="AL77" s="60">
        <f t="shared" si="374"/>
        <v>0</v>
      </c>
      <c r="AM77" s="141"/>
      <c r="AN77" s="139"/>
      <c r="AO77" s="60">
        <f t="shared" si="375"/>
        <v>0</v>
      </c>
      <c r="AP77" s="60">
        <f t="shared" si="376"/>
        <v>0</v>
      </c>
      <c r="AQ77" s="60">
        <f t="shared" si="377"/>
        <v>0</v>
      </c>
      <c r="AR77" s="115">
        <f>IF($AR$7=0,0,$AR$7/$AR$6*AR76)</f>
        <v>0</v>
      </c>
      <c r="AS77" s="141"/>
      <c r="AT77" s="139"/>
      <c r="AU77" s="137"/>
      <c r="AV77" s="132"/>
      <c r="AW77" s="119"/>
      <c r="AX77" s="127"/>
      <c r="AY77" s="121"/>
      <c r="AZ77" s="121"/>
      <c r="BA77" s="121"/>
      <c r="BB77" s="121"/>
      <c r="BC77" s="121"/>
      <c r="BD77" s="121"/>
      <c r="BE77" s="121"/>
      <c r="BF77" s="117"/>
    </row>
    <row r="78" spans="1:58" ht="15" customHeight="1" x14ac:dyDescent="0.25">
      <c r="A78" s="145">
        <v>36</v>
      </c>
      <c r="B78" s="147" t="str">
        <f>'Popis studenata'!B37</f>
        <v xml:space="preserve"> </v>
      </c>
      <c r="C78" s="149">
        <f>'Popis studenata'!C37</f>
        <v>0</v>
      </c>
      <c r="D78" s="22" t="s">
        <v>19</v>
      </c>
      <c r="E78" s="23"/>
      <c r="F78" s="24"/>
      <c r="G78" s="24"/>
      <c r="H78" s="24"/>
      <c r="I78" s="140">
        <f t="shared" ref="I78" si="922">IF((E79+F79+G79+H79)&gt;$J$4,"GREŠKA",E79+F79+G79+H79)</f>
        <v>0</v>
      </c>
      <c r="J78" s="138" t="str">
        <f t="shared" ref="J78" si="923">IF(I78=0,"NE",(IF(I78&gt;=($J$4/2),"DA","NE")))</f>
        <v>NE</v>
      </c>
      <c r="K78" s="23"/>
      <c r="L78" s="24"/>
      <c r="M78" s="24"/>
      <c r="N78" s="24"/>
      <c r="O78" s="140">
        <f t="shared" ref="O78" si="924">IF((K79+L79+M79+N79)&gt;$P$4,"GREŠKA",K79+L79+M79+N79)</f>
        <v>0</v>
      </c>
      <c r="P78" s="138" t="str">
        <f t="shared" ref="P78" si="925">IF(O78=0,"NE",(IF(O78&gt;=($P$4/2),"DA","NE")))</f>
        <v>NE</v>
      </c>
      <c r="Q78" s="23"/>
      <c r="R78" s="24"/>
      <c r="S78" s="24"/>
      <c r="T78" s="24"/>
      <c r="U78" s="140">
        <f t="shared" ref="U78" si="926">IF((Q79+R79+S79+T79)&gt;$V$4,"GREŠKA",Q79+R79+S79+T79)</f>
        <v>0</v>
      </c>
      <c r="V78" s="138" t="str">
        <f t="shared" ref="V78" si="927">IF(U78=0,"NE",(IF(U78&gt;=($V$4/2),"DA","NE")))</f>
        <v>NE</v>
      </c>
      <c r="W78" s="23"/>
      <c r="X78" s="24"/>
      <c r="Y78" s="24"/>
      <c r="Z78" s="24"/>
      <c r="AA78" s="140">
        <f t="shared" ref="AA78" si="928">IF((W79+X79+Y79+Z79)&gt;$AB$4,"GREŠKA",W79+X79+Y79+Z79)</f>
        <v>0</v>
      </c>
      <c r="AB78" s="138" t="str">
        <f t="shared" ref="AB78" si="929">IF(AA78=0,"NE",(IF(AA78&gt;=($AB$4/2),"DA","NE")))</f>
        <v>NE</v>
      </c>
      <c r="AC78" s="23"/>
      <c r="AD78" s="24"/>
      <c r="AE78" s="24"/>
      <c r="AF78" s="24"/>
      <c r="AG78" s="140">
        <f t="shared" ref="AG78" si="930">IF((AC79+AD79+AE79+AF79)&gt;$AH$4,"GREŠKA",AC79+AD79+AE79+AF79)</f>
        <v>0</v>
      </c>
      <c r="AH78" s="138" t="str">
        <f t="shared" ref="AH78" si="931">IF(AG78=0,"NE",(IF(AG78&gt;=($AH$4/2),"DA","NE")))</f>
        <v>NE</v>
      </c>
      <c r="AI78" s="23"/>
      <c r="AJ78" s="24"/>
      <c r="AK78" s="24"/>
      <c r="AL78" s="24"/>
      <c r="AM78" s="144">
        <f t="shared" ref="AM78" si="932">IF((AI79+AJ79+AK79+AL79)&gt;$AN$4,"GREŠKA",AI79+AJ79+AK79+AL79)</f>
        <v>0</v>
      </c>
      <c r="AN78" s="138" t="str">
        <f t="shared" ref="AN78" si="933">IF(AM78=0,"NE",(IF(AM78&gt;=($AN$4/2),"DA","NE")))</f>
        <v>NE</v>
      </c>
      <c r="AO78" s="23"/>
      <c r="AP78" s="24"/>
      <c r="AQ78" s="24"/>
      <c r="AR78" s="24"/>
      <c r="AS78" s="144">
        <f t="shared" ref="AS78" si="934">IF((AO79+AP79+AQ79+AR79)&gt;$AT$4,"GREŠKA",AO79+AP79+AQ79+AR79)</f>
        <v>0</v>
      </c>
      <c r="AT78" s="138" t="str">
        <f t="shared" ref="AT78" si="935">IF(AS78=0,"NE",(IF(AS78&gt;=($AT$4/2),"DA","NE")))</f>
        <v>NE</v>
      </c>
      <c r="AU78" s="136">
        <f t="shared" ref="AU78" si="936">IF(AND(J78="da",P78="da",V78="da",AB78="da",AH78="da",AN78="da",AT78="da"),I78+O78+U78+AA78+AS78+AM78+AG78,0)</f>
        <v>0</v>
      </c>
      <c r="AV78" s="131" t="str">
        <f t="shared" ref="AV78" si="937">IF(OR(COUNTIF(J78:AT79,"ne")&gt;3,COUNTIF(J78:AT79,"ne")=0),"NE",COUNTIF(J78:AT79,"ne"))</f>
        <v>NE</v>
      </c>
      <c r="AW78" s="118" t="str">
        <f t="shared" ref="AW78" si="938">IF(SUM(COUNTBLANK(E78:H78),COUNTBLANK(K78:N78),COUNTBLANK(Q78:T78),COUNTBLANK(W78:Z78),COUNTBLANK(AC78:AF78),COUNTBLANK(AI78:AL78),COUNTBLANK(AO78:AR78))=28,"NE","DA")</f>
        <v>NE</v>
      </c>
      <c r="AX78" s="126"/>
      <c r="AY78" s="120" t="str">
        <f>J78</f>
        <v>NE</v>
      </c>
      <c r="AZ78" s="120" t="str">
        <f>P78</f>
        <v>NE</v>
      </c>
      <c r="BA78" s="120" t="str">
        <f>V78</f>
        <v>NE</v>
      </c>
      <c r="BB78" s="120" t="str">
        <f>AB78</f>
        <v>NE</v>
      </c>
      <c r="BC78" s="120" t="str">
        <f>AH78</f>
        <v>NE</v>
      </c>
      <c r="BD78" s="120" t="str">
        <f>AN78</f>
        <v>NE</v>
      </c>
      <c r="BE78" s="120" t="str">
        <f>AT78</f>
        <v>NE</v>
      </c>
      <c r="BF78" s="116" t="str">
        <f t="shared" ref="BF78" si="939">IF(AU78&lt;50, "NE",IF(AU78&lt;60,2,IF(AU78&lt;75,3,IF(AU78&lt;90,4,5))))</f>
        <v>NE</v>
      </c>
    </row>
    <row r="79" spans="1:58" ht="15.75" customHeight="1" thickBot="1" x14ac:dyDescent="0.3">
      <c r="A79" s="146"/>
      <c r="B79" s="148"/>
      <c r="C79" s="150"/>
      <c r="D79" s="27" t="s">
        <v>20</v>
      </c>
      <c r="E79" s="28">
        <f t="shared" ref="E79" si="940">IF($E$7=0,0,$E$7/$E$6*E78)</f>
        <v>0</v>
      </c>
      <c r="F79" s="28">
        <f t="shared" ref="F79" si="941">IF($F$7=0,0,$F$7/$F$6*F78)</f>
        <v>0</v>
      </c>
      <c r="G79" s="28">
        <f t="shared" ref="G79" si="942">IF($G$7=0,0,$G$7/$G$6*G78)</f>
        <v>0</v>
      </c>
      <c r="H79" s="28">
        <f t="shared" ref="H79" si="943">IF($H$7=0,0,$H$7/$H$6*H78)</f>
        <v>0</v>
      </c>
      <c r="I79" s="141"/>
      <c r="J79" s="139"/>
      <c r="K79" s="29">
        <f t="shared" ref="K79" si="944">IF($K$7=0,0,$K$7/$K$6*K78)</f>
        <v>0</v>
      </c>
      <c r="L79" s="28">
        <f t="shared" ref="L79" si="945">IF($L$7=0,0,$L$7/$L$6*L78)</f>
        <v>0</v>
      </c>
      <c r="M79" s="28">
        <f t="shared" ref="M79" si="946">IF($M$7=0,0,$M$7/$M$6*M78)</f>
        <v>0</v>
      </c>
      <c r="N79" s="28">
        <f t="shared" ref="N79" si="947">IF($N$7=0,0,$N$7/$N$6*N78)</f>
        <v>0</v>
      </c>
      <c r="O79" s="141"/>
      <c r="P79" s="139"/>
      <c r="Q79" s="29">
        <f t="shared" ref="Q79" si="948">IF($Q$7=0,0,$Q$7/$Q$6*Q78)</f>
        <v>0</v>
      </c>
      <c r="R79" s="28">
        <f t="shared" ref="R79" si="949">IF($R$7=0,0,$R$7/$R$6*R78)</f>
        <v>0</v>
      </c>
      <c r="S79" s="28">
        <f t="shared" ref="S79" si="950">IF($S$7=0,0,$S$7/$S$6*S78)</f>
        <v>0</v>
      </c>
      <c r="T79" s="28">
        <f t="shared" ref="T79" si="951">IF($T$7=0,0,$T$7/$T$6*T78)</f>
        <v>0</v>
      </c>
      <c r="U79" s="141"/>
      <c r="V79" s="139"/>
      <c r="W79" s="29">
        <f t="shared" ref="W79" si="952">IF($W$7=0,0,$W$7/$W$6*W78)</f>
        <v>0</v>
      </c>
      <c r="X79" s="28">
        <f t="shared" ref="X79" si="953">IF($X$7=0,0,$X$7/$X$6*X78)</f>
        <v>0</v>
      </c>
      <c r="Y79" s="28">
        <f t="shared" ref="Y79" si="954">IF($Y$7=0,0,$Y$7/$Y$6*Y78)</f>
        <v>0</v>
      </c>
      <c r="Z79" s="28">
        <f t="shared" ref="Z79" si="955">IF($Z$7=0,0,$Z$7/$Z$6*Z78)</f>
        <v>0</v>
      </c>
      <c r="AA79" s="141"/>
      <c r="AB79" s="139"/>
      <c r="AC79" s="29">
        <f t="shared" si="367"/>
        <v>0</v>
      </c>
      <c r="AD79" s="28">
        <f t="shared" si="368"/>
        <v>0</v>
      </c>
      <c r="AE79" s="28">
        <f t="shared" si="369"/>
        <v>0</v>
      </c>
      <c r="AF79" s="28">
        <f t="shared" si="370"/>
        <v>0</v>
      </c>
      <c r="AG79" s="142"/>
      <c r="AH79" s="143"/>
      <c r="AI79" s="60">
        <f t="shared" si="371"/>
        <v>0</v>
      </c>
      <c r="AJ79" s="60">
        <f t="shared" si="372"/>
        <v>0</v>
      </c>
      <c r="AK79" s="60">
        <f t="shared" si="373"/>
        <v>0</v>
      </c>
      <c r="AL79" s="60">
        <f t="shared" si="374"/>
        <v>0</v>
      </c>
      <c r="AM79" s="141"/>
      <c r="AN79" s="139"/>
      <c r="AO79" s="60">
        <f t="shared" si="375"/>
        <v>0</v>
      </c>
      <c r="AP79" s="60">
        <f t="shared" si="376"/>
        <v>0</v>
      </c>
      <c r="AQ79" s="60">
        <f t="shared" si="377"/>
        <v>0</v>
      </c>
      <c r="AR79" s="115">
        <f>IF($AR$7=0,0,$AR$7/$AR$6*AR78)</f>
        <v>0</v>
      </c>
      <c r="AS79" s="141"/>
      <c r="AT79" s="139"/>
      <c r="AU79" s="137"/>
      <c r="AV79" s="132"/>
      <c r="AW79" s="119"/>
      <c r="AX79" s="127"/>
      <c r="AY79" s="121"/>
      <c r="AZ79" s="121"/>
      <c r="BA79" s="121"/>
      <c r="BB79" s="121"/>
      <c r="BC79" s="121"/>
      <c r="BD79" s="121"/>
      <c r="BE79" s="121"/>
      <c r="BF79" s="117"/>
    </row>
    <row r="80" spans="1:58" ht="15" customHeight="1" x14ac:dyDescent="0.25">
      <c r="A80" s="145">
        <v>37</v>
      </c>
      <c r="B80" s="147" t="str">
        <f>'Popis studenata'!B38</f>
        <v xml:space="preserve"> </v>
      </c>
      <c r="C80" s="149">
        <f>'Popis studenata'!C38</f>
        <v>0</v>
      </c>
      <c r="D80" s="22" t="s">
        <v>19</v>
      </c>
      <c r="E80" s="23"/>
      <c r="F80" s="24"/>
      <c r="G80" s="24"/>
      <c r="H80" s="24"/>
      <c r="I80" s="140">
        <f t="shared" ref="I80" si="956">IF((E81+F81+G81+H81)&gt;$J$4,"GREŠKA",E81+F81+G81+H81)</f>
        <v>0</v>
      </c>
      <c r="J80" s="138" t="str">
        <f t="shared" ref="J80" si="957">IF(I80=0,"NE",(IF(I80&gt;=($J$4/2),"DA","NE")))</f>
        <v>NE</v>
      </c>
      <c r="K80" s="23"/>
      <c r="L80" s="24"/>
      <c r="M80" s="24"/>
      <c r="N80" s="24"/>
      <c r="O80" s="140">
        <f t="shared" ref="O80" si="958">IF((K81+L81+M81+N81)&gt;$P$4,"GREŠKA",K81+L81+M81+N81)</f>
        <v>0</v>
      </c>
      <c r="P80" s="138" t="str">
        <f t="shared" ref="P80" si="959">IF(O80=0,"NE",(IF(O80&gt;=($P$4/2),"DA","NE")))</f>
        <v>NE</v>
      </c>
      <c r="Q80" s="23"/>
      <c r="R80" s="24"/>
      <c r="S80" s="24"/>
      <c r="T80" s="24"/>
      <c r="U80" s="140">
        <f t="shared" ref="U80" si="960">IF((Q81+R81+S81+T81)&gt;$V$4,"GREŠKA",Q81+R81+S81+T81)</f>
        <v>0</v>
      </c>
      <c r="V80" s="138" t="str">
        <f t="shared" ref="V80" si="961">IF(U80=0,"NE",(IF(U80&gt;=($V$4/2),"DA","NE")))</f>
        <v>NE</v>
      </c>
      <c r="W80" s="23"/>
      <c r="X80" s="24"/>
      <c r="Y80" s="24"/>
      <c r="Z80" s="24"/>
      <c r="AA80" s="140">
        <f t="shared" ref="AA80" si="962">IF((W81+X81+Y81+Z81)&gt;$AB$4,"GREŠKA",W81+X81+Y81+Z81)</f>
        <v>0</v>
      </c>
      <c r="AB80" s="138" t="str">
        <f t="shared" ref="AB80" si="963">IF(AA80=0,"NE",(IF(AA80&gt;=($AB$4/2),"DA","NE")))</f>
        <v>NE</v>
      </c>
      <c r="AC80" s="23"/>
      <c r="AD80" s="24"/>
      <c r="AE80" s="24"/>
      <c r="AF80" s="24"/>
      <c r="AG80" s="140">
        <f t="shared" ref="AG80" si="964">IF((AC81+AD81+AE81+AF81)&gt;$AH$4,"GREŠKA",AC81+AD81+AE81+AF81)</f>
        <v>0</v>
      </c>
      <c r="AH80" s="138" t="str">
        <f t="shared" ref="AH80" si="965">IF(AG80=0,"NE",(IF(AG80&gt;=($AH$4/2),"DA","NE")))</f>
        <v>NE</v>
      </c>
      <c r="AI80" s="23"/>
      <c r="AJ80" s="24"/>
      <c r="AK80" s="24"/>
      <c r="AL80" s="24"/>
      <c r="AM80" s="144">
        <f t="shared" ref="AM80" si="966">IF((AI81+AJ81+AK81+AL81)&gt;$AN$4,"GREŠKA",AI81+AJ81+AK81+AL81)</f>
        <v>0</v>
      </c>
      <c r="AN80" s="138" t="str">
        <f t="shared" ref="AN80" si="967">IF(AM80=0,"NE",(IF(AM80&gt;=($AN$4/2),"DA","NE")))</f>
        <v>NE</v>
      </c>
      <c r="AO80" s="23"/>
      <c r="AP80" s="24"/>
      <c r="AQ80" s="24"/>
      <c r="AR80" s="24"/>
      <c r="AS80" s="144">
        <f t="shared" ref="AS80" si="968">IF((AO81+AP81+AQ81+AR81)&gt;$AT$4,"GREŠKA",AO81+AP81+AQ81+AR81)</f>
        <v>0</v>
      </c>
      <c r="AT80" s="138" t="str">
        <f t="shared" ref="AT80" si="969">IF(AS80=0,"NE",(IF(AS80&gt;=($AT$4/2),"DA","NE")))</f>
        <v>NE</v>
      </c>
      <c r="AU80" s="136">
        <f t="shared" ref="AU80" si="970">IF(AND(J80="da",P80="da",V80="da",AB80="da",AH80="da",AN80="da",AT80="da"),I80+O80+U80+AA80+AS80+AM80+AG80,0)</f>
        <v>0</v>
      </c>
      <c r="AV80" s="131" t="str">
        <f t="shared" ref="AV80" si="971">IF(OR(COUNTIF(J80:AT81,"ne")&gt;3,COUNTIF(J80:AT81,"ne")=0),"NE",COUNTIF(J80:AT81,"ne"))</f>
        <v>NE</v>
      </c>
      <c r="AW80" s="118" t="str">
        <f t="shared" ref="AW80" si="972">IF(SUM(COUNTBLANK(E80:H80),COUNTBLANK(K80:N80),COUNTBLANK(Q80:T80),COUNTBLANK(W80:Z80),COUNTBLANK(AC80:AF80),COUNTBLANK(AI80:AL80),COUNTBLANK(AO80:AR80))=28,"NE","DA")</f>
        <v>NE</v>
      </c>
      <c r="AX80" s="126"/>
      <c r="AY80" s="120" t="str">
        <f>J80</f>
        <v>NE</v>
      </c>
      <c r="AZ80" s="120" t="str">
        <f>P80</f>
        <v>NE</v>
      </c>
      <c r="BA80" s="120" t="str">
        <f>V80</f>
        <v>NE</v>
      </c>
      <c r="BB80" s="120" t="str">
        <f>AB80</f>
        <v>NE</v>
      </c>
      <c r="BC80" s="120" t="str">
        <f>AH80</f>
        <v>NE</v>
      </c>
      <c r="BD80" s="120" t="str">
        <f>AN80</f>
        <v>NE</v>
      </c>
      <c r="BE80" s="120" t="str">
        <f>AT80</f>
        <v>NE</v>
      </c>
      <c r="BF80" s="116" t="str">
        <f t="shared" ref="BF80" si="973">IF(AU80&lt;50, "NE",IF(AU80&lt;60,2,IF(AU80&lt;75,3,IF(AU80&lt;90,4,5))))</f>
        <v>NE</v>
      </c>
    </row>
    <row r="81" spans="1:58" ht="15.75" customHeight="1" thickBot="1" x14ac:dyDescent="0.3">
      <c r="A81" s="146"/>
      <c r="B81" s="148"/>
      <c r="C81" s="150"/>
      <c r="D81" s="27" t="s">
        <v>20</v>
      </c>
      <c r="E81" s="28">
        <f t="shared" ref="E81" si="974">IF($E$7=0,0,$E$7/$E$6*E80)</f>
        <v>0</v>
      </c>
      <c r="F81" s="28">
        <f t="shared" ref="F81" si="975">IF($F$7=0,0,$F$7/$F$6*F80)</f>
        <v>0</v>
      </c>
      <c r="G81" s="28">
        <f t="shared" ref="G81" si="976">IF($G$7=0,0,$G$7/$G$6*G80)</f>
        <v>0</v>
      </c>
      <c r="H81" s="28">
        <f t="shared" ref="H81" si="977">IF($H$7=0,0,$H$7/$H$6*H80)</f>
        <v>0</v>
      </c>
      <c r="I81" s="141"/>
      <c r="J81" s="139"/>
      <c r="K81" s="29">
        <f t="shared" ref="K81" si="978">IF($K$7=0,0,$K$7/$K$6*K80)</f>
        <v>0</v>
      </c>
      <c r="L81" s="28">
        <f t="shared" ref="L81" si="979">IF($L$7=0,0,$L$7/$L$6*L80)</f>
        <v>0</v>
      </c>
      <c r="M81" s="28">
        <f t="shared" ref="M81" si="980">IF($M$7=0,0,$M$7/$M$6*M80)</f>
        <v>0</v>
      </c>
      <c r="N81" s="28">
        <f t="shared" ref="N81" si="981">IF($N$7=0,0,$N$7/$N$6*N80)</f>
        <v>0</v>
      </c>
      <c r="O81" s="141"/>
      <c r="P81" s="139"/>
      <c r="Q81" s="29">
        <f t="shared" ref="Q81" si="982">IF($Q$7=0,0,$Q$7/$Q$6*Q80)</f>
        <v>0</v>
      </c>
      <c r="R81" s="28">
        <f t="shared" ref="R81" si="983">IF($R$7=0,0,$R$7/$R$6*R80)</f>
        <v>0</v>
      </c>
      <c r="S81" s="28">
        <f t="shared" ref="S81" si="984">IF($S$7=0,0,$S$7/$S$6*S80)</f>
        <v>0</v>
      </c>
      <c r="T81" s="28">
        <f t="shared" ref="T81" si="985">IF($T$7=0,0,$T$7/$T$6*T80)</f>
        <v>0</v>
      </c>
      <c r="U81" s="141"/>
      <c r="V81" s="139"/>
      <c r="W81" s="29">
        <f t="shared" ref="W81" si="986">IF($W$7=0,0,$W$7/$W$6*W80)</f>
        <v>0</v>
      </c>
      <c r="X81" s="28">
        <f t="shared" ref="X81" si="987">IF($X$7=0,0,$X$7/$X$6*X80)</f>
        <v>0</v>
      </c>
      <c r="Y81" s="28">
        <f t="shared" ref="Y81" si="988">IF($Y$7=0,0,$Y$7/$Y$6*Y80)</f>
        <v>0</v>
      </c>
      <c r="Z81" s="28">
        <f t="shared" ref="Z81" si="989">IF($Z$7=0,0,$Z$7/$Z$6*Z80)</f>
        <v>0</v>
      </c>
      <c r="AA81" s="141"/>
      <c r="AB81" s="139"/>
      <c r="AC81" s="29">
        <f t="shared" si="367"/>
        <v>0</v>
      </c>
      <c r="AD81" s="28">
        <f t="shared" si="368"/>
        <v>0</v>
      </c>
      <c r="AE81" s="28">
        <f t="shared" si="369"/>
        <v>0</v>
      </c>
      <c r="AF81" s="28">
        <f t="shared" si="370"/>
        <v>0</v>
      </c>
      <c r="AG81" s="142"/>
      <c r="AH81" s="143"/>
      <c r="AI81" s="60">
        <f t="shared" si="371"/>
        <v>0</v>
      </c>
      <c r="AJ81" s="60">
        <f t="shared" si="372"/>
        <v>0</v>
      </c>
      <c r="AK81" s="60">
        <f t="shared" si="373"/>
        <v>0</v>
      </c>
      <c r="AL81" s="60">
        <f t="shared" si="374"/>
        <v>0</v>
      </c>
      <c r="AM81" s="141"/>
      <c r="AN81" s="139"/>
      <c r="AO81" s="60">
        <f t="shared" si="375"/>
        <v>0</v>
      </c>
      <c r="AP81" s="60">
        <f t="shared" si="376"/>
        <v>0</v>
      </c>
      <c r="AQ81" s="60">
        <f t="shared" si="377"/>
        <v>0</v>
      </c>
      <c r="AR81" s="115">
        <f>IF($AR$7=0,0,$AR$7/$AR$6*AR80)</f>
        <v>0</v>
      </c>
      <c r="AS81" s="141"/>
      <c r="AT81" s="139"/>
      <c r="AU81" s="137"/>
      <c r="AV81" s="132"/>
      <c r="AW81" s="119"/>
      <c r="AX81" s="127"/>
      <c r="AY81" s="121"/>
      <c r="AZ81" s="121"/>
      <c r="BA81" s="121"/>
      <c r="BB81" s="121"/>
      <c r="BC81" s="121"/>
      <c r="BD81" s="121"/>
      <c r="BE81" s="121"/>
      <c r="BF81" s="117"/>
    </row>
    <row r="82" spans="1:58" ht="15" customHeight="1" x14ac:dyDescent="0.25">
      <c r="A82" s="145">
        <v>38</v>
      </c>
      <c r="B82" s="147" t="str">
        <f>'Popis studenata'!B39</f>
        <v xml:space="preserve"> </v>
      </c>
      <c r="C82" s="149">
        <f>'Popis studenata'!C39</f>
        <v>0</v>
      </c>
      <c r="D82" s="22" t="s">
        <v>19</v>
      </c>
      <c r="E82" s="23"/>
      <c r="F82" s="24"/>
      <c r="G82" s="24"/>
      <c r="H82" s="24"/>
      <c r="I82" s="140">
        <f t="shared" ref="I82" si="990">IF((E83+F83+G83+H83)&gt;$J$4,"GREŠKA",E83+F83+G83+H83)</f>
        <v>0</v>
      </c>
      <c r="J82" s="138" t="str">
        <f t="shared" ref="J82" si="991">IF(I82=0,"NE",(IF(I82&gt;=($J$4/2),"DA","NE")))</f>
        <v>NE</v>
      </c>
      <c r="K82" s="23"/>
      <c r="L82" s="24"/>
      <c r="M82" s="24"/>
      <c r="N82" s="24"/>
      <c r="O82" s="140">
        <f t="shared" ref="O82" si="992">IF((K83+L83+M83+N83)&gt;$P$4,"GREŠKA",K83+L83+M83+N83)</f>
        <v>0</v>
      </c>
      <c r="P82" s="138" t="str">
        <f t="shared" ref="P82" si="993">IF(O82=0,"NE",(IF(O82&gt;=($P$4/2),"DA","NE")))</f>
        <v>NE</v>
      </c>
      <c r="Q82" s="23"/>
      <c r="R82" s="24"/>
      <c r="S82" s="24"/>
      <c r="T82" s="24"/>
      <c r="U82" s="140">
        <f t="shared" ref="U82" si="994">IF((Q83+R83+S83+T83)&gt;$V$4,"GREŠKA",Q83+R83+S83+T83)</f>
        <v>0</v>
      </c>
      <c r="V82" s="138" t="str">
        <f t="shared" ref="V82" si="995">IF(U82=0,"NE",(IF(U82&gt;=($V$4/2),"DA","NE")))</f>
        <v>NE</v>
      </c>
      <c r="W82" s="23"/>
      <c r="X82" s="24"/>
      <c r="Y82" s="24"/>
      <c r="Z82" s="24"/>
      <c r="AA82" s="140">
        <f t="shared" ref="AA82" si="996">IF((W83+X83+Y83+Z83)&gt;$AB$4,"GREŠKA",W83+X83+Y83+Z83)</f>
        <v>0</v>
      </c>
      <c r="AB82" s="138" t="str">
        <f t="shared" ref="AB82" si="997">IF(AA82=0,"NE",(IF(AA82&gt;=($AB$4/2),"DA","NE")))</f>
        <v>NE</v>
      </c>
      <c r="AC82" s="23"/>
      <c r="AD82" s="24"/>
      <c r="AE82" s="24"/>
      <c r="AF82" s="24"/>
      <c r="AG82" s="140">
        <f t="shared" ref="AG82" si="998">IF((AC83+AD83+AE83+AF83)&gt;$AH$4,"GREŠKA",AC83+AD83+AE83+AF83)</f>
        <v>0</v>
      </c>
      <c r="AH82" s="138" t="str">
        <f t="shared" ref="AH82" si="999">IF(AG82=0,"NE",(IF(AG82&gt;=($AH$4/2),"DA","NE")))</f>
        <v>NE</v>
      </c>
      <c r="AI82" s="23"/>
      <c r="AJ82" s="24"/>
      <c r="AK82" s="24"/>
      <c r="AL82" s="24"/>
      <c r="AM82" s="144">
        <f t="shared" ref="AM82" si="1000">IF((AI83+AJ83+AK83+AL83)&gt;$AN$4,"GREŠKA",AI83+AJ83+AK83+AL83)</f>
        <v>0</v>
      </c>
      <c r="AN82" s="138" t="str">
        <f t="shared" ref="AN82" si="1001">IF(AM82=0,"NE",(IF(AM82&gt;=($AN$4/2),"DA","NE")))</f>
        <v>NE</v>
      </c>
      <c r="AO82" s="23"/>
      <c r="AP82" s="24"/>
      <c r="AQ82" s="24"/>
      <c r="AR82" s="24"/>
      <c r="AS82" s="144">
        <f t="shared" ref="AS82" si="1002">IF((AO83+AP83+AQ83+AR83)&gt;$AT$4,"GREŠKA",AO83+AP83+AQ83+AR83)</f>
        <v>0</v>
      </c>
      <c r="AT82" s="138" t="str">
        <f t="shared" ref="AT82" si="1003">IF(AS82=0,"NE",(IF(AS82&gt;=($AT$4/2),"DA","NE")))</f>
        <v>NE</v>
      </c>
      <c r="AU82" s="136">
        <f t="shared" ref="AU82" si="1004">IF(AND(J82="da",P82="da",V82="da",AB82="da",AH82="da",AN82="da",AT82="da"),I82+O82+U82+AA82+AS82+AM82+AG82,0)</f>
        <v>0</v>
      </c>
      <c r="AV82" s="131" t="str">
        <f t="shared" ref="AV82" si="1005">IF(OR(COUNTIF(J82:AT83,"ne")&gt;3,COUNTIF(J82:AT83,"ne")=0),"NE",COUNTIF(J82:AT83,"ne"))</f>
        <v>NE</v>
      </c>
      <c r="AW82" s="118" t="str">
        <f t="shared" ref="AW82" si="1006">IF(SUM(COUNTBLANK(E82:H82),COUNTBLANK(K82:N82),COUNTBLANK(Q82:T82),COUNTBLANK(W82:Z82),COUNTBLANK(AC82:AF82),COUNTBLANK(AI82:AL82),COUNTBLANK(AO82:AR82))=28,"NE","DA")</f>
        <v>NE</v>
      </c>
      <c r="AX82" s="126"/>
      <c r="AY82" s="120" t="str">
        <f>J82</f>
        <v>NE</v>
      </c>
      <c r="AZ82" s="120" t="str">
        <f>P82</f>
        <v>NE</v>
      </c>
      <c r="BA82" s="120" t="str">
        <f>V82</f>
        <v>NE</v>
      </c>
      <c r="BB82" s="120" t="str">
        <f>AB82</f>
        <v>NE</v>
      </c>
      <c r="BC82" s="120" t="str">
        <f>AH82</f>
        <v>NE</v>
      </c>
      <c r="BD82" s="120" t="str">
        <f>AN82</f>
        <v>NE</v>
      </c>
      <c r="BE82" s="120" t="str">
        <f>AT82</f>
        <v>NE</v>
      </c>
      <c r="BF82" s="116" t="str">
        <f t="shared" ref="BF82" si="1007">IF(AU82&lt;50, "NE",IF(AU82&lt;60,2,IF(AU82&lt;75,3,IF(AU82&lt;90,4,5))))</f>
        <v>NE</v>
      </c>
    </row>
    <row r="83" spans="1:58" ht="15.75" customHeight="1" thickBot="1" x14ac:dyDescent="0.3">
      <c r="A83" s="146"/>
      <c r="B83" s="148"/>
      <c r="C83" s="150"/>
      <c r="D83" s="27" t="s">
        <v>20</v>
      </c>
      <c r="E83" s="28">
        <f t="shared" ref="E83" si="1008">IF($E$7=0,0,$E$7/$E$6*E82)</f>
        <v>0</v>
      </c>
      <c r="F83" s="28">
        <f t="shared" ref="F83" si="1009">IF($F$7=0,0,$F$7/$F$6*F82)</f>
        <v>0</v>
      </c>
      <c r="G83" s="28">
        <f t="shared" ref="G83" si="1010">IF($G$7=0,0,$G$7/$G$6*G82)</f>
        <v>0</v>
      </c>
      <c r="H83" s="28">
        <f t="shared" ref="H83" si="1011">IF($H$7=0,0,$H$7/$H$6*H82)</f>
        <v>0</v>
      </c>
      <c r="I83" s="141"/>
      <c r="J83" s="139"/>
      <c r="K83" s="29">
        <f t="shared" ref="K83" si="1012">IF($K$7=0,0,$K$7/$K$6*K82)</f>
        <v>0</v>
      </c>
      <c r="L83" s="28">
        <f t="shared" ref="L83" si="1013">IF($L$7=0,0,$L$7/$L$6*L82)</f>
        <v>0</v>
      </c>
      <c r="M83" s="28">
        <f t="shared" ref="M83" si="1014">IF($M$7=0,0,$M$7/$M$6*M82)</f>
        <v>0</v>
      </c>
      <c r="N83" s="28">
        <f t="shared" ref="N83" si="1015">IF($N$7=0,0,$N$7/$N$6*N82)</f>
        <v>0</v>
      </c>
      <c r="O83" s="141"/>
      <c r="P83" s="139"/>
      <c r="Q83" s="29">
        <f t="shared" ref="Q83" si="1016">IF($Q$7=0,0,$Q$7/$Q$6*Q82)</f>
        <v>0</v>
      </c>
      <c r="R83" s="28">
        <f t="shared" ref="R83" si="1017">IF($R$7=0,0,$R$7/$R$6*R82)</f>
        <v>0</v>
      </c>
      <c r="S83" s="28">
        <f t="shared" ref="S83" si="1018">IF($S$7=0,0,$S$7/$S$6*S82)</f>
        <v>0</v>
      </c>
      <c r="T83" s="28">
        <f t="shared" ref="T83" si="1019">IF($T$7=0,0,$T$7/$T$6*T82)</f>
        <v>0</v>
      </c>
      <c r="U83" s="141"/>
      <c r="V83" s="139"/>
      <c r="W83" s="29">
        <f t="shared" ref="W83" si="1020">IF($W$7=0,0,$W$7/$W$6*W82)</f>
        <v>0</v>
      </c>
      <c r="X83" s="28">
        <f t="shared" ref="X83" si="1021">IF($X$7=0,0,$X$7/$X$6*X82)</f>
        <v>0</v>
      </c>
      <c r="Y83" s="28">
        <f t="shared" ref="Y83" si="1022">IF($Y$7=0,0,$Y$7/$Y$6*Y82)</f>
        <v>0</v>
      </c>
      <c r="Z83" s="28">
        <f t="shared" ref="Z83" si="1023">IF($Z$7=0,0,$Z$7/$Z$6*Z82)</f>
        <v>0</v>
      </c>
      <c r="AA83" s="141"/>
      <c r="AB83" s="139"/>
      <c r="AC83" s="29">
        <f t="shared" si="367"/>
        <v>0</v>
      </c>
      <c r="AD83" s="28">
        <f t="shared" si="368"/>
        <v>0</v>
      </c>
      <c r="AE83" s="28">
        <f t="shared" si="369"/>
        <v>0</v>
      </c>
      <c r="AF83" s="28">
        <f t="shared" si="370"/>
        <v>0</v>
      </c>
      <c r="AG83" s="142"/>
      <c r="AH83" s="143"/>
      <c r="AI83" s="60">
        <f t="shared" si="371"/>
        <v>0</v>
      </c>
      <c r="AJ83" s="60">
        <f t="shared" si="372"/>
        <v>0</v>
      </c>
      <c r="AK83" s="60">
        <f t="shared" si="373"/>
        <v>0</v>
      </c>
      <c r="AL83" s="60">
        <f t="shared" si="374"/>
        <v>0</v>
      </c>
      <c r="AM83" s="141"/>
      <c r="AN83" s="139"/>
      <c r="AO83" s="60">
        <f t="shared" si="375"/>
        <v>0</v>
      </c>
      <c r="AP83" s="60">
        <f t="shared" si="376"/>
        <v>0</v>
      </c>
      <c r="AQ83" s="60">
        <f t="shared" si="377"/>
        <v>0</v>
      </c>
      <c r="AR83" s="115">
        <f>IF($AR$7=0,0,$AR$7/$AR$6*AR82)</f>
        <v>0</v>
      </c>
      <c r="AS83" s="141"/>
      <c r="AT83" s="139"/>
      <c r="AU83" s="137"/>
      <c r="AV83" s="132"/>
      <c r="AW83" s="119"/>
      <c r="AX83" s="127"/>
      <c r="AY83" s="121"/>
      <c r="AZ83" s="121"/>
      <c r="BA83" s="121"/>
      <c r="BB83" s="121"/>
      <c r="BC83" s="121"/>
      <c r="BD83" s="121"/>
      <c r="BE83" s="121"/>
      <c r="BF83" s="117"/>
    </row>
    <row r="84" spans="1:58" ht="15" customHeight="1" x14ac:dyDescent="0.25">
      <c r="A84" s="145">
        <v>39</v>
      </c>
      <c r="B84" s="147" t="str">
        <f>'Popis studenata'!B40</f>
        <v xml:space="preserve"> </v>
      </c>
      <c r="C84" s="149">
        <f>'Popis studenata'!C40</f>
        <v>0</v>
      </c>
      <c r="D84" s="22" t="s">
        <v>19</v>
      </c>
      <c r="E84" s="23"/>
      <c r="F84" s="24"/>
      <c r="G84" s="24"/>
      <c r="H84" s="24"/>
      <c r="I84" s="140">
        <f t="shared" ref="I84" si="1024">IF((E85+F85+G85+H85)&gt;$J$4,"GREŠKA",E85+F85+G85+H85)</f>
        <v>0</v>
      </c>
      <c r="J84" s="138" t="str">
        <f t="shared" ref="J84" si="1025">IF(I84=0,"NE",(IF(I84&gt;=($J$4/2),"DA","NE")))</f>
        <v>NE</v>
      </c>
      <c r="K84" s="23"/>
      <c r="L84" s="24"/>
      <c r="M84" s="24"/>
      <c r="N84" s="24"/>
      <c r="O84" s="140">
        <f t="shared" ref="O84" si="1026">IF((K85+L85+M85+N85)&gt;$P$4,"GREŠKA",K85+L85+M85+N85)</f>
        <v>0</v>
      </c>
      <c r="P84" s="138" t="str">
        <f t="shared" ref="P84" si="1027">IF(O84=0,"NE",(IF(O84&gt;=($P$4/2),"DA","NE")))</f>
        <v>NE</v>
      </c>
      <c r="Q84" s="23"/>
      <c r="R84" s="24"/>
      <c r="S84" s="24"/>
      <c r="T84" s="24"/>
      <c r="U84" s="140">
        <f t="shared" ref="U84" si="1028">IF((Q85+R85+S85+T85)&gt;$V$4,"GREŠKA",Q85+R85+S85+T85)</f>
        <v>0</v>
      </c>
      <c r="V84" s="138" t="str">
        <f t="shared" ref="V84" si="1029">IF(U84=0,"NE",(IF(U84&gt;=($V$4/2),"DA","NE")))</f>
        <v>NE</v>
      </c>
      <c r="W84" s="23"/>
      <c r="X84" s="24"/>
      <c r="Y84" s="24"/>
      <c r="Z84" s="24"/>
      <c r="AA84" s="140">
        <f t="shared" ref="AA84" si="1030">IF((W85+X85+Y85+Z85)&gt;$AB$4,"GREŠKA",W85+X85+Y85+Z85)</f>
        <v>0</v>
      </c>
      <c r="AB84" s="138" t="str">
        <f t="shared" ref="AB84" si="1031">IF(AA84=0,"NE",(IF(AA84&gt;=($AB$4/2),"DA","NE")))</f>
        <v>NE</v>
      </c>
      <c r="AC84" s="23"/>
      <c r="AD84" s="24"/>
      <c r="AE84" s="24"/>
      <c r="AF84" s="24"/>
      <c r="AG84" s="140">
        <f t="shared" ref="AG84" si="1032">IF((AC85+AD85+AE85+AF85)&gt;$AH$4,"GREŠKA",AC85+AD85+AE85+AF85)</f>
        <v>0</v>
      </c>
      <c r="AH84" s="138" t="str">
        <f t="shared" ref="AH84" si="1033">IF(AG84=0,"NE",(IF(AG84&gt;=($AH$4/2),"DA","NE")))</f>
        <v>NE</v>
      </c>
      <c r="AI84" s="23"/>
      <c r="AJ84" s="24"/>
      <c r="AK84" s="24"/>
      <c r="AL84" s="24"/>
      <c r="AM84" s="144">
        <f t="shared" ref="AM84" si="1034">IF((AI85+AJ85+AK85+AL85)&gt;$AN$4,"GREŠKA",AI85+AJ85+AK85+AL85)</f>
        <v>0</v>
      </c>
      <c r="AN84" s="138" t="str">
        <f t="shared" ref="AN84" si="1035">IF(AM84=0,"NE",(IF(AM84&gt;=($AN$4/2),"DA","NE")))</f>
        <v>NE</v>
      </c>
      <c r="AO84" s="23"/>
      <c r="AP84" s="24"/>
      <c r="AQ84" s="24"/>
      <c r="AR84" s="24"/>
      <c r="AS84" s="144">
        <f t="shared" ref="AS84" si="1036">IF((AO85+AP85+AQ85+AR85)&gt;$AT$4,"GREŠKA",AO85+AP85+AQ85+AR85)</f>
        <v>0</v>
      </c>
      <c r="AT84" s="138" t="str">
        <f t="shared" ref="AT84" si="1037">IF(AS84=0,"NE",(IF(AS84&gt;=($AT$4/2),"DA","NE")))</f>
        <v>NE</v>
      </c>
      <c r="AU84" s="136">
        <f t="shared" ref="AU84" si="1038">IF(AND(J84="da",P84="da",V84="da",AB84="da",AH84="da",AN84="da",AT84="da"),I84+O84+U84+AA84+AS84+AM84+AG84,0)</f>
        <v>0</v>
      </c>
      <c r="AV84" s="131" t="str">
        <f t="shared" ref="AV84" si="1039">IF(OR(COUNTIF(J84:AT85,"ne")&gt;3,COUNTIF(J84:AT85,"ne")=0),"NE",COUNTIF(J84:AT85,"ne"))</f>
        <v>NE</v>
      </c>
      <c r="AW84" s="118" t="str">
        <f t="shared" ref="AW84" si="1040">IF(SUM(COUNTBLANK(E84:H84),COUNTBLANK(K84:N84),COUNTBLANK(Q84:T84),COUNTBLANK(W84:Z84),COUNTBLANK(AC84:AF84),COUNTBLANK(AI84:AL84),COUNTBLANK(AO84:AR84))=28,"NE","DA")</f>
        <v>NE</v>
      </c>
      <c r="AX84" s="126"/>
      <c r="AY84" s="120" t="str">
        <f>J84</f>
        <v>NE</v>
      </c>
      <c r="AZ84" s="120" t="str">
        <f>P84</f>
        <v>NE</v>
      </c>
      <c r="BA84" s="120" t="str">
        <f>V84</f>
        <v>NE</v>
      </c>
      <c r="BB84" s="120" t="str">
        <f>AB84</f>
        <v>NE</v>
      </c>
      <c r="BC84" s="120" t="str">
        <f>AH84</f>
        <v>NE</v>
      </c>
      <c r="BD84" s="120" t="str">
        <f>AN84</f>
        <v>NE</v>
      </c>
      <c r="BE84" s="120" t="str">
        <f>AT84</f>
        <v>NE</v>
      </c>
      <c r="BF84" s="116" t="str">
        <f t="shared" ref="BF84" si="1041">IF(AU84&lt;50, "NE",IF(AU84&lt;60,2,IF(AU84&lt;75,3,IF(AU84&lt;90,4,5))))</f>
        <v>NE</v>
      </c>
    </row>
    <row r="85" spans="1:58" ht="15.75" customHeight="1" thickBot="1" x14ac:dyDescent="0.3">
      <c r="A85" s="146"/>
      <c r="B85" s="148"/>
      <c r="C85" s="150"/>
      <c r="D85" s="27" t="s">
        <v>20</v>
      </c>
      <c r="E85" s="28">
        <f t="shared" ref="E85" si="1042">IF($E$7=0,0,$E$7/$E$6*E84)</f>
        <v>0</v>
      </c>
      <c r="F85" s="28">
        <f t="shared" ref="F85" si="1043">IF($F$7=0,0,$F$7/$F$6*F84)</f>
        <v>0</v>
      </c>
      <c r="G85" s="28">
        <f t="shared" ref="G85" si="1044">IF($G$7=0,0,$G$7/$G$6*G84)</f>
        <v>0</v>
      </c>
      <c r="H85" s="28">
        <f t="shared" ref="H85" si="1045">IF($H$7=0,0,$H$7/$H$6*H84)</f>
        <v>0</v>
      </c>
      <c r="I85" s="141"/>
      <c r="J85" s="139"/>
      <c r="K85" s="29">
        <f t="shared" ref="K85" si="1046">IF($K$7=0,0,$K$7/$K$6*K84)</f>
        <v>0</v>
      </c>
      <c r="L85" s="28">
        <f t="shared" ref="L85" si="1047">IF($L$7=0,0,$L$7/$L$6*L84)</f>
        <v>0</v>
      </c>
      <c r="M85" s="28">
        <f t="shared" ref="M85" si="1048">IF($M$7=0,0,$M$7/$M$6*M84)</f>
        <v>0</v>
      </c>
      <c r="N85" s="28">
        <f t="shared" ref="N85" si="1049">IF($N$7=0,0,$N$7/$N$6*N84)</f>
        <v>0</v>
      </c>
      <c r="O85" s="141"/>
      <c r="P85" s="139"/>
      <c r="Q85" s="29">
        <f t="shared" ref="Q85" si="1050">IF($Q$7=0,0,$Q$7/$Q$6*Q84)</f>
        <v>0</v>
      </c>
      <c r="R85" s="28">
        <f t="shared" ref="R85" si="1051">IF($R$7=0,0,$R$7/$R$6*R84)</f>
        <v>0</v>
      </c>
      <c r="S85" s="28">
        <f t="shared" ref="S85" si="1052">IF($S$7=0,0,$S$7/$S$6*S84)</f>
        <v>0</v>
      </c>
      <c r="T85" s="28">
        <f t="shared" ref="T85" si="1053">IF($T$7=0,0,$T$7/$T$6*T84)</f>
        <v>0</v>
      </c>
      <c r="U85" s="141"/>
      <c r="V85" s="139"/>
      <c r="W85" s="29">
        <f t="shared" ref="W85" si="1054">IF($W$7=0,0,$W$7/$W$6*W84)</f>
        <v>0</v>
      </c>
      <c r="X85" s="28">
        <f t="shared" ref="X85" si="1055">IF($X$7=0,0,$X$7/$X$6*X84)</f>
        <v>0</v>
      </c>
      <c r="Y85" s="28">
        <f t="shared" ref="Y85" si="1056">IF($Y$7=0,0,$Y$7/$Y$6*Y84)</f>
        <v>0</v>
      </c>
      <c r="Z85" s="28">
        <f t="shared" ref="Z85" si="1057">IF($Z$7=0,0,$Z$7/$Z$6*Z84)</f>
        <v>0</v>
      </c>
      <c r="AA85" s="141"/>
      <c r="AB85" s="139"/>
      <c r="AC85" s="29">
        <f t="shared" si="367"/>
        <v>0</v>
      </c>
      <c r="AD85" s="28">
        <f t="shared" si="368"/>
        <v>0</v>
      </c>
      <c r="AE85" s="28">
        <f t="shared" si="369"/>
        <v>0</v>
      </c>
      <c r="AF85" s="28">
        <f t="shared" si="370"/>
        <v>0</v>
      </c>
      <c r="AG85" s="142"/>
      <c r="AH85" s="143"/>
      <c r="AI85" s="60">
        <f t="shared" si="371"/>
        <v>0</v>
      </c>
      <c r="AJ85" s="60">
        <f t="shared" si="372"/>
        <v>0</v>
      </c>
      <c r="AK85" s="60">
        <f t="shared" si="373"/>
        <v>0</v>
      </c>
      <c r="AL85" s="60">
        <f t="shared" si="374"/>
        <v>0</v>
      </c>
      <c r="AM85" s="141"/>
      <c r="AN85" s="139"/>
      <c r="AO85" s="60">
        <f t="shared" si="375"/>
        <v>0</v>
      </c>
      <c r="AP85" s="60">
        <f t="shared" si="376"/>
        <v>0</v>
      </c>
      <c r="AQ85" s="60">
        <f t="shared" si="377"/>
        <v>0</v>
      </c>
      <c r="AR85" s="115">
        <f>IF($AR$7=0,0,$AR$7/$AR$6*AR84)</f>
        <v>0</v>
      </c>
      <c r="AS85" s="141"/>
      <c r="AT85" s="139"/>
      <c r="AU85" s="137"/>
      <c r="AV85" s="132"/>
      <c r="AW85" s="119"/>
      <c r="AX85" s="127"/>
      <c r="AY85" s="121"/>
      <c r="AZ85" s="121"/>
      <c r="BA85" s="121"/>
      <c r="BB85" s="121"/>
      <c r="BC85" s="121"/>
      <c r="BD85" s="121"/>
      <c r="BE85" s="121"/>
      <c r="BF85" s="117"/>
    </row>
    <row r="86" spans="1:58" ht="15" customHeight="1" x14ac:dyDescent="0.25">
      <c r="A86" s="145">
        <v>40</v>
      </c>
      <c r="B86" s="147" t="str">
        <f>'Popis studenata'!B41</f>
        <v xml:space="preserve"> </v>
      </c>
      <c r="C86" s="149">
        <f>'Popis studenata'!C41</f>
        <v>0</v>
      </c>
      <c r="D86" s="22" t="s">
        <v>19</v>
      </c>
      <c r="E86" s="23"/>
      <c r="F86" s="24"/>
      <c r="G86" s="24"/>
      <c r="H86" s="24"/>
      <c r="I86" s="140">
        <f t="shared" ref="I86" si="1058">IF((E87+F87+G87+H87)&gt;$J$4,"GREŠKA",E87+F87+G87+H87)</f>
        <v>0</v>
      </c>
      <c r="J86" s="138" t="str">
        <f t="shared" ref="J86" si="1059">IF(I86=0,"NE",(IF(I86&gt;=($J$4/2),"DA","NE")))</f>
        <v>NE</v>
      </c>
      <c r="K86" s="23"/>
      <c r="L86" s="24"/>
      <c r="M86" s="24"/>
      <c r="N86" s="24"/>
      <c r="O86" s="140">
        <f t="shared" ref="O86" si="1060">IF((K87+L87+M87+N87)&gt;$P$4,"GREŠKA",K87+L87+M87+N87)</f>
        <v>0</v>
      </c>
      <c r="P86" s="138" t="str">
        <f t="shared" ref="P86" si="1061">IF(O86=0,"NE",(IF(O86&gt;=($P$4/2),"DA","NE")))</f>
        <v>NE</v>
      </c>
      <c r="Q86" s="23"/>
      <c r="R86" s="24"/>
      <c r="S86" s="24"/>
      <c r="T86" s="24"/>
      <c r="U86" s="140">
        <f t="shared" ref="U86" si="1062">IF((Q87+R87+S87+T87)&gt;$V$4,"GREŠKA",Q87+R87+S87+T87)</f>
        <v>0</v>
      </c>
      <c r="V86" s="138" t="str">
        <f t="shared" ref="V86" si="1063">IF(U86=0,"NE",(IF(U86&gt;=($V$4/2),"DA","NE")))</f>
        <v>NE</v>
      </c>
      <c r="W86" s="23"/>
      <c r="X86" s="24"/>
      <c r="Y86" s="24"/>
      <c r="Z86" s="24"/>
      <c r="AA86" s="140">
        <f t="shared" ref="AA86" si="1064">IF((W87+X87+Y87+Z87)&gt;$AB$4,"GREŠKA",W87+X87+Y87+Z87)</f>
        <v>0</v>
      </c>
      <c r="AB86" s="138" t="str">
        <f t="shared" ref="AB86" si="1065">IF(AA86=0,"NE",(IF(AA86&gt;=($AB$4/2),"DA","NE")))</f>
        <v>NE</v>
      </c>
      <c r="AC86" s="23"/>
      <c r="AD86" s="24"/>
      <c r="AE86" s="24"/>
      <c r="AF86" s="24"/>
      <c r="AG86" s="140">
        <f t="shared" ref="AG86" si="1066">IF((AC87+AD87+AE87+AF87)&gt;$AH$4,"GREŠKA",AC87+AD87+AE87+AF87)</f>
        <v>0</v>
      </c>
      <c r="AH86" s="138" t="str">
        <f t="shared" ref="AH86" si="1067">IF(AG86=0,"NE",(IF(AG86&gt;=($AH$4/2),"DA","NE")))</f>
        <v>NE</v>
      </c>
      <c r="AI86" s="23"/>
      <c r="AJ86" s="24"/>
      <c r="AK86" s="24"/>
      <c r="AL86" s="24"/>
      <c r="AM86" s="144">
        <f t="shared" ref="AM86" si="1068">IF((AI87+AJ87+AK87+AL87)&gt;$AN$4,"GREŠKA",AI87+AJ87+AK87+AL87)</f>
        <v>0</v>
      </c>
      <c r="AN86" s="138" t="str">
        <f t="shared" ref="AN86" si="1069">IF(AM86=0,"NE",(IF(AM86&gt;=($AN$4/2),"DA","NE")))</f>
        <v>NE</v>
      </c>
      <c r="AO86" s="23"/>
      <c r="AP86" s="24"/>
      <c r="AQ86" s="24"/>
      <c r="AR86" s="24"/>
      <c r="AS86" s="144">
        <f t="shared" ref="AS86" si="1070">IF((AO87+AP87+AQ87+AR87)&gt;$AT$4,"GREŠKA",AO87+AP87+AQ87+AR87)</f>
        <v>0</v>
      </c>
      <c r="AT86" s="138" t="str">
        <f t="shared" ref="AT86" si="1071">IF(AS86=0,"NE",(IF(AS86&gt;=($AT$4/2),"DA","NE")))</f>
        <v>NE</v>
      </c>
      <c r="AU86" s="136">
        <f t="shared" ref="AU86" si="1072">IF(AND(J86="da",P86="da",V86="da",AB86="da",AH86="da",AN86="da",AT86="da"),I86+O86+U86+AA86+AS86+AM86+AG86,0)</f>
        <v>0</v>
      </c>
      <c r="AV86" s="131" t="str">
        <f t="shared" ref="AV86" si="1073">IF(OR(COUNTIF(J86:AT87,"ne")&gt;3,COUNTIF(J86:AT87,"ne")=0),"NE",COUNTIF(J86:AT87,"ne"))</f>
        <v>NE</v>
      </c>
      <c r="AW86" s="118" t="str">
        <f t="shared" ref="AW86" si="1074">IF(SUM(COUNTBLANK(E86:H86),COUNTBLANK(K86:N86),COUNTBLANK(Q86:T86),COUNTBLANK(W86:Z86),COUNTBLANK(AC86:AF86),COUNTBLANK(AI86:AL86),COUNTBLANK(AO86:AR86))=28,"NE","DA")</f>
        <v>NE</v>
      </c>
      <c r="AX86" s="126"/>
      <c r="AY86" s="120" t="str">
        <f>J86</f>
        <v>NE</v>
      </c>
      <c r="AZ86" s="120" t="str">
        <f>P86</f>
        <v>NE</v>
      </c>
      <c r="BA86" s="120" t="str">
        <f>V86</f>
        <v>NE</v>
      </c>
      <c r="BB86" s="120" t="str">
        <f>AB86</f>
        <v>NE</v>
      </c>
      <c r="BC86" s="120" t="str">
        <f>AH86</f>
        <v>NE</v>
      </c>
      <c r="BD86" s="120" t="str">
        <f>AN86</f>
        <v>NE</v>
      </c>
      <c r="BE86" s="120" t="str">
        <f>AT86</f>
        <v>NE</v>
      </c>
      <c r="BF86" s="116" t="str">
        <f t="shared" ref="BF86" si="1075">IF(AU86&lt;50, "NE",IF(AU86&lt;60,2,IF(AU86&lt;75,3,IF(AU86&lt;90,4,5))))</f>
        <v>NE</v>
      </c>
    </row>
    <row r="87" spans="1:58" ht="15.75" customHeight="1" thickBot="1" x14ac:dyDescent="0.3">
      <c r="A87" s="146"/>
      <c r="B87" s="148"/>
      <c r="C87" s="150"/>
      <c r="D87" s="27" t="s">
        <v>20</v>
      </c>
      <c r="E87" s="28">
        <f t="shared" ref="E87" si="1076">IF($E$7=0,0,$E$7/$E$6*E86)</f>
        <v>0</v>
      </c>
      <c r="F87" s="28">
        <f t="shared" ref="F87" si="1077">IF($F$7=0,0,$F$7/$F$6*F86)</f>
        <v>0</v>
      </c>
      <c r="G87" s="28">
        <f t="shared" ref="G87" si="1078">IF($G$7=0,0,$G$7/$G$6*G86)</f>
        <v>0</v>
      </c>
      <c r="H87" s="28">
        <f t="shared" ref="H87" si="1079">IF($H$7=0,0,$H$7/$H$6*H86)</f>
        <v>0</v>
      </c>
      <c r="I87" s="141"/>
      <c r="J87" s="139"/>
      <c r="K87" s="29">
        <f t="shared" ref="K87" si="1080">IF($K$7=0,0,$K$7/$K$6*K86)</f>
        <v>0</v>
      </c>
      <c r="L87" s="28">
        <f t="shared" ref="L87" si="1081">IF($L$7=0,0,$L$7/$L$6*L86)</f>
        <v>0</v>
      </c>
      <c r="M87" s="28">
        <f t="shared" ref="M87" si="1082">IF($M$7=0,0,$M$7/$M$6*M86)</f>
        <v>0</v>
      </c>
      <c r="N87" s="28">
        <f t="shared" ref="N87" si="1083">IF($N$7=0,0,$N$7/$N$6*N86)</f>
        <v>0</v>
      </c>
      <c r="O87" s="141"/>
      <c r="P87" s="139"/>
      <c r="Q87" s="29">
        <f t="shared" ref="Q87" si="1084">IF($Q$7=0,0,$Q$7/$Q$6*Q86)</f>
        <v>0</v>
      </c>
      <c r="R87" s="28">
        <f t="shared" ref="R87" si="1085">IF($R$7=0,0,$R$7/$R$6*R86)</f>
        <v>0</v>
      </c>
      <c r="S87" s="28">
        <f t="shared" ref="S87" si="1086">IF($S$7=0,0,$S$7/$S$6*S86)</f>
        <v>0</v>
      </c>
      <c r="T87" s="28">
        <f t="shared" ref="T87" si="1087">IF($T$7=0,0,$T$7/$T$6*T86)</f>
        <v>0</v>
      </c>
      <c r="U87" s="141"/>
      <c r="V87" s="139"/>
      <c r="W87" s="29">
        <f t="shared" ref="W87" si="1088">IF($W$7=0,0,$W$7/$W$6*W86)</f>
        <v>0</v>
      </c>
      <c r="X87" s="28">
        <f t="shared" ref="X87" si="1089">IF($X$7=0,0,$X$7/$X$6*X86)</f>
        <v>0</v>
      </c>
      <c r="Y87" s="28">
        <f t="shared" ref="Y87" si="1090">IF($Y$7=0,0,$Y$7/$Y$6*Y86)</f>
        <v>0</v>
      </c>
      <c r="Z87" s="28">
        <f t="shared" ref="Z87" si="1091">IF($Z$7=0,0,$Z$7/$Z$6*Z86)</f>
        <v>0</v>
      </c>
      <c r="AA87" s="141"/>
      <c r="AB87" s="139"/>
      <c r="AC87" s="29">
        <f t="shared" si="367"/>
        <v>0</v>
      </c>
      <c r="AD87" s="28">
        <f t="shared" si="368"/>
        <v>0</v>
      </c>
      <c r="AE87" s="28">
        <f t="shared" si="369"/>
        <v>0</v>
      </c>
      <c r="AF87" s="28">
        <f t="shared" si="370"/>
        <v>0</v>
      </c>
      <c r="AG87" s="142"/>
      <c r="AH87" s="143"/>
      <c r="AI87" s="60">
        <f t="shared" si="371"/>
        <v>0</v>
      </c>
      <c r="AJ87" s="60">
        <f t="shared" si="372"/>
        <v>0</v>
      </c>
      <c r="AK87" s="60">
        <f t="shared" si="373"/>
        <v>0</v>
      </c>
      <c r="AL87" s="60">
        <f t="shared" si="374"/>
        <v>0</v>
      </c>
      <c r="AM87" s="141"/>
      <c r="AN87" s="139"/>
      <c r="AO87" s="60">
        <f t="shared" si="375"/>
        <v>0</v>
      </c>
      <c r="AP87" s="60">
        <f t="shared" si="376"/>
        <v>0</v>
      </c>
      <c r="AQ87" s="60">
        <f t="shared" si="377"/>
        <v>0</v>
      </c>
      <c r="AR87" s="115">
        <f>IF($AR$7=0,0,$AR$7/$AR$6*AR86)</f>
        <v>0</v>
      </c>
      <c r="AS87" s="141"/>
      <c r="AT87" s="139"/>
      <c r="AU87" s="137"/>
      <c r="AV87" s="132"/>
      <c r="AW87" s="119"/>
      <c r="AX87" s="127"/>
      <c r="AY87" s="121"/>
      <c r="AZ87" s="121"/>
      <c r="BA87" s="121"/>
      <c r="BB87" s="121"/>
      <c r="BC87" s="121"/>
      <c r="BD87" s="121"/>
      <c r="BE87" s="121"/>
      <c r="BF87" s="117"/>
    </row>
    <row r="88" spans="1:58" ht="15" customHeight="1" x14ac:dyDescent="0.25">
      <c r="A88" s="145">
        <v>41</v>
      </c>
      <c r="B88" s="147" t="str">
        <f>'Popis studenata'!B42</f>
        <v xml:space="preserve"> </v>
      </c>
      <c r="C88" s="149">
        <f>'Popis studenata'!C42</f>
        <v>0</v>
      </c>
      <c r="D88" s="22" t="s">
        <v>19</v>
      </c>
      <c r="E88" s="23"/>
      <c r="F88" s="24"/>
      <c r="G88" s="24"/>
      <c r="H88" s="24"/>
      <c r="I88" s="140">
        <f t="shared" ref="I88" si="1092">IF((E89+F89+G89+H89)&gt;$J$4,"GREŠKA",E89+F89+G89+H89)</f>
        <v>0</v>
      </c>
      <c r="J88" s="138" t="str">
        <f t="shared" ref="J88" si="1093">IF(I88=0,"NE",(IF(I88&gt;=($J$4/2),"DA","NE")))</f>
        <v>NE</v>
      </c>
      <c r="K88" s="23"/>
      <c r="L88" s="24"/>
      <c r="M88" s="24"/>
      <c r="N88" s="24"/>
      <c r="O88" s="140">
        <f t="shared" ref="O88" si="1094">IF((K89+L89+M89+N89)&gt;$P$4,"GREŠKA",K89+L89+M89+N89)</f>
        <v>0</v>
      </c>
      <c r="P88" s="138" t="str">
        <f t="shared" ref="P88" si="1095">IF(O88=0,"NE",(IF(O88&gt;=($P$4/2),"DA","NE")))</f>
        <v>NE</v>
      </c>
      <c r="Q88" s="23"/>
      <c r="R88" s="24"/>
      <c r="S88" s="24"/>
      <c r="T88" s="24"/>
      <c r="U88" s="140">
        <f t="shared" ref="U88" si="1096">IF((Q89+R89+S89+T89)&gt;$V$4,"GREŠKA",Q89+R89+S89+T89)</f>
        <v>0</v>
      </c>
      <c r="V88" s="138" t="str">
        <f t="shared" ref="V88" si="1097">IF(U88=0,"NE",(IF(U88&gt;=($V$4/2),"DA","NE")))</f>
        <v>NE</v>
      </c>
      <c r="W88" s="23"/>
      <c r="X88" s="24"/>
      <c r="Y88" s="24"/>
      <c r="Z88" s="24"/>
      <c r="AA88" s="140">
        <f t="shared" ref="AA88" si="1098">IF((W89+X89+Y89+Z89)&gt;$AB$4,"GREŠKA",W89+X89+Y89+Z89)</f>
        <v>0</v>
      </c>
      <c r="AB88" s="138" t="str">
        <f t="shared" ref="AB88" si="1099">IF(AA88=0,"NE",(IF(AA88&gt;=($AB$4/2),"DA","NE")))</f>
        <v>NE</v>
      </c>
      <c r="AC88" s="23"/>
      <c r="AD88" s="24"/>
      <c r="AE88" s="24"/>
      <c r="AF88" s="24"/>
      <c r="AG88" s="140">
        <f t="shared" ref="AG88" si="1100">IF((AC89+AD89+AE89+AF89)&gt;$AH$4,"GREŠKA",AC89+AD89+AE89+AF89)</f>
        <v>0</v>
      </c>
      <c r="AH88" s="138" t="str">
        <f t="shared" ref="AH88" si="1101">IF(AG88=0,"NE",(IF(AG88&gt;=($AH$4/2),"DA","NE")))</f>
        <v>NE</v>
      </c>
      <c r="AI88" s="23"/>
      <c r="AJ88" s="24"/>
      <c r="AK88" s="24"/>
      <c r="AL88" s="24"/>
      <c r="AM88" s="144">
        <f t="shared" ref="AM88" si="1102">IF((AI89+AJ89+AK89+AL89)&gt;$AN$4,"GREŠKA",AI89+AJ89+AK89+AL89)</f>
        <v>0</v>
      </c>
      <c r="AN88" s="138" t="str">
        <f t="shared" ref="AN88" si="1103">IF(AM88=0,"NE",(IF(AM88&gt;=($AN$4/2),"DA","NE")))</f>
        <v>NE</v>
      </c>
      <c r="AO88" s="23"/>
      <c r="AP88" s="24"/>
      <c r="AQ88" s="24"/>
      <c r="AR88" s="24"/>
      <c r="AS88" s="144">
        <f t="shared" ref="AS88" si="1104">IF((AO89+AP89+AQ89+AR89)&gt;$AT$4,"GREŠKA",AO89+AP89+AQ89+AR89)</f>
        <v>0</v>
      </c>
      <c r="AT88" s="138" t="str">
        <f t="shared" ref="AT88" si="1105">IF(AS88=0,"NE",(IF(AS88&gt;=($AT$4/2),"DA","NE")))</f>
        <v>NE</v>
      </c>
      <c r="AU88" s="136">
        <f t="shared" ref="AU88" si="1106">IF(AND(J88="da",P88="da",V88="da",AB88="da",AH88="da",AN88="da",AT88="da"),I88+O88+U88+AA88+AS88+AM88+AG88,0)</f>
        <v>0</v>
      </c>
      <c r="AV88" s="131" t="str">
        <f t="shared" ref="AV88" si="1107">IF(OR(COUNTIF(J88:AT89,"ne")&gt;3,COUNTIF(J88:AT89,"ne")=0),"NE",COUNTIF(J88:AT89,"ne"))</f>
        <v>NE</v>
      </c>
      <c r="AW88" s="118" t="str">
        <f t="shared" ref="AW88" si="1108">IF(SUM(COUNTBLANK(E88:H88),COUNTBLANK(K88:N88),COUNTBLANK(Q88:T88),COUNTBLANK(W88:Z88),COUNTBLANK(AC88:AF88),COUNTBLANK(AI88:AL88),COUNTBLANK(AO88:AR88))=28,"NE","DA")</f>
        <v>NE</v>
      </c>
      <c r="AX88" s="126"/>
      <c r="AY88" s="120" t="str">
        <f>J88</f>
        <v>NE</v>
      </c>
      <c r="AZ88" s="120" t="str">
        <f>P88</f>
        <v>NE</v>
      </c>
      <c r="BA88" s="120" t="str">
        <f>V88</f>
        <v>NE</v>
      </c>
      <c r="BB88" s="120" t="str">
        <f>AB88</f>
        <v>NE</v>
      </c>
      <c r="BC88" s="120" t="str">
        <f>AH88</f>
        <v>NE</v>
      </c>
      <c r="BD88" s="120" t="str">
        <f>AN88</f>
        <v>NE</v>
      </c>
      <c r="BE88" s="120" t="str">
        <f>AT88</f>
        <v>NE</v>
      </c>
      <c r="BF88" s="116" t="str">
        <f t="shared" ref="BF88" si="1109">IF(AU88&lt;50, "NE",IF(AU88&lt;60,2,IF(AU88&lt;75,3,IF(AU88&lt;90,4,5))))</f>
        <v>NE</v>
      </c>
    </row>
    <row r="89" spans="1:58" ht="15.75" customHeight="1" thickBot="1" x14ac:dyDescent="0.3">
      <c r="A89" s="146"/>
      <c r="B89" s="148"/>
      <c r="C89" s="150"/>
      <c r="D89" s="27" t="s">
        <v>20</v>
      </c>
      <c r="E89" s="28">
        <f t="shared" ref="E89" si="1110">IF($E$7=0,0,$E$7/$E$6*E88)</f>
        <v>0</v>
      </c>
      <c r="F89" s="28">
        <f t="shared" ref="F89" si="1111">IF($F$7=0,0,$F$7/$F$6*F88)</f>
        <v>0</v>
      </c>
      <c r="G89" s="28">
        <f t="shared" ref="G89" si="1112">IF($G$7=0,0,$G$7/$G$6*G88)</f>
        <v>0</v>
      </c>
      <c r="H89" s="28">
        <f t="shared" ref="H89" si="1113">IF($H$7=0,0,$H$7/$H$6*H88)</f>
        <v>0</v>
      </c>
      <c r="I89" s="141"/>
      <c r="J89" s="139"/>
      <c r="K89" s="29">
        <f t="shared" ref="K89" si="1114">IF($K$7=0,0,$K$7/$K$6*K88)</f>
        <v>0</v>
      </c>
      <c r="L89" s="28">
        <f t="shared" ref="L89" si="1115">IF($L$7=0,0,$L$7/$L$6*L88)</f>
        <v>0</v>
      </c>
      <c r="M89" s="28">
        <f t="shared" ref="M89" si="1116">IF($M$7=0,0,$M$7/$M$6*M88)</f>
        <v>0</v>
      </c>
      <c r="N89" s="28">
        <f t="shared" ref="N89" si="1117">IF($N$7=0,0,$N$7/$N$6*N88)</f>
        <v>0</v>
      </c>
      <c r="O89" s="141"/>
      <c r="P89" s="139"/>
      <c r="Q89" s="29">
        <f t="shared" ref="Q89" si="1118">IF($Q$7=0,0,$Q$7/$Q$6*Q88)</f>
        <v>0</v>
      </c>
      <c r="R89" s="28">
        <f t="shared" ref="R89" si="1119">IF($R$7=0,0,$R$7/$R$6*R88)</f>
        <v>0</v>
      </c>
      <c r="S89" s="28">
        <f t="shared" ref="S89" si="1120">IF($S$7=0,0,$S$7/$S$6*S88)</f>
        <v>0</v>
      </c>
      <c r="T89" s="28">
        <f t="shared" ref="T89" si="1121">IF($T$7=0,0,$T$7/$T$6*T88)</f>
        <v>0</v>
      </c>
      <c r="U89" s="141"/>
      <c r="V89" s="139"/>
      <c r="W89" s="29">
        <f t="shared" ref="W89" si="1122">IF($W$7=0,0,$W$7/$W$6*W88)</f>
        <v>0</v>
      </c>
      <c r="X89" s="28">
        <f t="shared" ref="X89" si="1123">IF($X$7=0,0,$X$7/$X$6*X88)</f>
        <v>0</v>
      </c>
      <c r="Y89" s="28">
        <f t="shared" ref="Y89" si="1124">IF($Y$7=0,0,$Y$7/$Y$6*Y88)</f>
        <v>0</v>
      </c>
      <c r="Z89" s="28">
        <f t="shared" ref="Z89" si="1125">IF($Z$7=0,0,$Z$7/$Z$6*Z88)</f>
        <v>0</v>
      </c>
      <c r="AA89" s="141"/>
      <c r="AB89" s="139"/>
      <c r="AC89" s="29">
        <f t="shared" si="367"/>
        <v>0</v>
      </c>
      <c r="AD89" s="28">
        <f t="shared" si="368"/>
        <v>0</v>
      </c>
      <c r="AE89" s="28">
        <f t="shared" si="369"/>
        <v>0</v>
      </c>
      <c r="AF89" s="28">
        <f t="shared" si="370"/>
        <v>0</v>
      </c>
      <c r="AG89" s="142"/>
      <c r="AH89" s="143"/>
      <c r="AI89" s="60">
        <f t="shared" si="371"/>
        <v>0</v>
      </c>
      <c r="AJ89" s="60">
        <f t="shared" si="372"/>
        <v>0</v>
      </c>
      <c r="AK89" s="60">
        <f t="shared" si="373"/>
        <v>0</v>
      </c>
      <c r="AL89" s="60">
        <f t="shared" si="374"/>
        <v>0</v>
      </c>
      <c r="AM89" s="141"/>
      <c r="AN89" s="139"/>
      <c r="AO89" s="60">
        <f t="shared" si="375"/>
        <v>0</v>
      </c>
      <c r="AP89" s="60">
        <f t="shared" si="376"/>
        <v>0</v>
      </c>
      <c r="AQ89" s="60">
        <f t="shared" si="377"/>
        <v>0</v>
      </c>
      <c r="AR89" s="115">
        <f>IF($AR$7=0,0,$AR$7/$AR$6*AR88)</f>
        <v>0</v>
      </c>
      <c r="AS89" s="141"/>
      <c r="AT89" s="139"/>
      <c r="AU89" s="137"/>
      <c r="AV89" s="132"/>
      <c r="AW89" s="119"/>
      <c r="AX89" s="127"/>
      <c r="AY89" s="121"/>
      <c r="AZ89" s="121"/>
      <c r="BA89" s="121"/>
      <c r="BB89" s="121"/>
      <c r="BC89" s="121"/>
      <c r="BD89" s="121"/>
      <c r="BE89" s="121"/>
      <c r="BF89" s="117"/>
    </row>
    <row r="90" spans="1:58" ht="15" customHeight="1" x14ac:dyDescent="0.25">
      <c r="A90" s="145">
        <v>42</v>
      </c>
      <c r="B90" s="147" t="str">
        <f>'Popis studenata'!B43</f>
        <v xml:space="preserve"> </v>
      </c>
      <c r="C90" s="149">
        <f>'Popis studenata'!C43</f>
        <v>0</v>
      </c>
      <c r="D90" s="22" t="s">
        <v>19</v>
      </c>
      <c r="E90" s="23"/>
      <c r="F90" s="24"/>
      <c r="G90" s="24"/>
      <c r="H90" s="24"/>
      <c r="I90" s="140">
        <f t="shared" ref="I90" si="1126">IF((E91+F91+G91+H91)&gt;$J$4,"GREŠKA",E91+F91+G91+H91)</f>
        <v>0</v>
      </c>
      <c r="J90" s="138" t="str">
        <f t="shared" ref="J90" si="1127">IF(I90=0,"NE",(IF(I90&gt;=($J$4/2),"DA","NE")))</f>
        <v>NE</v>
      </c>
      <c r="K90" s="23"/>
      <c r="L90" s="24"/>
      <c r="M90" s="24"/>
      <c r="N90" s="24"/>
      <c r="O90" s="140">
        <f t="shared" ref="O90" si="1128">IF((K91+L91+M91+N91)&gt;$P$4,"GREŠKA",K91+L91+M91+N91)</f>
        <v>0</v>
      </c>
      <c r="P90" s="138" t="str">
        <f t="shared" ref="P90" si="1129">IF(O90=0,"NE",(IF(O90&gt;=($P$4/2),"DA","NE")))</f>
        <v>NE</v>
      </c>
      <c r="Q90" s="23"/>
      <c r="R90" s="24"/>
      <c r="S90" s="24"/>
      <c r="T90" s="24"/>
      <c r="U90" s="140">
        <f t="shared" ref="U90" si="1130">IF((Q91+R91+S91+T91)&gt;$V$4,"GREŠKA",Q91+R91+S91+T91)</f>
        <v>0</v>
      </c>
      <c r="V90" s="138" t="str">
        <f t="shared" ref="V90" si="1131">IF(U90=0,"NE",(IF(U90&gt;=($V$4/2),"DA","NE")))</f>
        <v>NE</v>
      </c>
      <c r="W90" s="23"/>
      <c r="X90" s="24"/>
      <c r="Y90" s="24"/>
      <c r="Z90" s="24"/>
      <c r="AA90" s="140">
        <f t="shared" ref="AA90" si="1132">IF((W91+X91+Y91+Z91)&gt;$AB$4,"GREŠKA",W91+X91+Y91+Z91)</f>
        <v>0</v>
      </c>
      <c r="AB90" s="138" t="str">
        <f t="shared" ref="AB90" si="1133">IF(AA90=0,"NE",(IF(AA90&gt;=($AB$4/2),"DA","NE")))</f>
        <v>NE</v>
      </c>
      <c r="AC90" s="23"/>
      <c r="AD90" s="24"/>
      <c r="AE90" s="24"/>
      <c r="AF90" s="24"/>
      <c r="AG90" s="140">
        <f t="shared" ref="AG90" si="1134">IF((AC91+AD91+AE91+AF91)&gt;$AH$4,"GREŠKA",AC91+AD91+AE91+AF91)</f>
        <v>0</v>
      </c>
      <c r="AH90" s="138" t="str">
        <f t="shared" ref="AH90" si="1135">IF(AG90=0,"NE",(IF(AG90&gt;=($AH$4/2),"DA","NE")))</f>
        <v>NE</v>
      </c>
      <c r="AI90" s="23"/>
      <c r="AJ90" s="24"/>
      <c r="AK90" s="24"/>
      <c r="AL90" s="24"/>
      <c r="AM90" s="144">
        <f t="shared" ref="AM90" si="1136">IF((AI91+AJ91+AK91+AL91)&gt;$AN$4,"GREŠKA",AI91+AJ91+AK91+AL91)</f>
        <v>0</v>
      </c>
      <c r="AN90" s="138" t="str">
        <f t="shared" ref="AN90" si="1137">IF(AM90=0,"NE",(IF(AM90&gt;=($AN$4/2),"DA","NE")))</f>
        <v>NE</v>
      </c>
      <c r="AO90" s="23"/>
      <c r="AP90" s="24"/>
      <c r="AQ90" s="24"/>
      <c r="AR90" s="24"/>
      <c r="AS90" s="144">
        <f t="shared" ref="AS90" si="1138">IF((AO91+AP91+AQ91+AR91)&gt;$AT$4,"GREŠKA",AO91+AP91+AQ91+AR91)</f>
        <v>0</v>
      </c>
      <c r="AT90" s="138" t="str">
        <f t="shared" ref="AT90" si="1139">IF(AS90=0,"NE",(IF(AS90&gt;=($AT$4/2),"DA","NE")))</f>
        <v>NE</v>
      </c>
      <c r="AU90" s="136">
        <f t="shared" ref="AU90" si="1140">IF(AND(J90="da",P90="da",V90="da",AB90="da",AH90="da",AN90="da",AT90="da"),I90+O90+U90+AA90+AS90+AM90+AG90,0)</f>
        <v>0</v>
      </c>
      <c r="AV90" s="131" t="str">
        <f t="shared" ref="AV90" si="1141">IF(OR(COUNTIF(J90:AT91,"ne")&gt;3,COUNTIF(J90:AT91,"ne")=0),"NE",COUNTIF(J90:AT91,"ne"))</f>
        <v>NE</v>
      </c>
      <c r="AW90" s="118" t="str">
        <f t="shared" ref="AW90" si="1142">IF(SUM(COUNTBLANK(E90:H90),COUNTBLANK(K90:N90),COUNTBLANK(Q90:T90),COUNTBLANK(W90:Z90),COUNTBLANK(AC90:AF90),COUNTBLANK(AI90:AL90),COUNTBLANK(AO90:AR90))=28,"NE","DA")</f>
        <v>NE</v>
      </c>
      <c r="AX90" s="126"/>
      <c r="AY90" s="120" t="str">
        <f>J90</f>
        <v>NE</v>
      </c>
      <c r="AZ90" s="120" t="str">
        <f>P90</f>
        <v>NE</v>
      </c>
      <c r="BA90" s="120" t="str">
        <f>V90</f>
        <v>NE</v>
      </c>
      <c r="BB90" s="120" t="str">
        <f>AB90</f>
        <v>NE</v>
      </c>
      <c r="BC90" s="120" t="str">
        <f>AH90</f>
        <v>NE</v>
      </c>
      <c r="BD90" s="120" t="str">
        <f>AN90</f>
        <v>NE</v>
      </c>
      <c r="BE90" s="120" t="str">
        <f>AT90</f>
        <v>NE</v>
      </c>
      <c r="BF90" s="116" t="str">
        <f t="shared" ref="BF90" si="1143">IF(AU90&lt;50, "NE",IF(AU90&lt;60,2,IF(AU90&lt;75,3,IF(AU90&lt;90,4,5))))</f>
        <v>NE</v>
      </c>
    </row>
    <row r="91" spans="1:58" ht="15.75" customHeight="1" thickBot="1" x14ac:dyDescent="0.3">
      <c r="A91" s="146"/>
      <c r="B91" s="148"/>
      <c r="C91" s="150"/>
      <c r="D91" s="27" t="s">
        <v>20</v>
      </c>
      <c r="E91" s="28">
        <f t="shared" ref="E91" si="1144">IF($E$7=0,0,$E$7/$E$6*E90)</f>
        <v>0</v>
      </c>
      <c r="F91" s="28">
        <f t="shared" ref="F91" si="1145">IF($F$7=0,0,$F$7/$F$6*F90)</f>
        <v>0</v>
      </c>
      <c r="G91" s="28">
        <f t="shared" ref="G91" si="1146">IF($G$7=0,0,$G$7/$G$6*G90)</f>
        <v>0</v>
      </c>
      <c r="H91" s="28">
        <f t="shared" ref="H91" si="1147">IF($H$7=0,0,$H$7/$H$6*H90)</f>
        <v>0</v>
      </c>
      <c r="I91" s="141"/>
      <c r="J91" s="139"/>
      <c r="K91" s="29">
        <f t="shared" ref="K91" si="1148">IF($K$7=0,0,$K$7/$K$6*K90)</f>
        <v>0</v>
      </c>
      <c r="L91" s="28">
        <f t="shared" ref="L91" si="1149">IF($L$7=0,0,$L$7/$L$6*L90)</f>
        <v>0</v>
      </c>
      <c r="M91" s="28">
        <f t="shared" ref="M91" si="1150">IF($M$7=0,0,$M$7/$M$6*M90)</f>
        <v>0</v>
      </c>
      <c r="N91" s="28">
        <f t="shared" ref="N91" si="1151">IF($N$7=0,0,$N$7/$N$6*N90)</f>
        <v>0</v>
      </c>
      <c r="O91" s="141"/>
      <c r="P91" s="139"/>
      <c r="Q91" s="29">
        <f t="shared" ref="Q91" si="1152">IF($Q$7=0,0,$Q$7/$Q$6*Q90)</f>
        <v>0</v>
      </c>
      <c r="R91" s="28">
        <f t="shared" ref="R91" si="1153">IF($R$7=0,0,$R$7/$R$6*R90)</f>
        <v>0</v>
      </c>
      <c r="S91" s="28">
        <f t="shared" ref="S91" si="1154">IF($S$7=0,0,$S$7/$S$6*S90)</f>
        <v>0</v>
      </c>
      <c r="T91" s="28">
        <f t="shared" ref="T91" si="1155">IF($T$7=0,0,$T$7/$T$6*T90)</f>
        <v>0</v>
      </c>
      <c r="U91" s="141"/>
      <c r="V91" s="139"/>
      <c r="W91" s="29">
        <f t="shared" ref="W91" si="1156">IF($W$7=0,0,$W$7/$W$6*W90)</f>
        <v>0</v>
      </c>
      <c r="X91" s="28">
        <f t="shared" ref="X91" si="1157">IF($X$7=0,0,$X$7/$X$6*X90)</f>
        <v>0</v>
      </c>
      <c r="Y91" s="28">
        <f t="shared" ref="Y91" si="1158">IF($Y$7=0,0,$Y$7/$Y$6*Y90)</f>
        <v>0</v>
      </c>
      <c r="Z91" s="28">
        <f t="shared" ref="Z91" si="1159">IF($Z$7=0,0,$Z$7/$Z$6*Z90)</f>
        <v>0</v>
      </c>
      <c r="AA91" s="141"/>
      <c r="AB91" s="139"/>
      <c r="AC91" s="29">
        <f t="shared" si="367"/>
        <v>0</v>
      </c>
      <c r="AD91" s="28">
        <f t="shared" si="368"/>
        <v>0</v>
      </c>
      <c r="AE91" s="28">
        <f t="shared" si="369"/>
        <v>0</v>
      </c>
      <c r="AF91" s="28">
        <f t="shared" si="370"/>
        <v>0</v>
      </c>
      <c r="AG91" s="142"/>
      <c r="AH91" s="143"/>
      <c r="AI91" s="60">
        <f t="shared" si="371"/>
        <v>0</v>
      </c>
      <c r="AJ91" s="60">
        <f t="shared" si="372"/>
        <v>0</v>
      </c>
      <c r="AK91" s="60">
        <f t="shared" si="373"/>
        <v>0</v>
      </c>
      <c r="AL91" s="60">
        <f t="shared" si="374"/>
        <v>0</v>
      </c>
      <c r="AM91" s="141"/>
      <c r="AN91" s="139"/>
      <c r="AO91" s="60">
        <f t="shared" si="375"/>
        <v>0</v>
      </c>
      <c r="AP91" s="60">
        <f t="shared" si="376"/>
        <v>0</v>
      </c>
      <c r="AQ91" s="60">
        <f t="shared" si="377"/>
        <v>0</v>
      </c>
      <c r="AR91" s="115">
        <f>IF($AR$7=0,0,$AR$7/$AR$6*AR90)</f>
        <v>0</v>
      </c>
      <c r="AS91" s="141"/>
      <c r="AT91" s="139"/>
      <c r="AU91" s="137"/>
      <c r="AV91" s="132"/>
      <c r="AW91" s="119"/>
      <c r="AX91" s="127"/>
      <c r="AY91" s="121"/>
      <c r="AZ91" s="121"/>
      <c r="BA91" s="121"/>
      <c r="BB91" s="121"/>
      <c r="BC91" s="121"/>
      <c r="BD91" s="121"/>
      <c r="BE91" s="121"/>
      <c r="BF91" s="117"/>
    </row>
    <row r="92" spans="1:58" ht="15" customHeight="1" x14ac:dyDescent="0.25">
      <c r="A92" s="145">
        <v>43</v>
      </c>
      <c r="B92" s="147" t="str">
        <f>'Popis studenata'!B44</f>
        <v xml:space="preserve"> </v>
      </c>
      <c r="C92" s="149">
        <f>'Popis studenata'!C44</f>
        <v>0</v>
      </c>
      <c r="D92" s="22" t="s">
        <v>19</v>
      </c>
      <c r="E92" s="23"/>
      <c r="F92" s="24"/>
      <c r="G92" s="24"/>
      <c r="H92" s="24"/>
      <c r="I92" s="140">
        <f t="shared" ref="I92" si="1160">IF((E93+F93+G93+H93)&gt;$J$4,"GREŠKA",E93+F93+G93+H93)</f>
        <v>0</v>
      </c>
      <c r="J92" s="138" t="str">
        <f t="shared" ref="J92" si="1161">IF(I92=0,"NE",(IF(I92&gt;=($J$4/2),"DA","NE")))</f>
        <v>NE</v>
      </c>
      <c r="K92" s="23"/>
      <c r="L92" s="24"/>
      <c r="M92" s="24"/>
      <c r="N92" s="24"/>
      <c r="O92" s="140">
        <f t="shared" ref="O92" si="1162">IF((K93+L93+M93+N93)&gt;$P$4,"GREŠKA",K93+L93+M93+N93)</f>
        <v>0</v>
      </c>
      <c r="P92" s="138" t="str">
        <f t="shared" ref="P92" si="1163">IF(O92=0,"NE",(IF(O92&gt;=($P$4/2),"DA","NE")))</f>
        <v>NE</v>
      </c>
      <c r="Q92" s="23"/>
      <c r="R92" s="24"/>
      <c r="S92" s="24"/>
      <c r="T92" s="24"/>
      <c r="U92" s="140">
        <f t="shared" ref="U92" si="1164">IF((Q93+R93+S93+T93)&gt;$V$4,"GREŠKA",Q93+R93+S93+T93)</f>
        <v>0</v>
      </c>
      <c r="V92" s="138" t="str">
        <f t="shared" ref="V92" si="1165">IF(U92=0,"NE",(IF(U92&gt;=($V$4/2),"DA","NE")))</f>
        <v>NE</v>
      </c>
      <c r="W92" s="23"/>
      <c r="X92" s="24"/>
      <c r="Y92" s="24"/>
      <c r="Z92" s="24"/>
      <c r="AA92" s="140">
        <f t="shared" ref="AA92" si="1166">IF((W93+X93+Y93+Z93)&gt;$AB$4,"GREŠKA",W93+X93+Y93+Z93)</f>
        <v>0</v>
      </c>
      <c r="AB92" s="138" t="str">
        <f t="shared" ref="AB92" si="1167">IF(AA92=0,"NE",(IF(AA92&gt;=($AB$4/2),"DA","NE")))</f>
        <v>NE</v>
      </c>
      <c r="AC92" s="23"/>
      <c r="AD92" s="24"/>
      <c r="AE92" s="24"/>
      <c r="AF92" s="24"/>
      <c r="AG92" s="140">
        <f t="shared" ref="AG92" si="1168">IF((AC93+AD93+AE93+AF93)&gt;$AH$4,"GREŠKA",AC93+AD93+AE93+AF93)</f>
        <v>0</v>
      </c>
      <c r="AH92" s="138" t="str">
        <f t="shared" ref="AH92" si="1169">IF(AG92=0,"NE",(IF(AG92&gt;=($AH$4/2),"DA","NE")))</f>
        <v>NE</v>
      </c>
      <c r="AI92" s="23"/>
      <c r="AJ92" s="24"/>
      <c r="AK92" s="24"/>
      <c r="AL92" s="24"/>
      <c r="AM92" s="144">
        <f t="shared" ref="AM92" si="1170">IF((AI93+AJ93+AK93+AL93)&gt;$AN$4,"GREŠKA",AI93+AJ93+AK93+AL93)</f>
        <v>0</v>
      </c>
      <c r="AN92" s="138" t="str">
        <f t="shared" ref="AN92" si="1171">IF(AM92=0,"NE",(IF(AM92&gt;=($AN$4/2),"DA","NE")))</f>
        <v>NE</v>
      </c>
      <c r="AO92" s="23"/>
      <c r="AP92" s="24"/>
      <c r="AQ92" s="24"/>
      <c r="AR92" s="24"/>
      <c r="AS92" s="144">
        <f t="shared" ref="AS92" si="1172">IF((AO93+AP93+AQ93+AR93)&gt;$AT$4,"GREŠKA",AO93+AP93+AQ93+AR93)</f>
        <v>0</v>
      </c>
      <c r="AT92" s="138" t="str">
        <f t="shared" ref="AT92" si="1173">IF(AS92=0,"NE",(IF(AS92&gt;=($AT$4/2),"DA","NE")))</f>
        <v>NE</v>
      </c>
      <c r="AU92" s="136">
        <f t="shared" ref="AU92" si="1174">IF(AND(J92="da",P92="da",V92="da",AB92="da",AH92="da",AN92="da",AT92="da"),I92+O92+U92+AA92+AS92+AM92+AG92,0)</f>
        <v>0</v>
      </c>
      <c r="AV92" s="131" t="str">
        <f t="shared" ref="AV92" si="1175">IF(OR(COUNTIF(J92:AT93,"ne")&gt;3,COUNTIF(J92:AT93,"ne")=0),"NE",COUNTIF(J92:AT93,"ne"))</f>
        <v>NE</v>
      </c>
      <c r="AW92" s="118" t="str">
        <f t="shared" ref="AW92" si="1176">IF(SUM(COUNTBLANK(E92:H92),COUNTBLANK(K92:N92),COUNTBLANK(Q92:T92),COUNTBLANK(W92:Z92),COUNTBLANK(AC92:AF92),COUNTBLANK(AI92:AL92),COUNTBLANK(AO92:AR92))=28,"NE","DA")</f>
        <v>NE</v>
      </c>
      <c r="AX92" s="126"/>
      <c r="AY92" s="120" t="str">
        <f>J92</f>
        <v>NE</v>
      </c>
      <c r="AZ92" s="120" t="str">
        <f>P92</f>
        <v>NE</v>
      </c>
      <c r="BA92" s="120" t="str">
        <f>V92</f>
        <v>NE</v>
      </c>
      <c r="BB92" s="120" t="str">
        <f>AB92</f>
        <v>NE</v>
      </c>
      <c r="BC92" s="120" t="str">
        <f>AH92</f>
        <v>NE</v>
      </c>
      <c r="BD92" s="120" t="str">
        <f>AN92</f>
        <v>NE</v>
      </c>
      <c r="BE92" s="120" t="str">
        <f>AT92</f>
        <v>NE</v>
      </c>
      <c r="BF92" s="116" t="str">
        <f t="shared" ref="BF92" si="1177">IF(AU92&lt;50, "NE",IF(AU92&lt;60,2,IF(AU92&lt;75,3,IF(AU92&lt;90,4,5))))</f>
        <v>NE</v>
      </c>
    </row>
    <row r="93" spans="1:58" ht="15.75" customHeight="1" thickBot="1" x14ac:dyDescent="0.3">
      <c r="A93" s="146"/>
      <c r="B93" s="148"/>
      <c r="C93" s="150"/>
      <c r="D93" s="27" t="s">
        <v>20</v>
      </c>
      <c r="E93" s="28">
        <f t="shared" ref="E93" si="1178">IF($E$7=0,0,$E$7/$E$6*E92)</f>
        <v>0</v>
      </c>
      <c r="F93" s="28">
        <f t="shared" ref="F93" si="1179">IF($F$7=0,0,$F$7/$F$6*F92)</f>
        <v>0</v>
      </c>
      <c r="G93" s="28">
        <f t="shared" ref="G93" si="1180">IF($G$7=0,0,$G$7/$G$6*G92)</f>
        <v>0</v>
      </c>
      <c r="H93" s="28">
        <f t="shared" ref="H93" si="1181">IF($H$7=0,0,$H$7/$H$6*H92)</f>
        <v>0</v>
      </c>
      <c r="I93" s="141"/>
      <c r="J93" s="139"/>
      <c r="K93" s="29">
        <f t="shared" ref="K93" si="1182">IF($K$7=0,0,$K$7/$K$6*K92)</f>
        <v>0</v>
      </c>
      <c r="L93" s="28">
        <f t="shared" ref="L93" si="1183">IF($L$7=0,0,$L$7/$L$6*L92)</f>
        <v>0</v>
      </c>
      <c r="M93" s="28">
        <f t="shared" ref="M93" si="1184">IF($M$7=0,0,$M$7/$M$6*M92)</f>
        <v>0</v>
      </c>
      <c r="N93" s="28">
        <f t="shared" ref="N93" si="1185">IF($N$7=0,0,$N$7/$N$6*N92)</f>
        <v>0</v>
      </c>
      <c r="O93" s="141"/>
      <c r="P93" s="139"/>
      <c r="Q93" s="29">
        <f t="shared" ref="Q93" si="1186">IF($Q$7=0,0,$Q$7/$Q$6*Q92)</f>
        <v>0</v>
      </c>
      <c r="R93" s="28">
        <f t="shared" ref="R93" si="1187">IF($R$7=0,0,$R$7/$R$6*R92)</f>
        <v>0</v>
      </c>
      <c r="S93" s="28">
        <f t="shared" ref="S93" si="1188">IF($S$7=0,0,$S$7/$S$6*S92)</f>
        <v>0</v>
      </c>
      <c r="T93" s="28">
        <f t="shared" ref="T93" si="1189">IF($T$7=0,0,$T$7/$T$6*T92)</f>
        <v>0</v>
      </c>
      <c r="U93" s="141"/>
      <c r="V93" s="139"/>
      <c r="W93" s="29">
        <f t="shared" ref="W93" si="1190">IF($W$7=0,0,$W$7/$W$6*W92)</f>
        <v>0</v>
      </c>
      <c r="X93" s="28">
        <f t="shared" ref="X93" si="1191">IF($X$7=0,0,$X$7/$X$6*X92)</f>
        <v>0</v>
      </c>
      <c r="Y93" s="28">
        <f t="shared" ref="Y93" si="1192">IF($Y$7=0,0,$Y$7/$Y$6*Y92)</f>
        <v>0</v>
      </c>
      <c r="Z93" s="28">
        <f t="shared" ref="Z93" si="1193">IF($Z$7=0,0,$Z$7/$Z$6*Z92)</f>
        <v>0</v>
      </c>
      <c r="AA93" s="141"/>
      <c r="AB93" s="139"/>
      <c r="AC93" s="29">
        <f t="shared" si="367"/>
        <v>0</v>
      </c>
      <c r="AD93" s="28">
        <f t="shared" si="368"/>
        <v>0</v>
      </c>
      <c r="AE93" s="28">
        <f t="shared" si="369"/>
        <v>0</v>
      </c>
      <c r="AF93" s="28">
        <f t="shared" si="370"/>
        <v>0</v>
      </c>
      <c r="AG93" s="142"/>
      <c r="AH93" s="143"/>
      <c r="AI93" s="60">
        <f t="shared" si="371"/>
        <v>0</v>
      </c>
      <c r="AJ93" s="60">
        <f t="shared" si="372"/>
        <v>0</v>
      </c>
      <c r="AK93" s="60">
        <f t="shared" si="373"/>
        <v>0</v>
      </c>
      <c r="AL93" s="60">
        <f t="shared" si="374"/>
        <v>0</v>
      </c>
      <c r="AM93" s="141"/>
      <c r="AN93" s="139"/>
      <c r="AO93" s="60">
        <f t="shared" si="375"/>
        <v>0</v>
      </c>
      <c r="AP93" s="60">
        <f t="shared" si="376"/>
        <v>0</v>
      </c>
      <c r="AQ93" s="60">
        <f t="shared" si="377"/>
        <v>0</v>
      </c>
      <c r="AR93" s="115">
        <f>IF($AR$7=0,0,$AR$7/$AR$6*AR92)</f>
        <v>0</v>
      </c>
      <c r="AS93" s="141"/>
      <c r="AT93" s="139"/>
      <c r="AU93" s="137"/>
      <c r="AV93" s="132"/>
      <c r="AW93" s="119"/>
      <c r="AX93" s="127"/>
      <c r="AY93" s="121"/>
      <c r="AZ93" s="121"/>
      <c r="BA93" s="121"/>
      <c r="BB93" s="121"/>
      <c r="BC93" s="121"/>
      <c r="BD93" s="121"/>
      <c r="BE93" s="121"/>
      <c r="BF93" s="117"/>
    </row>
    <row r="94" spans="1:58" ht="15" customHeight="1" x14ac:dyDescent="0.25">
      <c r="A94" s="145">
        <v>44</v>
      </c>
      <c r="B94" s="147" t="str">
        <f>'Popis studenata'!B45</f>
        <v xml:space="preserve"> </v>
      </c>
      <c r="C94" s="149">
        <f>'Popis studenata'!C45</f>
        <v>0</v>
      </c>
      <c r="D94" s="22" t="s">
        <v>19</v>
      </c>
      <c r="E94" s="23"/>
      <c r="F94" s="24"/>
      <c r="G94" s="24"/>
      <c r="H94" s="24"/>
      <c r="I94" s="140">
        <f t="shared" ref="I94" si="1194">IF((E95+F95+G95+H95)&gt;$J$4,"GREŠKA",E95+F95+G95+H95)</f>
        <v>0</v>
      </c>
      <c r="J94" s="138" t="str">
        <f t="shared" ref="J94" si="1195">IF(I94=0,"NE",(IF(I94&gt;=($J$4/2),"DA","NE")))</f>
        <v>NE</v>
      </c>
      <c r="K94" s="23"/>
      <c r="L94" s="24"/>
      <c r="M94" s="24"/>
      <c r="N94" s="24"/>
      <c r="O94" s="140">
        <f t="shared" ref="O94" si="1196">IF((K95+L95+M95+N95)&gt;$P$4,"GREŠKA",K95+L95+M95+N95)</f>
        <v>0</v>
      </c>
      <c r="P94" s="138" t="str">
        <f t="shared" ref="P94" si="1197">IF(O94=0,"NE",(IF(O94&gt;=($P$4/2),"DA","NE")))</f>
        <v>NE</v>
      </c>
      <c r="Q94" s="23"/>
      <c r="R94" s="24"/>
      <c r="S94" s="24"/>
      <c r="T94" s="24"/>
      <c r="U94" s="140">
        <f t="shared" ref="U94" si="1198">IF((Q95+R95+S95+T95)&gt;$V$4,"GREŠKA",Q95+R95+S95+T95)</f>
        <v>0</v>
      </c>
      <c r="V94" s="138" t="str">
        <f t="shared" ref="V94" si="1199">IF(U94=0,"NE",(IF(U94&gt;=($V$4/2),"DA","NE")))</f>
        <v>NE</v>
      </c>
      <c r="W94" s="23"/>
      <c r="X94" s="24"/>
      <c r="Y94" s="24"/>
      <c r="Z94" s="24"/>
      <c r="AA94" s="140">
        <f t="shared" ref="AA94" si="1200">IF((W95+X95+Y95+Z95)&gt;$AB$4,"GREŠKA",W95+X95+Y95+Z95)</f>
        <v>0</v>
      </c>
      <c r="AB94" s="138" t="str">
        <f t="shared" ref="AB94" si="1201">IF(AA94=0,"NE",(IF(AA94&gt;=($AB$4/2),"DA","NE")))</f>
        <v>NE</v>
      </c>
      <c r="AC94" s="23"/>
      <c r="AD94" s="24"/>
      <c r="AE94" s="24"/>
      <c r="AF94" s="24"/>
      <c r="AG94" s="140">
        <f t="shared" ref="AG94" si="1202">IF((AC95+AD95+AE95+AF95)&gt;$AH$4,"GREŠKA",AC95+AD95+AE95+AF95)</f>
        <v>0</v>
      </c>
      <c r="AH94" s="138" t="str">
        <f t="shared" ref="AH94" si="1203">IF(AG94=0,"NE",(IF(AG94&gt;=($AH$4/2),"DA","NE")))</f>
        <v>NE</v>
      </c>
      <c r="AI94" s="23"/>
      <c r="AJ94" s="24"/>
      <c r="AK94" s="24"/>
      <c r="AL94" s="24"/>
      <c r="AM94" s="144">
        <f t="shared" ref="AM94" si="1204">IF((AI95+AJ95+AK95+AL95)&gt;$AN$4,"GREŠKA",AI95+AJ95+AK95+AL95)</f>
        <v>0</v>
      </c>
      <c r="AN94" s="138" t="str">
        <f t="shared" ref="AN94" si="1205">IF(AM94=0,"NE",(IF(AM94&gt;=($AN$4/2),"DA","NE")))</f>
        <v>NE</v>
      </c>
      <c r="AO94" s="23"/>
      <c r="AP94" s="24"/>
      <c r="AQ94" s="24"/>
      <c r="AR94" s="24"/>
      <c r="AS94" s="144">
        <f t="shared" ref="AS94" si="1206">IF((AO95+AP95+AQ95+AR95)&gt;$AT$4,"GREŠKA",AO95+AP95+AQ95+AR95)</f>
        <v>0</v>
      </c>
      <c r="AT94" s="138" t="str">
        <f t="shared" ref="AT94" si="1207">IF(AS94=0,"NE",(IF(AS94&gt;=($AT$4/2),"DA","NE")))</f>
        <v>NE</v>
      </c>
      <c r="AU94" s="136">
        <f t="shared" ref="AU94" si="1208">IF(AND(J94="da",P94="da",V94="da",AB94="da",AH94="da",AN94="da",AT94="da"),I94+O94+U94+AA94+AS94+AM94+AG94,0)</f>
        <v>0</v>
      </c>
      <c r="AV94" s="131" t="str">
        <f t="shared" ref="AV94" si="1209">IF(OR(COUNTIF(J94:AT95,"ne")&gt;3,COUNTIF(J94:AT95,"ne")=0),"NE",COUNTIF(J94:AT95,"ne"))</f>
        <v>NE</v>
      </c>
      <c r="AW94" s="118" t="str">
        <f t="shared" ref="AW94" si="1210">IF(SUM(COUNTBLANK(E94:H94),COUNTBLANK(K94:N94),COUNTBLANK(Q94:T94),COUNTBLANK(W94:Z94),COUNTBLANK(AC94:AF94),COUNTBLANK(AI94:AL94),COUNTBLANK(AO94:AR94))=28,"NE","DA")</f>
        <v>NE</v>
      </c>
      <c r="AX94" s="126"/>
      <c r="AY94" s="120" t="str">
        <f>J94</f>
        <v>NE</v>
      </c>
      <c r="AZ94" s="120" t="str">
        <f>P94</f>
        <v>NE</v>
      </c>
      <c r="BA94" s="120" t="str">
        <f>V94</f>
        <v>NE</v>
      </c>
      <c r="BB94" s="120" t="str">
        <f>AB94</f>
        <v>NE</v>
      </c>
      <c r="BC94" s="120" t="str">
        <f>AH94</f>
        <v>NE</v>
      </c>
      <c r="BD94" s="120" t="str">
        <f>AN94</f>
        <v>NE</v>
      </c>
      <c r="BE94" s="120" t="str">
        <f>AT94</f>
        <v>NE</v>
      </c>
      <c r="BF94" s="116" t="str">
        <f t="shared" ref="BF94" si="1211">IF(AU94&lt;50, "NE",IF(AU94&lt;60,2,IF(AU94&lt;75,3,IF(AU94&lt;90,4,5))))</f>
        <v>NE</v>
      </c>
    </row>
    <row r="95" spans="1:58" ht="15.75" customHeight="1" thickBot="1" x14ac:dyDescent="0.3">
      <c r="A95" s="146"/>
      <c r="B95" s="148"/>
      <c r="C95" s="150"/>
      <c r="D95" s="27" t="s">
        <v>20</v>
      </c>
      <c r="E95" s="28">
        <f t="shared" ref="E95" si="1212">IF($E$7=0,0,$E$7/$E$6*E94)</f>
        <v>0</v>
      </c>
      <c r="F95" s="28">
        <f t="shared" ref="F95" si="1213">IF($F$7=0,0,$F$7/$F$6*F94)</f>
        <v>0</v>
      </c>
      <c r="G95" s="28">
        <f t="shared" ref="G95" si="1214">IF($G$7=0,0,$G$7/$G$6*G94)</f>
        <v>0</v>
      </c>
      <c r="H95" s="28">
        <f t="shared" ref="H95" si="1215">IF($H$7=0,0,$H$7/$H$6*H94)</f>
        <v>0</v>
      </c>
      <c r="I95" s="141"/>
      <c r="J95" s="139"/>
      <c r="K95" s="29">
        <f t="shared" ref="K95" si="1216">IF($K$7=0,0,$K$7/$K$6*K94)</f>
        <v>0</v>
      </c>
      <c r="L95" s="28">
        <f t="shared" ref="L95" si="1217">IF($L$7=0,0,$L$7/$L$6*L94)</f>
        <v>0</v>
      </c>
      <c r="M95" s="28">
        <f t="shared" ref="M95" si="1218">IF($M$7=0,0,$M$7/$M$6*M94)</f>
        <v>0</v>
      </c>
      <c r="N95" s="28">
        <f t="shared" ref="N95" si="1219">IF($N$7=0,0,$N$7/$N$6*N94)</f>
        <v>0</v>
      </c>
      <c r="O95" s="141"/>
      <c r="P95" s="139"/>
      <c r="Q95" s="29">
        <f t="shared" ref="Q95" si="1220">IF($Q$7=0,0,$Q$7/$Q$6*Q94)</f>
        <v>0</v>
      </c>
      <c r="R95" s="28">
        <f t="shared" ref="R95" si="1221">IF($R$7=0,0,$R$7/$R$6*R94)</f>
        <v>0</v>
      </c>
      <c r="S95" s="28">
        <f t="shared" ref="S95" si="1222">IF($S$7=0,0,$S$7/$S$6*S94)</f>
        <v>0</v>
      </c>
      <c r="T95" s="28">
        <f t="shared" ref="T95" si="1223">IF($T$7=0,0,$T$7/$T$6*T94)</f>
        <v>0</v>
      </c>
      <c r="U95" s="141"/>
      <c r="V95" s="139"/>
      <c r="W95" s="29">
        <f t="shared" ref="W95" si="1224">IF($W$7=0,0,$W$7/$W$6*W94)</f>
        <v>0</v>
      </c>
      <c r="X95" s="28">
        <f t="shared" ref="X95" si="1225">IF($X$7=0,0,$X$7/$X$6*X94)</f>
        <v>0</v>
      </c>
      <c r="Y95" s="28">
        <f t="shared" ref="Y95" si="1226">IF($Y$7=0,0,$Y$7/$Y$6*Y94)</f>
        <v>0</v>
      </c>
      <c r="Z95" s="28">
        <f t="shared" ref="Z95" si="1227">IF($Z$7=0,0,$Z$7/$Z$6*Z94)</f>
        <v>0</v>
      </c>
      <c r="AA95" s="141"/>
      <c r="AB95" s="139"/>
      <c r="AC95" s="29">
        <f t="shared" si="367"/>
        <v>0</v>
      </c>
      <c r="AD95" s="28">
        <f t="shared" si="368"/>
        <v>0</v>
      </c>
      <c r="AE95" s="28">
        <f t="shared" si="369"/>
        <v>0</v>
      </c>
      <c r="AF95" s="28">
        <f t="shared" si="370"/>
        <v>0</v>
      </c>
      <c r="AG95" s="142"/>
      <c r="AH95" s="143"/>
      <c r="AI95" s="60">
        <f t="shared" si="371"/>
        <v>0</v>
      </c>
      <c r="AJ95" s="60">
        <f t="shared" si="372"/>
        <v>0</v>
      </c>
      <c r="AK95" s="60">
        <f t="shared" si="373"/>
        <v>0</v>
      </c>
      <c r="AL95" s="60">
        <f t="shared" si="374"/>
        <v>0</v>
      </c>
      <c r="AM95" s="141"/>
      <c r="AN95" s="139"/>
      <c r="AO95" s="60">
        <f t="shared" si="375"/>
        <v>0</v>
      </c>
      <c r="AP95" s="60">
        <f t="shared" si="376"/>
        <v>0</v>
      </c>
      <c r="AQ95" s="60">
        <f t="shared" si="377"/>
        <v>0</v>
      </c>
      <c r="AR95" s="115">
        <f>IF($AR$7=0,0,$AR$7/$AR$6*AR94)</f>
        <v>0</v>
      </c>
      <c r="AS95" s="141"/>
      <c r="AT95" s="139"/>
      <c r="AU95" s="137"/>
      <c r="AV95" s="132"/>
      <c r="AW95" s="119"/>
      <c r="AX95" s="127"/>
      <c r="AY95" s="121"/>
      <c r="AZ95" s="121"/>
      <c r="BA95" s="121"/>
      <c r="BB95" s="121"/>
      <c r="BC95" s="121"/>
      <c r="BD95" s="121"/>
      <c r="BE95" s="121"/>
      <c r="BF95" s="117"/>
    </row>
    <row r="96" spans="1:58" ht="15" customHeight="1" x14ac:dyDescent="0.25">
      <c r="A96" s="145">
        <v>45</v>
      </c>
      <c r="B96" s="147" t="str">
        <f>'Popis studenata'!B46</f>
        <v xml:space="preserve"> </v>
      </c>
      <c r="C96" s="149">
        <f>'Popis studenata'!C46</f>
        <v>0</v>
      </c>
      <c r="D96" s="22" t="s">
        <v>19</v>
      </c>
      <c r="E96" s="23"/>
      <c r="F96" s="24"/>
      <c r="G96" s="24"/>
      <c r="H96" s="24"/>
      <c r="I96" s="140">
        <f t="shared" ref="I96" si="1228">IF((E97+F97+G97+H97)&gt;$J$4,"GREŠKA",E97+F97+G97+H97)</f>
        <v>0</v>
      </c>
      <c r="J96" s="138" t="str">
        <f t="shared" ref="J96" si="1229">IF(I96=0,"NE",(IF(I96&gt;=($J$4/2),"DA","NE")))</f>
        <v>NE</v>
      </c>
      <c r="K96" s="23"/>
      <c r="L96" s="24"/>
      <c r="M96" s="24"/>
      <c r="N96" s="24"/>
      <c r="O96" s="140">
        <f t="shared" ref="O96" si="1230">IF((K97+L97+M97+N97)&gt;$P$4,"GREŠKA",K97+L97+M97+N97)</f>
        <v>0</v>
      </c>
      <c r="P96" s="138" t="str">
        <f t="shared" ref="P96" si="1231">IF(O96=0,"NE",(IF(O96&gt;=($P$4/2),"DA","NE")))</f>
        <v>NE</v>
      </c>
      <c r="Q96" s="23"/>
      <c r="R96" s="24"/>
      <c r="S96" s="24"/>
      <c r="T96" s="24"/>
      <c r="U96" s="140">
        <f t="shared" ref="U96" si="1232">IF((Q97+R97+S97+T97)&gt;$V$4,"GREŠKA",Q97+R97+S97+T97)</f>
        <v>0</v>
      </c>
      <c r="V96" s="138" t="str">
        <f t="shared" ref="V96" si="1233">IF(U96=0,"NE",(IF(U96&gt;=($V$4/2),"DA","NE")))</f>
        <v>NE</v>
      </c>
      <c r="W96" s="23"/>
      <c r="X96" s="24"/>
      <c r="Y96" s="24"/>
      <c r="Z96" s="24"/>
      <c r="AA96" s="140">
        <f t="shared" ref="AA96" si="1234">IF((W97+X97+Y97+Z97)&gt;$AB$4,"GREŠKA",W97+X97+Y97+Z97)</f>
        <v>0</v>
      </c>
      <c r="AB96" s="138" t="str">
        <f t="shared" ref="AB96" si="1235">IF(AA96=0,"NE",(IF(AA96&gt;=($AB$4/2),"DA","NE")))</f>
        <v>NE</v>
      </c>
      <c r="AC96" s="23"/>
      <c r="AD96" s="24"/>
      <c r="AE96" s="24"/>
      <c r="AF96" s="24"/>
      <c r="AG96" s="140">
        <f t="shared" ref="AG96" si="1236">IF((AC97+AD97+AE97+AF97)&gt;$AH$4,"GREŠKA",AC97+AD97+AE97+AF97)</f>
        <v>0</v>
      </c>
      <c r="AH96" s="138" t="str">
        <f t="shared" ref="AH96" si="1237">IF(AG96=0,"NE",(IF(AG96&gt;=($AH$4/2),"DA","NE")))</f>
        <v>NE</v>
      </c>
      <c r="AI96" s="23"/>
      <c r="AJ96" s="24"/>
      <c r="AK96" s="24"/>
      <c r="AL96" s="24"/>
      <c r="AM96" s="144">
        <f t="shared" ref="AM96" si="1238">IF((AI97+AJ97+AK97+AL97)&gt;$AN$4,"GREŠKA",AI97+AJ97+AK97+AL97)</f>
        <v>0</v>
      </c>
      <c r="AN96" s="138" t="str">
        <f t="shared" ref="AN96" si="1239">IF(AM96=0,"NE",(IF(AM96&gt;=($AN$4/2),"DA","NE")))</f>
        <v>NE</v>
      </c>
      <c r="AO96" s="23"/>
      <c r="AP96" s="24"/>
      <c r="AQ96" s="24"/>
      <c r="AR96" s="24"/>
      <c r="AS96" s="144">
        <f t="shared" ref="AS96" si="1240">IF((AO97+AP97+AQ97+AR97)&gt;$AT$4,"GREŠKA",AO97+AP97+AQ97+AR97)</f>
        <v>0</v>
      </c>
      <c r="AT96" s="138" t="str">
        <f t="shared" ref="AT96" si="1241">IF(AS96=0,"NE",(IF(AS96&gt;=($AT$4/2),"DA","NE")))</f>
        <v>NE</v>
      </c>
      <c r="AU96" s="136">
        <f t="shared" ref="AU96" si="1242">IF(AND(J96="da",P96="da",V96="da",AB96="da",AH96="da",AN96="da",AT96="da"),I96+O96+U96+AA96+AS96+AM96+AG96,0)</f>
        <v>0</v>
      </c>
      <c r="AV96" s="131" t="str">
        <f t="shared" ref="AV96" si="1243">IF(OR(COUNTIF(J96:AT97,"ne")&gt;3,COUNTIF(J96:AT97,"ne")=0),"NE",COUNTIF(J96:AT97,"ne"))</f>
        <v>NE</v>
      </c>
      <c r="AW96" s="118" t="str">
        <f t="shared" ref="AW96" si="1244">IF(SUM(COUNTBLANK(E96:H96),COUNTBLANK(K96:N96),COUNTBLANK(Q96:T96),COUNTBLANK(W96:Z96),COUNTBLANK(AC96:AF96),COUNTBLANK(AI96:AL96),COUNTBLANK(AO96:AR96))=28,"NE","DA")</f>
        <v>NE</v>
      </c>
      <c r="AX96" s="126"/>
      <c r="AY96" s="120" t="str">
        <f>J96</f>
        <v>NE</v>
      </c>
      <c r="AZ96" s="120" t="str">
        <f>P96</f>
        <v>NE</v>
      </c>
      <c r="BA96" s="120" t="str">
        <f>V96</f>
        <v>NE</v>
      </c>
      <c r="BB96" s="120" t="str">
        <f>AB96</f>
        <v>NE</v>
      </c>
      <c r="BC96" s="120" t="str">
        <f>AH96</f>
        <v>NE</v>
      </c>
      <c r="BD96" s="120" t="str">
        <f>AN96</f>
        <v>NE</v>
      </c>
      <c r="BE96" s="120" t="str">
        <f>AT96</f>
        <v>NE</v>
      </c>
      <c r="BF96" s="116" t="str">
        <f t="shared" ref="BF96" si="1245">IF(AU96&lt;50, "NE",IF(AU96&lt;60,2,IF(AU96&lt;75,3,IF(AU96&lt;90,4,5))))</f>
        <v>NE</v>
      </c>
    </row>
    <row r="97" spans="1:58" ht="15.75" customHeight="1" thickBot="1" x14ac:dyDescent="0.3">
      <c r="A97" s="146"/>
      <c r="B97" s="148"/>
      <c r="C97" s="150"/>
      <c r="D97" s="27" t="s">
        <v>20</v>
      </c>
      <c r="E97" s="28">
        <f t="shared" ref="E97" si="1246">IF($E$7=0,0,$E$7/$E$6*E96)</f>
        <v>0</v>
      </c>
      <c r="F97" s="28">
        <f t="shared" ref="F97" si="1247">IF($F$7=0,0,$F$7/$F$6*F96)</f>
        <v>0</v>
      </c>
      <c r="G97" s="28">
        <f t="shared" ref="G97" si="1248">IF($G$7=0,0,$G$7/$G$6*G96)</f>
        <v>0</v>
      </c>
      <c r="H97" s="28">
        <f t="shared" ref="H97" si="1249">IF($H$7=0,0,$H$7/$H$6*H96)</f>
        <v>0</v>
      </c>
      <c r="I97" s="141"/>
      <c r="J97" s="139"/>
      <c r="K97" s="29">
        <f t="shared" ref="K97" si="1250">IF($K$7=0,0,$K$7/$K$6*K96)</f>
        <v>0</v>
      </c>
      <c r="L97" s="28">
        <f t="shared" ref="L97" si="1251">IF($L$7=0,0,$L$7/$L$6*L96)</f>
        <v>0</v>
      </c>
      <c r="M97" s="28">
        <f t="shared" ref="M97" si="1252">IF($M$7=0,0,$M$7/$M$6*M96)</f>
        <v>0</v>
      </c>
      <c r="N97" s="28">
        <f t="shared" ref="N97" si="1253">IF($N$7=0,0,$N$7/$N$6*N96)</f>
        <v>0</v>
      </c>
      <c r="O97" s="141"/>
      <c r="P97" s="139"/>
      <c r="Q97" s="29">
        <f t="shared" ref="Q97" si="1254">IF($Q$7=0,0,$Q$7/$Q$6*Q96)</f>
        <v>0</v>
      </c>
      <c r="R97" s="28">
        <f t="shared" ref="R97" si="1255">IF($R$7=0,0,$R$7/$R$6*R96)</f>
        <v>0</v>
      </c>
      <c r="S97" s="28">
        <f t="shared" ref="S97" si="1256">IF($S$7=0,0,$S$7/$S$6*S96)</f>
        <v>0</v>
      </c>
      <c r="T97" s="28">
        <f t="shared" ref="T97" si="1257">IF($T$7=0,0,$T$7/$T$6*T96)</f>
        <v>0</v>
      </c>
      <c r="U97" s="141"/>
      <c r="V97" s="139"/>
      <c r="W97" s="29">
        <f t="shared" ref="W97" si="1258">IF($W$7=0,0,$W$7/$W$6*W96)</f>
        <v>0</v>
      </c>
      <c r="X97" s="28">
        <f t="shared" ref="X97" si="1259">IF($X$7=0,0,$X$7/$X$6*X96)</f>
        <v>0</v>
      </c>
      <c r="Y97" s="28">
        <f t="shared" ref="Y97" si="1260">IF($Y$7=0,0,$Y$7/$Y$6*Y96)</f>
        <v>0</v>
      </c>
      <c r="Z97" s="28">
        <f t="shared" ref="Z97" si="1261">IF($Z$7=0,0,$Z$7/$Z$6*Z96)</f>
        <v>0</v>
      </c>
      <c r="AA97" s="141"/>
      <c r="AB97" s="139"/>
      <c r="AC97" s="29">
        <f t="shared" si="367"/>
        <v>0</v>
      </c>
      <c r="AD97" s="28">
        <f t="shared" si="368"/>
        <v>0</v>
      </c>
      <c r="AE97" s="28">
        <f t="shared" si="369"/>
        <v>0</v>
      </c>
      <c r="AF97" s="28">
        <f t="shared" si="370"/>
        <v>0</v>
      </c>
      <c r="AG97" s="142"/>
      <c r="AH97" s="143"/>
      <c r="AI97" s="60">
        <f t="shared" si="371"/>
        <v>0</v>
      </c>
      <c r="AJ97" s="60">
        <f t="shared" si="372"/>
        <v>0</v>
      </c>
      <c r="AK97" s="60">
        <f t="shared" si="373"/>
        <v>0</v>
      </c>
      <c r="AL97" s="60">
        <f t="shared" si="374"/>
        <v>0</v>
      </c>
      <c r="AM97" s="141"/>
      <c r="AN97" s="139"/>
      <c r="AO97" s="60">
        <f t="shared" si="375"/>
        <v>0</v>
      </c>
      <c r="AP97" s="60">
        <f t="shared" si="376"/>
        <v>0</v>
      </c>
      <c r="AQ97" s="60">
        <f t="shared" si="377"/>
        <v>0</v>
      </c>
      <c r="AR97" s="115">
        <f>IF($AR$7=0,0,$AR$7/$AR$6*AR96)</f>
        <v>0</v>
      </c>
      <c r="AS97" s="141"/>
      <c r="AT97" s="139"/>
      <c r="AU97" s="137"/>
      <c r="AV97" s="132"/>
      <c r="AW97" s="119"/>
      <c r="AX97" s="127"/>
      <c r="AY97" s="121"/>
      <c r="AZ97" s="121"/>
      <c r="BA97" s="121"/>
      <c r="BB97" s="121"/>
      <c r="BC97" s="121"/>
      <c r="BD97" s="121"/>
      <c r="BE97" s="121"/>
      <c r="BF97" s="117"/>
    </row>
    <row r="98" spans="1:58" ht="15" customHeight="1" x14ac:dyDescent="0.25">
      <c r="A98" s="145">
        <v>46</v>
      </c>
      <c r="B98" s="147" t="str">
        <f>'Popis studenata'!B47</f>
        <v xml:space="preserve"> </v>
      </c>
      <c r="C98" s="149">
        <f>'Popis studenata'!C47</f>
        <v>0</v>
      </c>
      <c r="D98" s="22" t="s">
        <v>19</v>
      </c>
      <c r="E98" s="23"/>
      <c r="F98" s="24"/>
      <c r="G98" s="24"/>
      <c r="H98" s="24"/>
      <c r="I98" s="140">
        <f t="shared" ref="I98" si="1262">IF((E99+F99+G99+H99)&gt;$J$4,"GREŠKA",E99+F99+G99+H99)</f>
        <v>0</v>
      </c>
      <c r="J98" s="138" t="str">
        <f t="shared" ref="J98" si="1263">IF(I98=0,"NE",(IF(I98&gt;=($J$4/2),"DA","NE")))</f>
        <v>NE</v>
      </c>
      <c r="K98" s="23"/>
      <c r="L98" s="24"/>
      <c r="M98" s="24"/>
      <c r="N98" s="24"/>
      <c r="O98" s="140">
        <f t="shared" ref="O98" si="1264">IF((K99+L99+M99+N99)&gt;$P$4,"GREŠKA",K99+L99+M99+N99)</f>
        <v>0</v>
      </c>
      <c r="P98" s="138" t="str">
        <f t="shared" ref="P98" si="1265">IF(O98=0,"NE",(IF(O98&gt;=($P$4/2),"DA","NE")))</f>
        <v>NE</v>
      </c>
      <c r="Q98" s="23"/>
      <c r="R98" s="24"/>
      <c r="S98" s="24"/>
      <c r="T98" s="24"/>
      <c r="U98" s="140">
        <f t="shared" ref="U98" si="1266">IF((Q99+R99+S99+T99)&gt;$V$4,"GREŠKA",Q99+R99+S99+T99)</f>
        <v>0</v>
      </c>
      <c r="V98" s="138" t="str">
        <f t="shared" ref="V98" si="1267">IF(U98=0,"NE",(IF(U98&gt;=($V$4/2),"DA","NE")))</f>
        <v>NE</v>
      </c>
      <c r="W98" s="23"/>
      <c r="X98" s="24"/>
      <c r="Y98" s="24"/>
      <c r="Z98" s="24"/>
      <c r="AA98" s="140">
        <f t="shared" ref="AA98" si="1268">IF((W99+X99+Y99+Z99)&gt;$AB$4,"GREŠKA",W99+X99+Y99+Z99)</f>
        <v>0</v>
      </c>
      <c r="AB98" s="138" t="str">
        <f t="shared" ref="AB98" si="1269">IF(AA98=0,"NE",(IF(AA98&gt;=($AB$4/2),"DA","NE")))</f>
        <v>NE</v>
      </c>
      <c r="AC98" s="23"/>
      <c r="AD98" s="24"/>
      <c r="AE98" s="24"/>
      <c r="AF98" s="24"/>
      <c r="AG98" s="140">
        <f t="shared" ref="AG98" si="1270">IF((AC99+AD99+AE99+AF99)&gt;$AH$4,"GREŠKA",AC99+AD99+AE99+AF99)</f>
        <v>0</v>
      </c>
      <c r="AH98" s="138" t="str">
        <f t="shared" ref="AH98" si="1271">IF(AG98=0,"NE",(IF(AG98&gt;=($AH$4/2),"DA","NE")))</f>
        <v>NE</v>
      </c>
      <c r="AI98" s="23"/>
      <c r="AJ98" s="24"/>
      <c r="AK98" s="24"/>
      <c r="AL98" s="24"/>
      <c r="AM98" s="144">
        <f t="shared" ref="AM98" si="1272">IF((AI99+AJ99+AK99+AL99)&gt;$AN$4,"GREŠKA",AI99+AJ99+AK99+AL99)</f>
        <v>0</v>
      </c>
      <c r="AN98" s="138" t="str">
        <f t="shared" ref="AN98" si="1273">IF(AM98=0,"NE",(IF(AM98&gt;=($AN$4/2),"DA","NE")))</f>
        <v>NE</v>
      </c>
      <c r="AO98" s="23"/>
      <c r="AP98" s="24"/>
      <c r="AQ98" s="24"/>
      <c r="AR98" s="24"/>
      <c r="AS98" s="144">
        <f t="shared" ref="AS98" si="1274">IF((AO99+AP99+AQ99+AR99)&gt;$AT$4,"GREŠKA",AO99+AP99+AQ99+AR99)</f>
        <v>0</v>
      </c>
      <c r="AT98" s="138" t="str">
        <f t="shared" ref="AT98" si="1275">IF(AS98=0,"NE",(IF(AS98&gt;=($AT$4/2),"DA","NE")))</f>
        <v>NE</v>
      </c>
      <c r="AU98" s="136">
        <f t="shared" ref="AU98" si="1276">IF(AND(J98="da",P98="da",V98="da",AB98="da",AH98="da",AN98="da",AT98="da"),I98+O98+U98+AA98+AS98+AM98+AG98,0)</f>
        <v>0</v>
      </c>
      <c r="AV98" s="131" t="str">
        <f t="shared" ref="AV98" si="1277">IF(OR(COUNTIF(J98:AT99,"ne")&gt;3,COUNTIF(J98:AT99,"ne")=0),"NE",COUNTIF(J98:AT99,"ne"))</f>
        <v>NE</v>
      </c>
      <c r="AW98" s="118" t="str">
        <f t="shared" ref="AW98" si="1278">IF(SUM(COUNTBLANK(E98:H98),COUNTBLANK(K98:N98),COUNTBLANK(Q98:T98),COUNTBLANK(W98:Z98),COUNTBLANK(AC98:AF98),COUNTBLANK(AI98:AL98),COUNTBLANK(AO98:AR98))=28,"NE","DA")</f>
        <v>NE</v>
      </c>
      <c r="AX98" s="126"/>
      <c r="AY98" s="120" t="str">
        <f>J98</f>
        <v>NE</v>
      </c>
      <c r="AZ98" s="120" t="str">
        <f>P98</f>
        <v>NE</v>
      </c>
      <c r="BA98" s="120" t="str">
        <f>V98</f>
        <v>NE</v>
      </c>
      <c r="BB98" s="120" t="str">
        <f>AB98</f>
        <v>NE</v>
      </c>
      <c r="BC98" s="120" t="str">
        <f>AH98</f>
        <v>NE</v>
      </c>
      <c r="BD98" s="120" t="str">
        <f>AN98</f>
        <v>NE</v>
      </c>
      <c r="BE98" s="120" t="str">
        <f>AT98</f>
        <v>NE</v>
      </c>
      <c r="BF98" s="116" t="str">
        <f t="shared" ref="BF98" si="1279">IF(AU98&lt;50, "NE",IF(AU98&lt;60,2,IF(AU98&lt;75,3,IF(AU98&lt;90,4,5))))</f>
        <v>NE</v>
      </c>
    </row>
    <row r="99" spans="1:58" ht="15.75" customHeight="1" thickBot="1" x14ac:dyDescent="0.3">
      <c r="A99" s="146"/>
      <c r="B99" s="148"/>
      <c r="C99" s="150"/>
      <c r="D99" s="27" t="s">
        <v>20</v>
      </c>
      <c r="E99" s="28">
        <f t="shared" ref="E99" si="1280">IF($E$7=0,0,$E$7/$E$6*E98)</f>
        <v>0</v>
      </c>
      <c r="F99" s="28">
        <f t="shared" ref="F99" si="1281">IF($F$7=0,0,$F$7/$F$6*F98)</f>
        <v>0</v>
      </c>
      <c r="G99" s="28">
        <f t="shared" ref="G99" si="1282">IF($G$7=0,0,$G$7/$G$6*G98)</f>
        <v>0</v>
      </c>
      <c r="H99" s="28">
        <f t="shared" ref="H99" si="1283">IF($H$7=0,0,$H$7/$H$6*H98)</f>
        <v>0</v>
      </c>
      <c r="I99" s="141"/>
      <c r="J99" s="139"/>
      <c r="K99" s="29">
        <f t="shared" ref="K99" si="1284">IF($K$7=0,0,$K$7/$K$6*K98)</f>
        <v>0</v>
      </c>
      <c r="L99" s="28">
        <f t="shared" ref="L99" si="1285">IF($L$7=0,0,$L$7/$L$6*L98)</f>
        <v>0</v>
      </c>
      <c r="M99" s="28">
        <f t="shared" ref="M99" si="1286">IF($M$7=0,0,$M$7/$M$6*M98)</f>
        <v>0</v>
      </c>
      <c r="N99" s="28">
        <f t="shared" ref="N99" si="1287">IF($N$7=0,0,$N$7/$N$6*N98)</f>
        <v>0</v>
      </c>
      <c r="O99" s="141"/>
      <c r="P99" s="139"/>
      <c r="Q99" s="29">
        <f t="shared" ref="Q99" si="1288">IF($Q$7=0,0,$Q$7/$Q$6*Q98)</f>
        <v>0</v>
      </c>
      <c r="R99" s="28">
        <f t="shared" ref="R99" si="1289">IF($R$7=0,0,$R$7/$R$6*R98)</f>
        <v>0</v>
      </c>
      <c r="S99" s="28">
        <f t="shared" ref="S99" si="1290">IF($S$7=0,0,$S$7/$S$6*S98)</f>
        <v>0</v>
      </c>
      <c r="T99" s="28">
        <f t="shared" ref="T99" si="1291">IF($T$7=0,0,$T$7/$T$6*T98)</f>
        <v>0</v>
      </c>
      <c r="U99" s="141"/>
      <c r="V99" s="139"/>
      <c r="W99" s="29">
        <f t="shared" ref="W99" si="1292">IF($W$7=0,0,$W$7/$W$6*W98)</f>
        <v>0</v>
      </c>
      <c r="X99" s="28">
        <f t="shared" ref="X99" si="1293">IF($X$7=0,0,$X$7/$X$6*X98)</f>
        <v>0</v>
      </c>
      <c r="Y99" s="28">
        <f t="shared" ref="Y99" si="1294">IF($Y$7=0,0,$Y$7/$Y$6*Y98)</f>
        <v>0</v>
      </c>
      <c r="Z99" s="28">
        <f t="shared" ref="Z99" si="1295">IF($Z$7=0,0,$Z$7/$Z$6*Z98)</f>
        <v>0</v>
      </c>
      <c r="AA99" s="141"/>
      <c r="AB99" s="139"/>
      <c r="AC99" s="29">
        <f t="shared" si="367"/>
        <v>0</v>
      </c>
      <c r="AD99" s="28">
        <f t="shared" si="368"/>
        <v>0</v>
      </c>
      <c r="AE99" s="28">
        <f t="shared" si="369"/>
        <v>0</v>
      </c>
      <c r="AF99" s="28">
        <f t="shared" si="370"/>
        <v>0</v>
      </c>
      <c r="AG99" s="142"/>
      <c r="AH99" s="143"/>
      <c r="AI99" s="60">
        <f t="shared" si="371"/>
        <v>0</v>
      </c>
      <c r="AJ99" s="60">
        <f t="shared" si="372"/>
        <v>0</v>
      </c>
      <c r="AK99" s="60">
        <f t="shared" si="373"/>
        <v>0</v>
      </c>
      <c r="AL99" s="60">
        <f t="shared" si="374"/>
        <v>0</v>
      </c>
      <c r="AM99" s="141"/>
      <c r="AN99" s="139"/>
      <c r="AO99" s="60">
        <f t="shared" si="375"/>
        <v>0</v>
      </c>
      <c r="AP99" s="60">
        <f t="shared" si="376"/>
        <v>0</v>
      </c>
      <c r="AQ99" s="60">
        <f t="shared" si="377"/>
        <v>0</v>
      </c>
      <c r="AR99" s="115">
        <f>IF($AR$7=0,0,$AR$7/$AR$6*AR98)</f>
        <v>0</v>
      </c>
      <c r="AS99" s="141"/>
      <c r="AT99" s="139"/>
      <c r="AU99" s="137"/>
      <c r="AV99" s="132"/>
      <c r="AW99" s="119"/>
      <c r="AX99" s="127"/>
      <c r="AY99" s="121"/>
      <c r="AZ99" s="121"/>
      <c r="BA99" s="121"/>
      <c r="BB99" s="121"/>
      <c r="BC99" s="121"/>
      <c r="BD99" s="121"/>
      <c r="BE99" s="121"/>
      <c r="BF99" s="117"/>
    </row>
    <row r="100" spans="1:58" ht="15" customHeight="1" x14ac:dyDescent="0.25">
      <c r="A100" s="145">
        <v>47</v>
      </c>
      <c r="B100" s="147" t="str">
        <f>'Popis studenata'!B48</f>
        <v xml:space="preserve"> </v>
      </c>
      <c r="C100" s="149">
        <f>'Popis studenata'!C48</f>
        <v>0</v>
      </c>
      <c r="D100" s="22" t="s">
        <v>19</v>
      </c>
      <c r="E100" s="23"/>
      <c r="F100" s="24"/>
      <c r="G100" s="24"/>
      <c r="H100" s="24"/>
      <c r="I100" s="140">
        <f t="shared" ref="I100" si="1296">IF((E101+F101+G101+H101)&gt;$J$4,"GREŠKA",E101+F101+G101+H101)</f>
        <v>0</v>
      </c>
      <c r="J100" s="138" t="str">
        <f t="shared" ref="J100" si="1297">IF(I100=0,"NE",(IF(I100&gt;=($J$4/2),"DA","NE")))</f>
        <v>NE</v>
      </c>
      <c r="K100" s="23"/>
      <c r="L100" s="24"/>
      <c r="M100" s="24"/>
      <c r="N100" s="24"/>
      <c r="O100" s="140">
        <f t="shared" ref="O100" si="1298">IF((K101+L101+M101+N101)&gt;$P$4,"GREŠKA",K101+L101+M101+N101)</f>
        <v>0</v>
      </c>
      <c r="P100" s="138" t="str">
        <f t="shared" ref="P100" si="1299">IF(O100=0,"NE",(IF(O100&gt;=($P$4/2),"DA","NE")))</f>
        <v>NE</v>
      </c>
      <c r="Q100" s="23"/>
      <c r="R100" s="24"/>
      <c r="S100" s="24"/>
      <c r="T100" s="24"/>
      <c r="U100" s="140">
        <f t="shared" ref="U100" si="1300">IF((Q101+R101+S101+T101)&gt;$V$4,"GREŠKA",Q101+R101+S101+T101)</f>
        <v>0</v>
      </c>
      <c r="V100" s="138" t="str">
        <f t="shared" ref="V100" si="1301">IF(U100=0,"NE",(IF(U100&gt;=($V$4/2),"DA","NE")))</f>
        <v>NE</v>
      </c>
      <c r="W100" s="23"/>
      <c r="X100" s="24"/>
      <c r="Y100" s="24"/>
      <c r="Z100" s="24"/>
      <c r="AA100" s="140">
        <f t="shared" ref="AA100" si="1302">IF((W101+X101+Y101+Z101)&gt;$AB$4,"GREŠKA",W101+X101+Y101+Z101)</f>
        <v>0</v>
      </c>
      <c r="AB100" s="138" t="str">
        <f t="shared" ref="AB100" si="1303">IF(AA100=0,"NE",(IF(AA100&gt;=($AB$4/2),"DA","NE")))</f>
        <v>NE</v>
      </c>
      <c r="AC100" s="23"/>
      <c r="AD100" s="24"/>
      <c r="AE100" s="24"/>
      <c r="AF100" s="24"/>
      <c r="AG100" s="140">
        <f t="shared" ref="AG100" si="1304">IF((AC101+AD101+AE101+AF101)&gt;$AH$4,"GREŠKA",AC101+AD101+AE101+AF101)</f>
        <v>0</v>
      </c>
      <c r="AH100" s="138" t="str">
        <f t="shared" ref="AH100" si="1305">IF(AG100=0,"NE",(IF(AG100&gt;=($AH$4/2),"DA","NE")))</f>
        <v>NE</v>
      </c>
      <c r="AI100" s="23"/>
      <c r="AJ100" s="24"/>
      <c r="AK100" s="24"/>
      <c r="AL100" s="24"/>
      <c r="AM100" s="144">
        <f t="shared" ref="AM100" si="1306">IF((AI101+AJ101+AK101+AL101)&gt;$AN$4,"GREŠKA",AI101+AJ101+AK101+AL101)</f>
        <v>0</v>
      </c>
      <c r="AN100" s="138" t="str">
        <f t="shared" ref="AN100" si="1307">IF(AM100=0,"NE",(IF(AM100&gt;=($AN$4/2),"DA","NE")))</f>
        <v>NE</v>
      </c>
      <c r="AO100" s="23"/>
      <c r="AP100" s="24"/>
      <c r="AQ100" s="24"/>
      <c r="AR100" s="24"/>
      <c r="AS100" s="144">
        <f t="shared" ref="AS100" si="1308">IF((AO101+AP101+AQ101+AR101)&gt;$AT$4,"GREŠKA",AO101+AP101+AQ101+AR101)</f>
        <v>0</v>
      </c>
      <c r="AT100" s="138" t="str">
        <f t="shared" ref="AT100" si="1309">IF(AS100=0,"NE",(IF(AS100&gt;=($AT$4/2),"DA","NE")))</f>
        <v>NE</v>
      </c>
      <c r="AU100" s="136">
        <f t="shared" ref="AU100" si="1310">IF(AND(J100="da",P100="da",V100="da",AB100="da",AH100="da",AN100="da",AT100="da"),I100+O100+U100+AA100+AS100+AM100+AG100,0)</f>
        <v>0</v>
      </c>
      <c r="AV100" s="131" t="str">
        <f t="shared" ref="AV100" si="1311">IF(OR(COUNTIF(J100:AT101,"ne")&gt;3,COUNTIF(J100:AT101,"ne")=0),"NE",COUNTIF(J100:AT101,"ne"))</f>
        <v>NE</v>
      </c>
      <c r="AW100" s="118" t="str">
        <f t="shared" ref="AW100" si="1312">IF(SUM(COUNTBLANK(E100:H100),COUNTBLANK(K100:N100),COUNTBLANK(Q100:T100),COUNTBLANK(W100:Z100),COUNTBLANK(AC100:AF100),COUNTBLANK(AI100:AL100),COUNTBLANK(AO100:AR100))=28,"NE","DA")</f>
        <v>NE</v>
      </c>
      <c r="AX100" s="126"/>
      <c r="AY100" s="120" t="str">
        <f>J100</f>
        <v>NE</v>
      </c>
      <c r="AZ100" s="120" t="str">
        <f>P100</f>
        <v>NE</v>
      </c>
      <c r="BA100" s="120" t="str">
        <f>V100</f>
        <v>NE</v>
      </c>
      <c r="BB100" s="120" t="str">
        <f>AB100</f>
        <v>NE</v>
      </c>
      <c r="BC100" s="120" t="str">
        <f>AH100</f>
        <v>NE</v>
      </c>
      <c r="BD100" s="120" t="str">
        <f>AN100</f>
        <v>NE</v>
      </c>
      <c r="BE100" s="120" t="str">
        <f>AT100</f>
        <v>NE</v>
      </c>
      <c r="BF100" s="116" t="str">
        <f t="shared" ref="BF100" si="1313">IF(AU100&lt;50, "NE",IF(AU100&lt;60,2,IF(AU100&lt;75,3,IF(AU100&lt;90,4,5))))</f>
        <v>NE</v>
      </c>
    </row>
    <row r="101" spans="1:58" ht="15.75" customHeight="1" thickBot="1" x14ac:dyDescent="0.3">
      <c r="A101" s="146"/>
      <c r="B101" s="148"/>
      <c r="C101" s="150"/>
      <c r="D101" s="27" t="s">
        <v>20</v>
      </c>
      <c r="E101" s="28">
        <f t="shared" ref="E101" si="1314">IF($E$7=0,0,$E$7/$E$6*E100)</f>
        <v>0</v>
      </c>
      <c r="F101" s="28">
        <f t="shared" ref="F101" si="1315">IF($F$7=0,0,$F$7/$F$6*F100)</f>
        <v>0</v>
      </c>
      <c r="G101" s="28">
        <f t="shared" ref="G101" si="1316">IF($G$7=0,0,$G$7/$G$6*G100)</f>
        <v>0</v>
      </c>
      <c r="H101" s="28">
        <f t="shared" ref="H101" si="1317">IF($H$7=0,0,$H$7/$H$6*H100)</f>
        <v>0</v>
      </c>
      <c r="I101" s="141"/>
      <c r="J101" s="139"/>
      <c r="K101" s="29">
        <f t="shared" ref="K101" si="1318">IF($K$7=0,0,$K$7/$K$6*K100)</f>
        <v>0</v>
      </c>
      <c r="L101" s="28">
        <f t="shared" ref="L101" si="1319">IF($L$7=0,0,$L$7/$L$6*L100)</f>
        <v>0</v>
      </c>
      <c r="M101" s="28">
        <f t="shared" ref="M101" si="1320">IF($M$7=0,0,$M$7/$M$6*M100)</f>
        <v>0</v>
      </c>
      <c r="N101" s="28">
        <f t="shared" ref="N101" si="1321">IF($N$7=0,0,$N$7/$N$6*N100)</f>
        <v>0</v>
      </c>
      <c r="O101" s="141"/>
      <c r="P101" s="139"/>
      <c r="Q101" s="29">
        <f t="shared" ref="Q101" si="1322">IF($Q$7=0,0,$Q$7/$Q$6*Q100)</f>
        <v>0</v>
      </c>
      <c r="R101" s="28">
        <f t="shared" ref="R101" si="1323">IF($R$7=0,0,$R$7/$R$6*R100)</f>
        <v>0</v>
      </c>
      <c r="S101" s="28">
        <f t="shared" ref="S101" si="1324">IF($S$7=0,0,$S$7/$S$6*S100)</f>
        <v>0</v>
      </c>
      <c r="T101" s="28">
        <f t="shared" ref="T101" si="1325">IF($T$7=0,0,$T$7/$T$6*T100)</f>
        <v>0</v>
      </c>
      <c r="U101" s="141"/>
      <c r="V101" s="139"/>
      <c r="W101" s="29">
        <f t="shared" ref="W101" si="1326">IF($W$7=0,0,$W$7/$W$6*W100)</f>
        <v>0</v>
      </c>
      <c r="X101" s="28">
        <f t="shared" ref="X101" si="1327">IF($X$7=0,0,$X$7/$X$6*X100)</f>
        <v>0</v>
      </c>
      <c r="Y101" s="28">
        <f t="shared" ref="Y101" si="1328">IF($Y$7=0,0,$Y$7/$Y$6*Y100)</f>
        <v>0</v>
      </c>
      <c r="Z101" s="28">
        <f t="shared" ref="Z101" si="1329">IF($Z$7=0,0,$Z$7/$Z$6*Z100)</f>
        <v>0</v>
      </c>
      <c r="AA101" s="141"/>
      <c r="AB101" s="139"/>
      <c r="AC101" s="29">
        <f t="shared" si="367"/>
        <v>0</v>
      </c>
      <c r="AD101" s="28">
        <f t="shared" si="368"/>
        <v>0</v>
      </c>
      <c r="AE101" s="28">
        <f t="shared" si="369"/>
        <v>0</v>
      </c>
      <c r="AF101" s="28">
        <f t="shared" si="370"/>
        <v>0</v>
      </c>
      <c r="AG101" s="142"/>
      <c r="AH101" s="143"/>
      <c r="AI101" s="60">
        <f t="shared" si="371"/>
        <v>0</v>
      </c>
      <c r="AJ101" s="60">
        <f t="shared" si="372"/>
        <v>0</v>
      </c>
      <c r="AK101" s="60">
        <f t="shared" si="373"/>
        <v>0</v>
      </c>
      <c r="AL101" s="60">
        <f t="shared" si="374"/>
        <v>0</v>
      </c>
      <c r="AM101" s="141"/>
      <c r="AN101" s="139"/>
      <c r="AO101" s="60">
        <f t="shared" si="375"/>
        <v>0</v>
      </c>
      <c r="AP101" s="60">
        <f t="shared" si="376"/>
        <v>0</v>
      </c>
      <c r="AQ101" s="60">
        <f t="shared" si="377"/>
        <v>0</v>
      </c>
      <c r="AR101" s="115">
        <f>IF($AR$7=0,0,$AR$7/$AR$6*AR100)</f>
        <v>0</v>
      </c>
      <c r="AS101" s="141"/>
      <c r="AT101" s="139"/>
      <c r="AU101" s="137"/>
      <c r="AV101" s="132"/>
      <c r="AW101" s="119"/>
      <c r="AX101" s="127"/>
      <c r="AY101" s="121"/>
      <c r="AZ101" s="121"/>
      <c r="BA101" s="121"/>
      <c r="BB101" s="121"/>
      <c r="BC101" s="121"/>
      <c r="BD101" s="121"/>
      <c r="BE101" s="121"/>
      <c r="BF101" s="117"/>
    </row>
    <row r="102" spans="1:58" ht="15" customHeight="1" x14ac:dyDescent="0.25">
      <c r="A102" s="145">
        <v>48</v>
      </c>
      <c r="B102" s="147" t="str">
        <f>'Popis studenata'!B49</f>
        <v xml:space="preserve"> </v>
      </c>
      <c r="C102" s="149">
        <f>'Popis studenata'!C49</f>
        <v>0</v>
      </c>
      <c r="D102" s="22" t="s">
        <v>19</v>
      </c>
      <c r="E102" s="23"/>
      <c r="F102" s="24"/>
      <c r="G102" s="24"/>
      <c r="H102" s="24"/>
      <c r="I102" s="140">
        <f t="shared" ref="I102" si="1330">IF((E103+F103+G103+H103)&gt;$J$4,"GREŠKA",E103+F103+G103+H103)</f>
        <v>0</v>
      </c>
      <c r="J102" s="138" t="str">
        <f t="shared" ref="J102" si="1331">IF(I102=0,"NE",(IF(I102&gt;=($J$4/2),"DA","NE")))</f>
        <v>NE</v>
      </c>
      <c r="K102" s="23"/>
      <c r="L102" s="24"/>
      <c r="M102" s="24"/>
      <c r="N102" s="24"/>
      <c r="O102" s="140">
        <f t="shared" ref="O102" si="1332">IF((K103+L103+M103+N103)&gt;$P$4,"GREŠKA",K103+L103+M103+N103)</f>
        <v>0</v>
      </c>
      <c r="P102" s="138" t="str">
        <f t="shared" ref="P102" si="1333">IF(O102=0,"NE",(IF(O102&gt;=($P$4/2),"DA","NE")))</f>
        <v>NE</v>
      </c>
      <c r="Q102" s="23"/>
      <c r="R102" s="24"/>
      <c r="S102" s="24"/>
      <c r="T102" s="24"/>
      <c r="U102" s="140">
        <f t="shared" ref="U102" si="1334">IF((Q103+R103+S103+T103)&gt;$V$4,"GREŠKA",Q103+R103+S103+T103)</f>
        <v>0</v>
      </c>
      <c r="V102" s="138" t="str">
        <f t="shared" ref="V102" si="1335">IF(U102=0,"NE",(IF(U102&gt;=($V$4/2),"DA","NE")))</f>
        <v>NE</v>
      </c>
      <c r="W102" s="23"/>
      <c r="X102" s="24"/>
      <c r="Y102" s="24"/>
      <c r="Z102" s="24"/>
      <c r="AA102" s="140">
        <f t="shared" ref="AA102" si="1336">IF((W103+X103+Y103+Z103)&gt;$AB$4,"GREŠKA",W103+X103+Y103+Z103)</f>
        <v>0</v>
      </c>
      <c r="AB102" s="138" t="str">
        <f t="shared" ref="AB102" si="1337">IF(AA102=0,"NE",(IF(AA102&gt;=($AB$4/2),"DA","NE")))</f>
        <v>NE</v>
      </c>
      <c r="AC102" s="23"/>
      <c r="AD102" s="24"/>
      <c r="AE102" s="24"/>
      <c r="AF102" s="24"/>
      <c r="AG102" s="140">
        <f t="shared" ref="AG102" si="1338">IF((AC103+AD103+AE103+AF103)&gt;$AH$4,"GREŠKA",AC103+AD103+AE103+AF103)</f>
        <v>0</v>
      </c>
      <c r="AH102" s="138" t="str">
        <f t="shared" ref="AH102" si="1339">IF(AG102=0,"NE",(IF(AG102&gt;=($AH$4/2),"DA","NE")))</f>
        <v>NE</v>
      </c>
      <c r="AI102" s="23"/>
      <c r="AJ102" s="24"/>
      <c r="AK102" s="24"/>
      <c r="AL102" s="24"/>
      <c r="AM102" s="144">
        <f t="shared" ref="AM102" si="1340">IF((AI103+AJ103+AK103+AL103)&gt;$AN$4,"GREŠKA",AI103+AJ103+AK103+AL103)</f>
        <v>0</v>
      </c>
      <c r="AN102" s="138" t="str">
        <f t="shared" ref="AN102" si="1341">IF(AM102=0,"NE",(IF(AM102&gt;=($AN$4/2),"DA","NE")))</f>
        <v>NE</v>
      </c>
      <c r="AO102" s="23"/>
      <c r="AP102" s="24"/>
      <c r="AQ102" s="24"/>
      <c r="AR102" s="24"/>
      <c r="AS102" s="144">
        <f t="shared" ref="AS102" si="1342">IF((AO103+AP103+AQ103+AR103)&gt;$AT$4,"GREŠKA",AO103+AP103+AQ103+AR103)</f>
        <v>0</v>
      </c>
      <c r="AT102" s="138" t="str">
        <f t="shared" ref="AT102" si="1343">IF(AS102=0,"NE",(IF(AS102&gt;=($AT$4/2),"DA","NE")))</f>
        <v>NE</v>
      </c>
      <c r="AU102" s="136">
        <f t="shared" ref="AU102" si="1344">IF(AND(J102="da",P102="da",V102="da",AB102="da",AH102="da",AN102="da",AT102="da"),I102+O102+U102+AA102+AS102+AM102+AG102,0)</f>
        <v>0</v>
      </c>
      <c r="AV102" s="131" t="str">
        <f t="shared" ref="AV102" si="1345">IF(OR(COUNTIF(J102:AT103,"ne")&gt;3,COUNTIF(J102:AT103,"ne")=0),"NE",COUNTIF(J102:AT103,"ne"))</f>
        <v>NE</v>
      </c>
      <c r="AW102" s="118" t="str">
        <f t="shared" ref="AW102" si="1346">IF(SUM(COUNTBLANK(E102:H102),COUNTBLANK(K102:N102),COUNTBLANK(Q102:T102),COUNTBLANK(W102:Z102),COUNTBLANK(AC102:AF102),COUNTBLANK(AI102:AL102),COUNTBLANK(AO102:AR102))=28,"NE","DA")</f>
        <v>NE</v>
      </c>
      <c r="AX102" s="126"/>
      <c r="AY102" s="120" t="str">
        <f>J102</f>
        <v>NE</v>
      </c>
      <c r="AZ102" s="120" t="str">
        <f>P102</f>
        <v>NE</v>
      </c>
      <c r="BA102" s="120" t="str">
        <f>V102</f>
        <v>NE</v>
      </c>
      <c r="BB102" s="120" t="str">
        <f>AB102</f>
        <v>NE</v>
      </c>
      <c r="BC102" s="120" t="str">
        <f>AH102</f>
        <v>NE</v>
      </c>
      <c r="BD102" s="120" t="str">
        <f>AN102</f>
        <v>NE</v>
      </c>
      <c r="BE102" s="120" t="str">
        <f>AT102</f>
        <v>NE</v>
      </c>
      <c r="BF102" s="116" t="str">
        <f t="shared" ref="BF102" si="1347">IF(AU102&lt;50, "NE",IF(AU102&lt;60,2,IF(AU102&lt;75,3,IF(AU102&lt;90,4,5))))</f>
        <v>NE</v>
      </c>
    </row>
    <row r="103" spans="1:58" ht="15.75" customHeight="1" thickBot="1" x14ac:dyDescent="0.3">
      <c r="A103" s="146"/>
      <c r="B103" s="148"/>
      <c r="C103" s="150"/>
      <c r="D103" s="27" t="s">
        <v>20</v>
      </c>
      <c r="E103" s="28">
        <f t="shared" ref="E103" si="1348">IF($E$7=0,0,$E$7/$E$6*E102)</f>
        <v>0</v>
      </c>
      <c r="F103" s="28">
        <f t="shared" ref="F103" si="1349">IF($F$7=0,0,$F$7/$F$6*F102)</f>
        <v>0</v>
      </c>
      <c r="G103" s="28">
        <f t="shared" ref="G103" si="1350">IF($G$7=0,0,$G$7/$G$6*G102)</f>
        <v>0</v>
      </c>
      <c r="H103" s="28">
        <f t="shared" ref="H103" si="1351">IF($H$7=0,0,$H$7/$H$6*H102)</f>
        <v>0</v>
      </c>
      <c r="I103" s="141"/>
      <c r="J103" s="139"/>
      <c r="K103" s="29">
        <f t="shared" ref="K103" si="1352">IF($K$7=0,0,$K$7/$K$6*K102)</f>
        <v>0</v>
      </c>
      <c r="L103" s="28">
        <f t="shared" ref="L103" si="1353">IF($L$7=0,0,$L$7/$L$6*L102)</f>
        <v>0</v>
      </c>
      <c r="M103" s="28">
        <f t="shared" ref="M103" si="1354">IF($M$7=0,0,$M$7/$M$6*M102)</f>
        <v>0</v>
      </c>
      <c r="N103" s="28">
        <f t="shared" ref="N103" si="1355">IF($N$7=0,0,$N$7/$N$6*N102)</f>
        <v>0</v>
      </c>
      <c r="O103" s="141"/>
      <c r="P103" s="139"/>
      <c r="Q103" s="29">
        <f t="shared" ref="Q103" si="1356">IF($Q$7=0,0,$Q$7/$Q$6*Q102)</f>
        <v>0</v>
      </c>
      <c r="R103" s="28">
        <f t="shared" ref="R103" si="1357">IF($R$7=0,0,$R$7/$R$6*R102)</f>
        <v>0</v>
      </c>
      <c r="S103" s="28">
        <f t="shared" ref="S103" si="1358">IF($S$7=0,0,$S$7/$S$6*S102)</f>
        <v>0</v>
      </c>
      <c r="T103" s="28">
        <f t="shared" ref="T103" si="1359">IF($T$7=0,0,$T$7/$T$6*T102)</f>
        <v>0</v>
      </c>
      <c r="U103" s="141"/>
      <c r="V103" s="139"/>
      <c r="W103" s="29">
        <f t="shared" ref="W103" si="1360">IF($W$7=0,0,$W$7/$W$6*W102)</f>
        <v>0</v>
      </c>
      <c r="X103" s="28">
        <f t="shared" ref="X103" si="1361">IF($X$7=0,0,$X$7/$X$6*X102)</f>
        <v>0</v>
      </c>
      <c r="Y103" s="28">
        <f t="shared" ref="Y103" si="1362">IF($Y$7=0,0,$Y$7/$Y$6*Y102)</f>
        <v>0</v>
      </c>
      <c r="Z103" s="28">
        <f t="shared" ref="Z103" si="1363">IF($Z$7=0,0,$Z$7/$Z$6*Z102)</f>
        <v>0</v>
      </c>
      <c r="AA103" s="141"/>
      <c r="AB103" s="139"/>
      <c r="AC103" s="29">
        <f t="shared" si="367"/>
        <v>0</v>
      </c>
      <c r="AD103" s="28">
        <f t="shared" si="368"/>
        <v>0</v>
      </c>
      <c r="AE103" s="28">
        <f t="shared" si="369"/>
        <v>0</v>
      </c>
      <c r="AF103" s="28">
        <f t="shared" si="370"/>
        <v>0</v>
      </c>
      <c r="AG103" s="142"/>
      <c r="AH103" s="143"/>
      <c r="AI103" s="60">
        <f t="shared" si="371"/>
        <v>0</v>
      </c>
      <c r="AJ103" s="60">
        <f t="shared" si="372"/>
        <v>0</v>
      </c>
      <c r="AK103" s="60">
        <f t="shared" si="373"/>
        <v>0</v>
      </c>
      <c r="AL103" s="60">
        <f t="shared" si="374"/>
        <v>0</v>
      </c>
      <c r="AM103" s="141"/>
      <c r="AN103" s="139"/>
      <c r="AO103" s="60">
        <f t="shared" si="375"/>
        <v>0</v>
      </c>
      <c r="AP103" s="60">
        <f t="shared" si="376"/>
        <v>0</v>
      </c>
      <c r="AQ103" s="60">
        <f t="shared" si="377"/>
        <v>0</v>
      </c>
      <c r="AR103" s="115">
        <f>IF($AR$7=0,0,$AR$7/$AR$6*AR102)</f>
        <v>0</v>
      </c>
      <c r="AS103" s="141"/>
      <c r="AT103" s="139"/>
      <c r="AU103" s="137"/>
      <c r="AV103" s="132"/>
      <c r="AW103" s="119"/>
      <c r="AX103" s="127"/>
      <c r="AY103" s="121"/>
      <c r="AZ103" s="121"/>
      <c r="BA103" s="121"/>
      <c r="BB103" s="121"/>
      <c r="BC103" s="121"/>
      <c r="BD103" s="121"/>
      <c r="BE103" s="121"/>
      <c r="BF103" s="117"/>
    </row>
    <row r="104" spans="1:58" ht="15" customHeight="1" x14ac:dyDescent="0.25">
      <c r="A104" s="145">
        <v>49</v>
      </c>
      <c r="B104" s="147" t="str">
        <f>'Popis studenata'!B50</f>
        <v xml:space="preserve"> </v>
      </c>
      <c r="C104" s="149">
        <f>'Popis studenata'!C50</f>
        <v>0</v>
      </c>
      <c r="D104" s="22" t="s">
        <v>19</v>
      </c>
      <c r="E104" s="23"/>
      <c r="F104" s="24"/>
      <c r="G104" s="24"/>
      <c r="H104" s="24"/>
      <c r="I104" s="140">
        <f t="shared" ref="I104" si="1364">IF((E105+F105+G105+H105)&gt;$J$4,"GREŠKA",E105+F105+G105+H105)</f>
        <v>0</v>
      </c>
      <c r="J104" s="138" t="str">
        <f t="shared" ref="J104" si="1365">IF(I104=0,"NE",(IF(I104&gt;=($J$4/2),"DA","NE")))</f>
        <v>NE</v>
      </c>
      <c r="K104" s="23"/>
      <c r="L104" s="24"/>
      <c r="M104" s="24"/>
      <c r="N104" s="24"/>
      <c r="O104" s="140">
        <f t="shared" ref="O104" si="1366">IF((K105+L105+M105+N105)&gt;$P$4,"GREŠKA",K105+L105+M105+N105)</f>
        <v>0</v>
      </c>
      <c r="P104" s="138" t="str">
        <f t="shared" ref="P104" si="1367">IF(O104=0,"NE",(IF(O104&gt;=($P$4/2),"DA","NE")))</f>
        <v>NE</v>
      </c>
      <c r="Q104" s="23"/>
      <c r="R104" s="24"/>
      <c r="S104" s="24"/>
      <c r="T104" s="24"/>
      <c r="U104" s="140">
        <f t="shared" ref="U104" si="1368">IF((Q105+R105+S105+T105)&gt;$V$4,"GREŠKA",Q105+R105+S105+T105)</f>
        <v>0</v>
      </c>
      <c r="V104" s="138" t="str">
        <f t="shared" ref="V104" si="1369">IF(U104=0,"NE",(IF(U104&gt;=($V$4/2),"DA","NE")))</f>
        <v>NE</v>
      </c>
      <c r="W104" s="23"/>
      <c r="X104" s="24"/>
      <c r="Y104" s="24"/>
      <c r="Z104" s="24"/>
      <c r="AA104" s="140">
        <f t="shared" ref="AA104" si="1370">IF((W105+X105+Y105+Z105)&gt;$AB$4,"GREŠKA",W105+X105+Y105+Z105)</f>
        <v>0</v>
      </c>
      <c r="AB104" s="138" t="str">
        <f t="shared" ref="AB104" si="1371">IF(AA104=0,"NE",(IF(AA104&gt;=($AB$4/2),"DA","NE")))</f>
        <v>NE</v>
      </c>
      <c r="AC104" s="23"/>
      <c r="AD104" s="24"/>
      <c r="AE104" s="24"/>
      <c r="AF104" s="24"/>
      <c r="AG104" s="140">
        <f t="shared" ref="AG104" si="1372">IF((AC105+AD105+AE105+AF105)&gt;$AH$4,"GREŠKA",AC105+AD105+AE105+AF105)</f>
        <v>0</v>
      </c>
      <c r="AH104" s="138" t="str">
        <f t="shared" ref="AH104" si="1373">IF(AG104=0,"NE",(IF(AG104&gt;=($AH$4/2),"DA","NE")))</f>
        <v>NE</v>
      </c>
      <c r="AI104" s="23"/>
      <c r="AJ104" s="24"/>
      <c r="AK104" s="24"/>
      <c r="AL104" s="24"/>
      <c r="AM104" s="144">
        <f t="shared" ref="AM104" si="1374">IF((AI105+AJ105+AK105+AL105)&gt;$AN$4,"GREŠKA",AI105+AJ105+AK105+AL105)</f>
        <v>0</v>
      </c>
      <c r="AN104" s="138" t="str">
        <f t="shared" ref="AN104" si="1375">IF(AM104=0,"NE",(IF(AM104&gt;=($AN$4/2),"DA","NE")))</f>
        <v>NE</v>
      </c>
      <c r="AO104" s="23"/>
      <c r="AP104" s="24"/>
      <c r="AQ104" s="24"/>
      <c r="AR104" s="24"/>
      <c r="AS104" s="144">
        <f t="shared" ref="AS104" si="1376">IF((AO105+AP105+AQ105+AR105)&gt;$AT$4,"GREŠKA",AO105+AP105+AQ105+AR105)</f>
        <v>0</v>
      </c>
      <c r="AT104" s="138" t="str">
        <f t="shared" ref="AT104" si="1377">IF(AS104=0,"NE",(IF(AS104&gt;=($AT$4/2),"DA","NE")))</f>
        <v>NE</v>
      </c>
      <c r="AU104" s="136">
        <f t="shared" ref="AU104" si="1378">IF(AND(J104="da",P104="da",V104="da",AB104="da",AH104="da",AN104="da",AT104="da"),I104+O104+U104+AA104+AS104+AM104+AG104,0)</f>
        <v>0</v>
      </c>
      <c r="AV104" s="131" t="str">
        <f t="shared" ref="AV104" si="1379">IF(OR(COUNTIF(J104:AT105,"ne")&gt;3,COUNTIF(J104:AT105,"ne")=0),"NE",COUNTIF(J104:AT105,"ne"))</f>
        <v>NE</v>
      </c>
      <c r="AW104" s="118" t="str">
        <f t="shared" ref="AW104" si="1380">IF(SUM(COUNTBLANK(E104:H104),COUNTBLANK(K104:N104),COUNTBLANK(Q104:T104),COUNTBLANK(W104:Z104),COUNTBLANK(AC104:AF104),COUNTBLANK(AI104:AL104),COUNTBLANK(AO104:AR104))=28,"NE","DA")</f>
        <v>NE</v>
      </c>
      <c r="AX104" s="126"/>
      <c r="AY104" s="120" t="str">
        <f>J104</f>
        <v>NE</v>
      </c>
      <c r="AZ104" s="120" t="str">
        <f>P104</f>
        <v>NE</v>
      </c>
      <c r="BA104" s="120" t="str">
        <f>V104</f>
        <v>NE</v>
      </c>
      <c r="BB104" s="120" t="str">
        <f>AB104</f>
        <v>NE</v>
      </c>
      <c r="BC104" s="120" t="str">
        <f>AH104</f>
        <v>NE</v>
      </c>
      <c r="BD104" s="120" t="str">
        <f>AN104</f>
        <v>NE</v>
      </c>
      <c r="BE104" s="120" t="str">
        <f>AT104</f>
        <v>NE</v>
      </c>
      <c r="BF104" s="116" t="str">
        <f t="shared" ref="BF104" si="1381">IF(AU104&lt;50, "NE",IF(AU104&lt;60,2,IF(AU104&lt;75,3,IF(AU104&lt;90,4,5))))</f>
        <v>NE</v>
      </c>
    </row>
    <row r="105" spans="1:58" ht="15.75" customHeight="1" thickBot="1" x14ac:dyDescent="0.3">
      <c r="A105" s="146"/>
      <c r="B105" s="148"/>
      <c r="C105" s="150"/>
      <c r="D105" s="27" t="s">
        <v>20</v>
      </c>
      <c r="E105" s="28">
        <f t="shared" ref="E105" si="1382">IF($E$7=0,0,$E$7/$E$6*E104)</f>
        <v>0</v>
      </c>
      <c r="F105" s="28">
        <f t="shared" ref="F105" si="1383">IF($F$7=0,0,$F$7/$F$6*F104)</f>
        <v>0</v>
      </c>
      <c r="G105" s="28">
        <f t="shared" ref="G105" si="1384">IF($G$7=0,0,$G$7/$G$6*G104)</f>
        <v>0</v>
      </c>
      <c r="H105" s="28">
        <f t="shared" ref="H105" si="1385">IF($H$7=0,0,$H$7/$H$6*H104)</f>
        <v>0</v>
      </c>
      <c r="I105" s="141"/>
      <c r="J105" s="139"/>
      <c r="K105" s="29">
        <f t="shared" ref="K105" si="1386">IF($K$7=0,0,$K$7/$K$6*K104)</f>
        <v>0</v>
      </c>
      <c r="L105" s="28">
        <f t="shared" ref="L105" si="1387">IF($L$7=0,0,$L$7/$L$6*L104)</f>
        <v>0</v>
      </c>
      <c r="M105" s="28">
        <f t="shared" ref="M105" si="1388">IF($M$7=0,0,$M$7/$M$6*M104)</f>
        <v>0</v>
      </c>
      <c r="N105" s="28">
        <f t="shared" ref="N105" si="1389">IF($N$7=0,0,$N$7/$N$6*N104)</f>
        <v>0</v>
      </c>
      <c r="O105" s="141"/>
      <c r="P105" s="139"/>
      <c r="Q105" s="29">
        <f t="shared" ref="Q105" si="1390">IF($Q$7=0,0,$Q$7/$Q$6*Q104)</f>
        <v>0</v>
      </c>
      <c r="R105" s="28">
        <f t="shared" ref="R105" si="1391">IF($R$7=0,0,$R$7/$R$6*R104)</f>
        <v>0</v>
      </c>
      <c r="S105" s="28">
        <f t="shared" ref="S105" si="1392">IF($S$7=0,0,$S$7/$S$6*S104)</f>
        <v>0</v>
      </c>
      <c r="T105" s="28">
        <f t="shared" ref="T105" si="1393">IF($T$7=0,0,$T$7/$T$6*T104)</f>
        <v>0</v>
      </c>
      <c r="U105" s="141"/>
      <c r="V105" s="139"/>
      <c r="W105" s="29">
        <f t="shared" ref="W105" si="1394">IF($W$7=0,0,$W$7/$W$6*W104)</f>
        <v>0</v>
      </c>
      <c r="X105" s="28">
        <f t="shared" ref="X105" si="1395">IF($X$7=0,0,$X$7/$X$6*X104)</f>
        <v>0</v>
      </c>
      <c r="Y105" s="28">
        <f t="shared" ref="Y105" si="1396">IF($Y$7=0,0,$Y$7/$Y$6*Y104)</f>
        <v>0</v>
      </c>
      <c r="Z105" s="28">
        <f t="shared" ref="Z105" si="1397">IF($Z$7=0,0,$Z$7/$Z$6*Z104)</f>
        <v>0</v>
      </c>
      <c r="AA105" s="141"/>
      <c r="AB105" s="139"/>
      <c r="AC105" s="29">
        <f t="shared" si="367"/>
        <v>0</v>
      </c>
      <c r="AD105" s="28">
        <f t="shared" si="368"/>
        <v>0</v>
      </c>
      <c r="AE105" s="28">
        <f t="shared" si="369"/>
        <v>0</v>
      </c>
      <c r="AF105" s="28">
        <f t="shared" si="370"/>
        <v>0</v>
      </c>
      <c r="AG105" s="142"/>
      <c r="AH105" s="143"/>
      <c r="AI105" s="60">
        <f t="shared" si="371"/>
        <v>0</v>
      </c>
      <c r="AJ105" s="60">
        <f t="shared" si="372"/>
        <v>0</v>
      </c>
      <c r="AK105" s="60">
        <f t="shared" si="373"/>
        <v>0</v>
      </c>
      <c r="AL105" s="60">
        <f t="shared" si="374"/>
        <v>0</v>
      </c>
      <c r="AM105" s="141"/>
      <c r="AN105" s="139"/>
      <c r="AO105" s="60">
        <f t="shared" si="375"/>
        <v>0</v>
      </c>
      <c r="AP105" s="60">
        <f t="shared" si="376"/>
        <v>0</v>
      </c>
      <c r="AQ105" s="60">
        <f t="shared" si="377"/>
        <v>0</v>
      </c>
      <c r="AR105" s="115">
        <f>IF($AR$7=0,0,$AR$7/$AR$6*AR104)</f>
        <v>0</v>
      </c>
      <c r="AS105" s="141"/>
      <c r="AT105" s="139"/>
      <c r="AU105" s="137"/>
      <c r="AV105" s="132"/>
      <c r="AW105" s="119"/>
      <c r="AX105" s="127"/>
      <c r="AY105" s="121"/>
      <c r="AZ105" s="121"/>
      <c r="BA105" s="121"/>
      <c r="BB105" s="121"/>
      <c r="BC105" s="121"/>
      <c r="BD105" s="121"/>
      <c r="BE105" s="121"/>
      <c r="BF105" s="117"/>
    </row>
    <row r="106" spans="1:58" ht="15" customHeight="1" x14ac:dyDescent="0.25">
      <c r="A106" s="145">
        <v>50</v>
      </c>
      <c r="B106" s="147" t="str">
        <f>'Popis studenata'!B51</f>
        <v xml:space="preserve"> </v>
      </c>
      <c r="C106" s="149">
        <f>'Popis studenata'!C51</f>
        <v>0</v>
      </c>
      <c r="D106" s="22" t="s">
        <v>19</v>
      </c>
      <c r="E106" s="23"/>
      <c r="F106" s="24"/>
      <c r="G106" s="24"/>
      <c r="H106" s="24"/>
      <c r="I106" s="140">
        <f t="shared" ref="I106" si="1398">IF((E107+F107+G107+H107)&gt;$J$4,"GREŠKA",E107+F107+G107+H107)</f>
        <v>0</v>
      </c>
      <c r="J106" s="138" t="str">
        <f t="shared" ref="J106" si="1399">IF(I106=0,"NE",(IF(I106&gt;=($J$4/2),"DA","NE")))</f>
        <v>NE</v>
      </c>
      <c r="K106" s="23"/>
      <c r="L106" s="24"/>
      <c r="M106" s="24"/>
      <c r="N106" s="24"/>
      <c r="O106" s="140">
        <f t="shared" ref="O106" si="1400">IF((K107+L107+M107+N107)&gt;$P$4,"GREŠKA",K107+L107+M107+N107)</f>
        <v>0</v>
      </c>
      <c r="P106" s="138" t="str">
        <f t="shared" ref="P106" si="1401">IF(O106=0,"NE",(IF(O106&gt;=($P$4/2),"DA","NE")))</f>
        <v>NE</v>
      </c>
      <c r="Q106" s="23"/>
      <c r="R106" s="24"/>
      <c r="S106" s="24"/>
      <c r="T106" s="24"/>
      <c r="U106" s="140">
        <f t="shared" ref="U106" si="1402">IF((Q107+R107+S107+T107)&gt;$V$4,"GREŠKA",Q107+R107+S107+T107)</f>
        <v>0</v>
      </c>
      <c r="V106" s="138" t="str">
        <f t="shared" ref="V106" si="1403">IF(U106=0,"NE",(IF(U106&gt;=($V$4/2),"DA","NE")))</f>
        <v>NE</v>
      </c>
      <c r="W106" s="23"/>
      <c r="X106" s="24"/>
      <c r="Y106" s="24"/>
      <c r="Z106" s="24"/>
      <c r="AA106" s="140">
        <f t="shared" ref="AA106" si="1404">IF((W107+X107+Y107+Z107)&gt;$AB$4,"GREŠKA",W107+X107+Y107+Z107)</f>
        <v>0</v>
      </c>
      <c r="AB106" s="138" t="str">
        <f t="shared" ref="AB106" si="1405">IF(AA106=0,"NE",(IF(AA106&gt;=($AB$4/2),"DA","NE")))</f>
        <v>NE</v>
      </c>
      <c r="AC106" s="23"/>
      <c r="AD106" s="24"/>
      <c r="AE106" s="24"/>
      <c r="AF106" s="24"/>
      <c r="AG106" s="140">
        <f t="shared" ref="AG106" si="1406">IF((AC107+AD107+AE107+AF107)&gt;$AH$4,"GREŠKA",AC107+AD107+AE107+AF107)</f>
        <v>0</v>
      </c>
      <c r="AH106" s="138" t="str">
        <f t="shared" ref="AH106" si="1407">IF(AG106=0,"NE",(IF(AG106&gt;=($AH$4/2),"DA","NE")))</f>
        <v>NE</v>
      </c>
      <c r="AI106" s="23"/>
      <c r="AJ106" s="24"/>
      <c r="AK106" s="24"/>
      <c r="AL106" s="24"/>
      <c r="AM106" s="144">
        <f t="shared" ref="AM106" si="1408">IF((AI107+AJ107+AK107+AL107)&gt;$AN$4,"GREŠKA",AI107+AJ107+AK107+AL107)</f>
        <v>0</v>
      </c>
      <c r="AN106" s="138" t="str">
        <f t="shared" ref="AN106" si="1409">IF(AM106=0,"NE",(IF(AM106&gt;=($AN$4/2),"DA","NE")))</f>
        <v>NE</v>
      </c>
      <c r="AO106" s="23"/>
      <c r="AP106" s="24"/>
      <c r="AQ106" s="24"/>
      <c r="AR106" s="24"/>
      <c r="AS106" s="144">
        <f t="shared" ref="AS106" si="1410">IF((AO107+AP107+AQ107+AR107)&gt;$AT$4,"GREŠKA",AO107+AP107+AQ107+AR107)</f>
        <v>0</v>
      </c>
      <c r="AT106" s="138" t="str">
        <f t="shared" ref="AT106" si="1411">IF(AS106=0,"NE",(IF(AS106&gt;=($AT$4/2),"DA","NE")))</f>
        <v>NE</v>
      </c>
      <c r="AU106" s="136">
        <f t="shared" ref="AU106" si="1412">IF(AND(J106="da",P106="da",V106="da",AB106="da",AH106="da",AN106="da",AT106="da"),I106+O106+U106+AA106+AS106+AM106+AG106,0)</f>
        <v>0</v>
      </c>
      <c r="AV106" s="131" t="str">
        <f t="shared" ref="AV106" si="1413">IF(OR(COUNTIF(J106:AT107,"ne")&gt;3,COUNTIF(J106:AT107,"ne")=0),"NE",COUNTIF(J106:AT107,"ne"))</f>
        <v>NE</v>
      </c>
      <c r="AW106" s="118" t="str">
        <f t="shared" ref="AW106" si="1414">IF(SUM(COUNTBLANK(E106:H106),COUNTBLANK(K106:N106),COUNTBLANK(Q106:T106),COUNTBLANK(W106:Z106),COUNTBLANK(AC106:AF106),COUNTBLANK(AI106:AL106),COUNTBLANK(AO106:AR106))=28,"NE","DA")</f>
        <v>NE</v>
      </c>
      <c r="AX106" s="126"/>
      <c r="AY106" s="120" t="str">
        <f>J106</f>
        <v>NE</v>
      </c>
      <c r="AZ106" s="120" t="str">
        <f>P106</f>
        <v>NE</v>
      </c>
      <c r="BA106" s="120" t="str">
        <f>V106</f>
        <v>NE</v>
      </c>
      <c r="BB106" s="120" t="str">
        <f>AB106</f>
        <v>NE</v>
      </c>
      <c r="BC106" s="120" t="str">
        <f>AH106</f>
        <v>NE</v>
      </c>
      <c r="BD106" s="120" t="str">
        <f>AN106</f>
        <v>NE</v>
      </c>
      <c r="BE106" s="120" t="str">
        <f>AT106</f>
        <v>NE</v>
      </c>
      <c r="BF106" s="116" t="str">
        <f t="shared" ref="BF106" si="1415">IF(AU106&lt;50, "NE",IF(AU106&lt;60,2,IF(AU106&lt;75,3,IF(AU106&lt;90,4,5))))</f>
        <v>NE</v>
      </c>
    </row>
    <row r="107" spans="1:58" ht="15.75" customHeight="1" thickBot="1" x14ac:dyDescent="0.3">
      <c r="A107" s="146"/>
      <c r="B107" s="148"/>
      <c r="C107" s="150"/>
      <c r="D107" s="27" t="s">
        <v>20</v>
      </c>
      <c r="E107" s="28">
        <f t="shared" ref="E107" si="1416">IF($E$7=0,0,$E$7/$E$6*E106)</f>
        <v>0</v>
      </c>
      <c r="F107" s="28">
        <f t="shared" ref="F107" si="1417">IF($F$7=0,0,$F$7/$F$6*F106)</f>
        <v>0</v>
      </c>
      <c r="G107" s="28">
        <f t="shared" ref="G107" si="1418">IF($G$7=0,0,$G$7/$G$6*G106)</f>
        <v>0</v>
      </c>
      <c r="H107" s="28">
        <f t="shared" ref="H107" si="1419">IF($H$7=0,0,$H$7/$H$6*H106)</f>
        <v>0</v>
      </c>
      <c r="I107" s="141"/>
      <c r="J107" s="139"/>
      <c r="K107" s="29">
        <f t="shared" ref="K107" si="1420">IF($K$7=0,0,$K$7/$K$6*K106)</f>
        <v>0</v>
      </c>
      <c r="L107" s="28">
        <f t="shared" ref="L107" si="1421">IF($L$7=0,0,$L$7/$L$6*L106)</f>
        <v>0</v>
      </c>
      <c r="M107" s="28">
        <f t="shared" ref="M107" si="1422">IF($M$7=0,0,$M$7/$M$6*M106)</f>
        <v>0</v>
      </c>
      <c r="N107" s="28">
        <f t="shared" ref="N107" si="1423">IF($N$7=0,0,$N$7/$N$6*N106)</f>
        <v>0</v>
      </c>
      <c r="O107" s="141"/>
      <c r="P107" s="139"/>
      <c r="Q107" s="29">
        <f t="shared" ref="Q107" si="1424">IF($Q$7=0,0,$Q$7/$Q$6*Q106)</f>
        <v>0</v>
      </c>
      <c r="R107" s="28">
        <f t="shared" ref="R107" si="1425">IF($R$7=0,0,$R$7/$R$6*R106)</f>
        <v>0</v>
      </c>
      <c r="S107" s="28">
        <f t="shared" ref="S107" si="1426">IF($S$7=0,0,$S$7/$S$6*S106)</f>
        <v>0</v>
      </c>
      <c r="T107" s="28">
        <f t="shared" ref="T107" si="1427">IF($T$7=0,0,$T$7/$T$6*T106)</f>
        <v>0</v>
      </c>
      <c r="U107" s="141"/>
      <c r="V107" s="139"/>
      <c r="W107" s="29">
        <f t="shared" ref="W107" si="1428">IF($W$7=0,0,$W$7/$W$6*W106)</f>
        <v>0</v>
      </c>
      <c r="X107" s="28">
        <f t="shared" ref="X107" si="1429">IF($X$7=0,0,$X$7/$X$6*X106)</f>
        <v>0</v>
      </c>
      <c r="Y107" s="28">
        <f t="shared" ref="Y107" si="1430">IF($Y$7=0,0,$Y$7/$Y$6*Y106)</f>
        <v>0</v>
      </c>
      <c r="Z107" s="28">
        <f t="shared" ref="Z107" si="1431">IF($Z$7=0,0,$Z$7/$Z$6*Z106)</f>
        <v>0</v>
      </c>
      <c r="AA107" s="141"/>
      <c r="AB107" s="139"/>
      <c r="AC107" s="29">
        <f t="shared" si="367"/>
        <v>0</v>
      </c>
      <c r="AD107" s="28">
        <f t="shared" si="368"/>
        <v>0</v>
      </c>
      <c r="AE107" s="28">
        <f t="shared" si="369"/>
        <v>0</v>
      </c>
      <c r="AF107" s="28">
        <f t="shared" si="370"/>
        <v>0</v>
      </c>
      <c r="AG107" s="142"/>
      <c r="AH107" s="143"/>
      <c r="AI107" s="60">
        <f t="shared" si="371"/>
        <v>0</v>
      </c>
      <c r="AJ107" s="60">
        <f t="shared" si="372"/>
        <v>0</v>
      </c>
      <c r="AK107" s="60">
        <f t="shared" si="373"/>
        <v>0</v>
      </c>
      <c r="AL107" s="60">
        <f t="shared" si="374"/>
        <v>0</v>
      </c>
      <c r="AM107" s="141"/>
      <c r="AN107" s="139"/>
      <c r="AO107" s="60">
        <f t="shared" si="375"/>
        <v>0</v>
      </c>
      <c r="AP107" s="60">
        <f t="shared" si="376"/>
        <v>0</v>
      </c>
      <c r="AQ107" s="60">
        <f t="shared" si="377"/>
        <v>0</v>
      </c>
      <c r="AR107" s="115">
        <f>IF($AR$7=0,0,$AR$7/$AR$6*AR106)</f>
        <v>0</v>
      </c>
      <c r="AS107" s="141"/>
      <c r="AT107" s="139"/>
      <c r="AU107" s="137"/>
      <c r="AV107" s="132"/>
      <c r="AW107" s="119"/>
      <c r="AX107" s="127"/>
      <c r="AY107" s="121"/>
      <c r="AZ107" s="121"/>
      <c r="BA107" s="121"/>
      <c r="BB107" s="121"/>
      <c r="BC107" s="121"/>
      <c r="BD107" s="121"/>
      <c r="BE107" s="121"/>
      <c r="BF107" s="117"/>
    </row>
    <row r="108" spans="1:58" hidden="1" x14ac:dyDescent="0.25">
      <c r="AU108" s="2">
        <f>COUNTIF(AU8:AU107,"&gt;0")</f>
        <v>0</v>
      </c>
      <c r="AV108" s="66" t="s">
        <v>94</v>
      </c>
      <c r="AW108" s="66">
        <f>COUNTIF(AW8:AW107,"DA")</f>
        <v>0</v>
      </c>
      <c r="BF108" s="87" t="e">
        <f>AVERAGEIF(BF8:BF107,"&gt;=2")</f>
        <v>#DIV/0!</v>
      </c>
    </row>
    <row r="109" spans="1:58" hidden="1" x14ac:dyDescent="0.25">
      <c r="AU109" s="2" t="e">
        <f>AVERAGEIF(AU8:AU107,"&gt;0")</f>
        <v>#DIV/0!</v>
      </c>
    </row>
  </sheetData>
  <sheetProtection algorithmName="SHA-512" hashValue="VUu01SGaTqTc44gc4luwUdiIsR9Zs0uS+wNAtF/yjJcSQamOitoEIz9CvHRRdla6UQu657mLF8bTLknYcpIocQ==" saltValue="uQsW0gFGPTE2II6M4LqJRg==" spinCount="100000" sheet="1" selectLockedCells="1"/>
  <mergeCells count="1495">
    <mergeCell ref="AM20:AM21"/>
    <mergeCell ref="AN20:AN21"/>
    <mergeCell ref="AS98:AS99"/>
    <mergeCell ref="AT98:AT99"/>
    <mergeCell ref="AS100:AS101"/>
    <mergeCell ref="AT100:AT101"/>
    <mergeCell ref="AS102:AS103"/>
    <mergeCell ref="AT102:AT103"/>
    <mergeCell ref="AS106:AS107"/>
    <mergeCell ref="AT106:AT107"/>
    <mergeCell ref="AO3:AT3"/>
    <mergeCell ref="AO4:AS4"/>
    <mergeCell ref="AT5:AT7"/>
    <mergeCell ref="AS8:AS9"/>
    <mergeCell ref="AT8:AT9"/>
    <mergeCell ref="AS10:AS11"/>
    <mergeCell ref="AT10:AT11"/>
    <mergeCell ref="AS12:AS13"/>
    <mergeCell ref="AT12:AT13"/>
    <mergeCell ref="AS14:AS15"/>
    <mergeCell ref="AT14:AT15"/>
    <mergeCell ref="AS16:AS17"/>
    <mergeCell ref="AT16:AT17"/>
    <mergeCell ref="AS18:AS19"/>
    <mergeCell ref="AT18:AT19"/>
    <mergeCell ref="AS20:AS21"/>
    <mergeCell ref="AT20:AT21"/>
    <mergeCell ref="AS22:AS23"/>
    <mergeCell ref="AT22:AT23"/>
    <mergeCell ref="AS24:AS25"/>
    <mergeCell ref="AT24:AT25"/>
    <mergeCell ref="AM104:AM105"/>
    <mergeCell ref="AM22:AM23"/>
    <mergeCell ref="AN22:AN23"/>
    <mergeCell ref="AM24:AM25"/>
    <mergeCell ref="AN24:AN25"/>
    <mergeCell ref="AM26:AM27"/>
    <mergeCell ref="AN26:AN27"/>
    <mergeCell ref="AM28:AM29"/>
    <mergeCell ref="AH12:AH13"/>
    <mergeCell ref="AH34:AH35"/>
    <mergeCell ref="AH36:AH37"/>
    <mergeCell ref="AC4:AG4"/>
    <mergeCell ref="AC3:AH3"/>
    <mergeCell ref="AH52:AH53"/>
    <mergeCell ref="AH54:AH55"/>
    <mergeCell ref="AH56:AH57"/>
    <mergeCell ref="AH58:AH59"/>
    <mergeCell ref="AH60:AH61"/>
    <mergeCell ref="AH22:AH23"/>
    <mergeCell ref="AH24:AH25"/>
    <mergeCell ref="AI3:AN3"/>
    <mergeCell ref="AI4:AM4"/>
    <mergeCell ref="AN5:AN7"/>
    <mergeCell ref="AM8:AM9"/>
    <mergeCell ref="AN8:AN9"/>
    <mergeCell ref="AM10:AM11"/>
    <mergeCell ref="AN10:AN11"/>
    <mergeCell ref="AM12:AM13"/>
    <mergeCell ref="AN12:AN13"/>
    <mergeCell ref="AM14:AM15"/>
    <mergeCell ref="AN14:AN15"/>
    <mergeCell ref="AM16:AM17"/>
    <mergeCell ref="AN16:AN17"/>
    <mergeCell ref="V1:W1"/>
    <mergeCell ref="C1:E1"/>
    <mergeCell ref="F1:J1"/>
    <mergeCell ref="AF1:AG1"/>
    <mergeCell ref="M1:N1"/>
    <mergeCell ref="AH5:AH7"/>
    <mergeCell ref="AH8:AH9"/>
    <mergeCell ref="AH10:AH11"/>
    <mergeCell ref="A2:C2"/>
    <mergeCell ref="I104:I105"/>
    <mergeCell ref="E3:J3"/>
    <mergeCell ref="K3:P3"/>
    <mergeCell ref="Q3:V3"/>
    <mergeCell ref="W3:AB3"/>
    <mergeCell ref="I106:I107"/>
    <mergeCell ref="J106:J107"/>
    <mergeCell ref="O106:O107"/>
    <mergeCell ref="P106:P107"/>
    <mergeCell ref="U106:U107"/>
    <mergeCell ref="AG106:AG107"/>
    <mergeCell ref="AH106:AH107"/>
    <mergeCell ref="A28:A29"/>
    <mergeCell ref="B28:B29"/>
    <mergeCell ref="C28:C29"/>
    <mergeCell ref="A22:A23"/>
    <mergeCell ref="B22:B23"/>
    <mergeCell ref="C22:C23"/>
    <mergeCell ref="A24:A25"/>
    <mergeCell ref="B24:B25"/>
    <mergeCell ref="C24:C25"/>
    <mergeCell ref="X1:AD1"/>
    <mergeCell ref="AG104:AG105"/>
    <mergeCell ref="AG12:AG13"/>
    <mergeCell ref="AH40:AH41"/>
    <mergeCell ref="AH42:AH43"/>
    <mergeCell ref="AH44:AH45"/>
    <mergeCell ref="AH46:AH47"/>
    <mergeCell ref="AN28:AN29"/>
    <mergeCell ref="AM30:AM31"/>
    <mergeCell ref="AH48:AH49"/>
    <mergeCell ref="AH50:AH51"/>
    <mergeCell ref="AB16:AB17"/>
    <mergeCell ref="I20:I21"/>
    <mergeCell ref="J20:J21"/>
    <mergeCell ref="O20:O21"/>
    <mergeCell ref="P20:P21"/>
    <mergeCell ref="U20:U21"/>
    <mergeCell ref="AN30:AN31"/>
    <mergeCell ref="J104:J105"/>
    <mergeCell ref="O104:O105"/>
    <mergeCell ref="P104:P105"/>
    <mergeCell ref="I16:I17"/>
    <mergeCell ref="J16:J17"/>
    <mergeCell ref="O16:O17"/>
    <mergeCell ref="P16:P17"/>
    <mergeCell ref="U16:U17"/>
    <mergeCell ref="V16:V17"/>
    <mergeCell ref="AA16:AA17"/>
    <mergeCell ref="V20:V21"/>
    <mergeCell ref="AA20:AA21"/>
    <mergeCell ref="AB20:AB21"/>
    <mergeCell ref="AG24:AG25"/>
    <mergeCell ref="AH62:AH63"/>
    <mergeCell ref="AH64:AH65"/>
    <mergeCell ref="AU8:AU9"/>
    <mergeCell ref="AU5:AU7"/>
    <mergeCell ref="O1:T1"/>
    <mergeCell ref="AG8:AG9"/>
    <mergeCell ref="A8:A9"/>
    <mergeCell ref="B10:B11"/>
    <mergeCell ref="C10:C11"/>
    <mergeCell ref="B12:B13"/>
    <mergeCell ref="C12:C13"/>
    <mergeCell ref="V5:V7"/>
    <mergeCell ref="AB5:AB7"/>
    <mergeCell ref="B8:B9"/>
    <mergeCell ref="C8:C9"/>
    <mergeCell ref="J8:J9"/>
    <mergeCell ref="P8:P9"/>
    <mergeCell ref="V8:V9"/>
    <mergeCell ref="AB8:AB9"/>
    <mergeCell ref="I8:I9"/>
    <mergeCell ref="O8:O9"/>
    <mergeCell ref="U8:U9"/>
    <mergeCell ref="AA8:AA9"/>
    <mergeCell ref="C5:C7"/>
    <mergeCell ref="B5:B7"/>
    <mergeCell ref="A5:A7"/>
    <mergeCell ref="J5:J7"/>
    <mergeCell ref="P5:P7"/>
    <mergeCell ref="P10:P11"/>
    <mergeCell ref="AG10:AG11"/>
    <mergeCell ref="E4:I4"/>
    <mergeCell ref="K4:O4"/>
    <mergeCell ref="Q4:U4"/>
    <mergeCell ref="W4:AA4"/>
    <mergeCell ref="A20:A21"/>
    <mergeCell ref="B20:B21"/>
    <mergeCell ref="C20:C21"/>
    <mergeCell ref="A38:A39"/>
    <mergeCell ref="B38:B39"/>
    <mergeCell ref="C38:C39"/>
    <mergeCell ref="A26:A27"/>
    <mergeCell ref="B26:B27"/>
    <mergeCell ref="C26:C27"/>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50:A51"/>
    <mergeCell ref="B50:B51"/>
    <mergeCell ref="C50:C51"/>
    <mergeCell ref="A52:A53"/>
    <mergeCell ref="B52:B53"/>
    <mergeCell ref="C52:C53"/>
    <mergeCell ref="A46:A47"/>
    <mergeCell ref="B46:B47"/>
    <mergeCell ref="C46:C47"/>
    <mergeCell ref="A48:A49"/>
    <mergeCell ref="B48:B49"/>
    <mergeCell ref="C48:C49"/>
    <mergeCell ref="A42:A43"/>
    <mergeCell ref="B42:B43"/>
    <mergeCell ref="C42:C43"/>
    <mergeCell ref="A44:A45"/>
    <mergeCell ref="B44:B45"/>
    <mergeCell ref="C44:C45"/>
    <mergeCell ref="A62:A63"/>
    <mergeCell ref="B62:B63"/>
    <mergeCell ref="C62:C63"/>
    <mergeCell ref="A64:A65"/>
    <mergeCell ref="B64:B65"/>
    <mergeCell ref="C64:C65"/>
    <mergeCell ref="A58:A59"/>
    <mergeCell ref="B58:B59"/>
    <mergeCell ref="C58:C59"/>
    <mergeCell ref="A60:A61"/>
    <mergeCell ref="B60:B61"/>
    <mergeCell ref="C60:C61"/>
    <mergeCell ref="A54:A55"/>
    <mergeCell ref="B54:B55"/>
    <mergeCell ref="C54:C55"/>
    <mergeCell ref="A56:A57"/>
    <mergeCell ref="B56:B57"/>
    <mergeCell ref="C56:C57"/>
    <mergeCell ref="A74:A75"/>
    <mergeCell ref="B74:B75"/>
    <mergeCell ref="C74:C75"/>
    <mergeCell ref="A76:A77"/>
    <mergeCell ref="B76:B77"/>
    <mergeCell ref="C76:C77"/>
    <mergeCell ref="A70:A71"/>
    <mergeCell ref="B70:B71"/>
    <mergeCell ref="C70:C71"/>
    <mergeCell ref="A72:A73"/>
    <mergeCell ref="B72:B73"/>
    <mergeCell ref="C72:C73"/>
    <mergeCell ref="A66:A67"/>
    <mergeCell ref="B66:B67"/>
    <mergeCell ref="C66:C67"/>
    <mergeCell ref="A68:A69"/>
    <mergeCell ref="B68:B69"/>
    <mergeCell ref="C68:C69"/>
    <mergeCell ref="A86:A87"/>
    <mergeCell ref="B86:B87"/>
    <mergeCell ref="C86:C87"/>
    <mergeCell ref="A88:A89"/>
    <mergeCell ref="B88:B89"/>
    <mergeCell ref="C88:C89"/>
    <mergeCell ref="A82:A83"/>
    <mergeCell ref="B82:B83"/>
    <mergeCell ref="C82:C83"/>
    <mergeCell ref="A84:A85"/>
    <mergeCell ref="B84:B85"/>
    <mergeCell ref="C84:C85"/>
    <mergeCell ref="A78:A79"/>
    <mergeCell ref="B78:B79"/>
    <mergeCell ref="C78:C79"/>
    <mergeCell ref="A80:A81"/>
    <mergeCell ref="B80:B81"/>
    <mergeCell ref="C80:C81"/>
    <mergeCell ref="A98:A99"/>
    <mergeCell ref="B98:B99"/>
    <mergeCell ref="C98:C99"/>
    <mergeCell ref="A100:A101"/>
    <mergeCell ref="B100:B101"/>
    <mergeCell ref="C100:C101"/>
    <mergeCell ref="A94:A95"/>
    <mergeCell ref="B94:B95"/>
    <mergeCell ref="C94:C95"/>
    <mergeCell ref="A96:A97"/>
    <mergeCell ref="B96:B97"/>
    <mergeCell ref="C96:C97"/>
    <mergeCell ref="A90:A91"/>
    <mergeCell ref="B90:B91"/>
    <mergeCell ref="C90:C91"/>
    <mergeCell ref="A92:A93"/>
    <mergeCell ref="B92:B93"/>
    <mergeCell ref="C92:C93"/>
    <mergeCell ref="A106:A107"/>
    <mergeCell ref="B106:B107"/>
    <mergeCell ref="C106:C107"/>
    <mergeCell ref="A102:A103"/>
    <mergeCell ref="B102:B103"/>
    <mergeCell ref="C102:C103"/>
    <mergeCell ref="A104:A105"/>
    <mergeCell ref="B104:B105"/>
    <mergeCell ref="C104:C105"/>
    <mergeCell ref="AU10:AU11"/>
    <mergeCell ref="A12:A13"/>
    <mergeCell ref="I12:I13"/>
    <mergeCell ref="J12:J13"/>
    <mergeCell ref="O12:O13"/>
    <mergeCell ref="P12:P13"/>
    <mergeCell ref="U12:U13"/>
    <mergeCell ref="V12:V13"/>
    <mergeCell ref="AA12:AA13"/>
    <mergeCell ref="AB12:AB13"/>
    <mergeCell ref="AU12:AU13"/>
    <mergeCell ref="U10:U11"/>
    <mergeCell ref="V10:V11"/>
    <mergeCell ref="AA10:AA11"/>
    <mergeCell ref="AB10:AB11"/>
    <mergeCell ref="A10:A11"/>
    <mergeCell ref="I10:I11"/>
    <mergeCell ref="J10:J11"/>
    <mergeCell ref="O10:O11"/>
    <mergeCell ref="AU14:AU15"/>
    <mergeCell ref="A16:A17"/>
    <mergeCell ref="B16:B17"/>
    <mergeCell ref="C16:C17"/>
    <mergeCell ref="AU16:AU17"/>
    <mergeCell ref="U14:U15"/>
    <mergeCell ref="V14:V15"/>
    <mergeCell ref="AA14:AA15"/>
    <mergeCell ref="AB14:AB15"/>
    <mergeCell ref="A14:A15"/>
    <mergeCell ref="I14:I15"/>
    <mergeCell ref="J14:J15"/>
    <mergeCell ref="O14:O15"/>
    <mergeCell ref="P14:P15"/>
    <mergeCell ref="B14:B15"/>
    <mergeCell ref="C14:C15"/>
    <mergeCell ref="AG14:AG15"/>
    <mergeCell ref="AG16:AG17"/>
    <mergeCell ref="AH14:AH15"/>
    <mergeCell ref="AH16:AH17"/>
    <mergeCell ref="AU18:AU19"/>
    <mergeCell ref="A18:A19"/>
    <mergeCell ref="B18:B19"/>
    <mergeCell ref="C18:C19"/>
    <mergeCell ref="AM18:AM19"/>
    <mergeCell ref="AN18:AN19"/>
    <mergeCell ref="AU20:AU21"/>
    <mergeCell ref="V18:V19"/>
    <mergeCell ref="AA18:AA19"/>
    <mergeCell ref="AB18:AB19"/>
    <mergeCell ref="I18:I19"/>
    <mergeCell ref="J18:J19"/>
    <mergeCell ref="O18:O19"/>
    <mergeCell ref="P18:P19"/>
    <mergeCell ref="U18:U19"/>
    <mergeCell ref="AG18:AG19"/>
    <mergeCell ref="AG20:AG21"/>
    <mergeCell ref="AH18:AH19"/>
    <mergeCell ref="AH20:AH21"/>
    <mergeCell ref="AU22:AU23"/>
    <mergeCell ref="I24:I25"/>
    <mergeCell ref="J24:J25"/>
    <mergeCell ref="O24:O25"/>
    <mergeCell ref="P24:P25"/>
    <mergeCell ref="U24:U25"/>
    <mergeCell ref="V24:V25"/>
    <mergeCell ref="AA24:AA25"/>
    <mergeCell ref="AB24:AB25"/>
    <mergeCell ref="AU24:AU25"/>
    <mergeCell ref="V22:V23"/>
    <mergeCell ref="AA22:AA23"/>
    <mergeCell ref="AB22:AB23"/>
    <mergeCell ref="I22:I23"/>
    <mergeCell ref="J22:J23"/>
    <mergeCell ref="O22:O23"/>
    <mergeCell ref="P22:P23"/>
    <mergeCell ref="U22:U23"/>
    <mergeCell ref="AG22:AG23"/>
    <mergeCell ref="AU26:AU27"/>
    <mergeCell ref="I28:I29"/>
    <mergeCell ref="J28:J29"/>
    <mergeCell ref="O28:O29"/>
    <mergeCell ref="P28:P29"/>
    <mergeCell ref="U28:U29"/>
    <mergeCell ref="V28:V29"/>
    <mergeCell ref="AA28:AA29"/>
    <mergeCell ref="AB28:AB29"/>
    <mergeCell ref="AU28:AU29"/>
    <mergeCell ref="V26:V27"/>
    <mergeCell ref="AA26:AA27"/>
    <mergeCell ref="AB26:AB27"/>
    <mergeCell ref="I26:I27"/>
    <mergeCell ref="J26:J27"/>
    <mergeCell ref="O26:O27"/>
    <mergeCell ref="P26:P27"/>
    <mergeCell ref="U26:U27"/>
    <mergeCell ref="AG26:AG27"/>
    <mergeCell ref="AG28:AG29"/>
    <mergeCell ref="AH26:AH27"/>
    <mergeCell ref="AH28:AH29"/>
    <mergeCell ref="AS28:AS29"/>
    <mergeCell ref="AT28:AT29"/>
    <mergeCell ref="AS26:AS27"/>
    <mergeCell ref="AT26:AT27"/>
    <mergeCell ref="AU30:AU31"/>
    <mergeCell ref="I32:I33"/>
    <mergeCell ref="J32:J33"/>
    <mergeCell ref="O32:O33"/>
    <mergeCell ref="P32:P33"/>
    <mergeCell ref="U32:U33"/>
    <mergeCell ref="V32:V33"/>
    <mergeCell ref="AA32:AA33"/>
    <mergeCell ref="AB32:AB33"/>
    <mergeCell ref="AU32:AU33"/>
    <mergeCell ref="V30:V31"/>
    <mergeCell ref="AA30:AA31"/>
    <mergeCell ref="AB30:AB31"/>
    <mergeCell ref="I30:I31"/>
    <mergeCell ref="J30:J31"/>
    <mergeCell ref="O30:O31"/>
    <mergeCell ref="P30:P31"/>
    <mergeCell ref="U30:U31"/>
    <mergeCell ref="AG30:AG31"/>
    <mergeCell ref="AG32:AG33"/>
    <mergeCell ref="AM32:AM33"/>
    <mergeCell ref="AN32:AN33"/>
    <mergeCell ref="AS30:AS31"/>
    <mergeCell ref="AT30:AT31"/>
    <mergeCell ref="AS32:AS33"/>
    <mergeCell ref="AT32:AT33"/>
    <mergeCell ref="AH30:AH31"/>
    <mergeCell ref="AH32:AH33"/>
    <mergeCell ref="AU34:AU35"/>
    <mergeCell ref="I36:I37"/>
    <mergeCell ref="J36:J37"/>
    <mergeCell ref="O36:O37"/>
    <mergeCell ref="P36:P37"/>
    <mergeCell ref="U36:U37"/>
    <mergeCell ref="V36:V37"/>
    <mergeCell ref="AA36:AA37"/>
    <mergeCell ref="AB36:AB37"/>
    <mergeCell ref="AU36:AU37"/>
    <mergeCell ref="V34:V35"/>
    <mergeCell ref="AA34:AA35"/>
    <mergeCell ref="AB34:AB35"/>
    <mergeCell ref="I34:I35"/>
    <mergeCell ref="J34:J35"/>
    <mergeCell ref="O34:O35"/>
    <mergeCell ref="P34:P35"/>
    <mergeCell ref="U34:U35"/>
    <mergeCell ref="AG34:AG35"/>
    <mergeCell ref="AG36:AG37"/>
    <mergeCell ref="AM34:AM35"/>
    <mergeCell ref="AN34:AN35"/>
    <mergeCell ref="AM36:AM37"/>
    <mergeCell ref="AN36:AN37"/>
    <mergeCell ref="AS34:AS35"/>
    <mergeCell ref="AT34:AT35"/>
    <mergeCell ref="AS36:AS37"/>
    <mergeCell ref="AT36:AT37"/>
    <mergeCell ref="AU38:AU39"/>
    <mergeCell ref="I40:I41"/>
    <mergeCell ref="J40:J41"/>
    <mergeCell ref="O40:O41"/>
    <mergeCell ref="P40:P41"/>
    <mergeCell ref="U40:U41"/>
    <mergeCell ref="V40:V41"/>
    <mergeCell ref="AA40:AA41"/>
    <mergeCell ref="AB40:AB41"/>
    <mergeCell ref="AU40:AU41"/>
    <mergeCell ref="V38:V39"/>
    <mergeCell ref="AA38:AA39"/>
    <mergeCell ref="AB38:AB39"/>
    <mergeCell ref="I38:I39"/>
    <mergeCell ref="J38:J39"/>
    <mergeCell ref="O38:O39"/>
    <mergeCell ref="P38:P39"/>
    <mergeCell ref="U38:U39"/>
    <mergeCell ref="AG38:AG39"/>
    <mergeCell ref="AG40:AG41"/>
    <mergeCell ref="AM38:AM39"/>
    <mergeCell ref="AN38:AN39"/>
    <mergeCell ref="AM40:AM41"/>
    <mergeCell ref="AN40:AN41"/>
    <mergeCell ref="AS38:AS39"/>
    <mergeCell ref="AT38:AT39"/>
    <mergeCell ref="AS40:AS41"/>
    <mergeCell ref="AT40:AT41"/>
    <mergeCell ref="AH38:AH39"/>
    <mergeCell ref="AU42:AU43"/>
    <mergeCell ref="I44:I45"/>
    <mergeCell ref="J44:J45"/>
    <mergeCell ref="O44:O45"/>
    <mergeCell ref="P44:P45"/>
    <mergeCell ref="U44:U45"/>
    <mergeCell ref="V44:V45"/>
    <mergeCell ref="AA44:AA45"/>
    <mergeCell ref="AB44:AB45"/>
    <mergeCell ref="AU44:AU45"/>
    <mergeCell ref="V42:V43"/>
    <mergeCell ref="AA42:AA43"/>
    <mergeCell ref="AB42:AB43"/>
    <mergeCell ref="I42:I43"/>
    <mergeCell ref="J42:J43"/>
    <mergeCell ref="O42:O43"/>
    <mergeCell ref="P42:P43"/>
    <mergeCell ref="U42:U43"/>
    <mergeCell ref="AG42:AG43"/>
    <mergeCell ref="AG44:AG45"/>
    <mergeCell ref="AM42:AM43"/>
    <mergeCell ref="AN42:AN43"/>
    <mergeCell ref="AM44:AM45"/>
    <mergeCell ref="AN44:AN45"/>
    <mergeCell ref="AS42:AS43"/>
    <mergeCell ref="AT42:AT43"/>
    <mergeCell ref="AS44:AS45"/>
    <mergeCell ref="AT44:AT45"/>
    <mergeCell ref="AU46:AU47"/>
    <mergeCell ref="I48:I49"/>
    <mergeCell ref="J48:J49"/>
    <mergeCell ref="O48:O49"/>
    <mergeCell ref="P48:P49"/>
    <mergeCell ref="U48:U49"/>
    <mergeCell ref="V48:V49"/>
    <mergeCell ref="AA48:AA49"/>
    <mergeCell ref="AB48:AB49"/>
    <mergeCell ref="AU48:AU49"/>
    <mergeCell ref="V46:V47"/>
    <mergeCell ref="AA46:AA47"/>
    <mergeCell ref="AB46:AB47"/>
    <mergeCell ref="I46:I47"/>
    <mergeCell ref="J46:J47"/>
    <mergeCell ref="O46:O47"/>
    <mergeCell ref="P46:P47"/>
    <mergeCell ref="U46:U47"/>
    <mergeCell ref="AG46:AG47"/>
    <mergeCell ref="AG48:AG49"/>
    <mergeCell ref="AM46:AM47"/>
    <mergeCell ref="AN46:AN47"/>
    <mergeCell ref="AM48:AM49"/>
    <mergeCell ref="AN48:AN49"/>
    <mergeCell ref="AS46:AS47"/>
    <mergeCell ref="AT46:AT47"/>
    <mergeCell ref="AS48:AS49"/>
    <mergeCell ref="AT48:AT49"/>
    <mergeCell ref="AU50:AU51"/>
    <mergeCell ref="I52:I53"/>
    <mergeCell ref="J52:J53"/>
    <mergeCell ref="O52:O53"/>
    <mergeCell ref="P52:P53"/>
    <mergeCell ref="U52:U53"/>
    <mergeCell ref="V52:V53"/>
    <mergeCell ref="AA52:AA53"/>
    <mergeCell ref="AB52:AB53"/>
    <mergeCell ref="AU52:AU53"/>
    <mergeCell ref="V50:V51"/>
    <mergeCell ref="AA50:AA51"/>
    <mergeCell ref="AB50:AB51"/>
    <mergeCell ref="I50:I51"/>
    <mergeCell ref="J50:J51"/>
    <mergeCell ref="O50:O51"/>
    <mergeCell ref="P50:P51"/>
    <mergeCell ref="U50:U51"/>
    <mergeCell ref="AG50:AG51"/>
    <mergeCell ref="AG52:AG53"/>
    <mergeCell ref="AM50:AM51"/>
    <mergeCell ref="AN50:AN51"/>
    <mergeCell ref="AM52:AM53"/>
    <mergeCell ref="AN52:AN53"/>
    <mergeCell ref="AS50:AS51"/>
    <mergeCell ref="AT50:AT51"/>
    <mergeCell ref="AS52:AS53"/>
    <mergeCell ref="AT52:AT53"/>
    <mergeCell ref="AU54:AU55"/>
    <mergeCell ref="I56:I57"/>
    <mergeCell ref="J56:J57"/>
    <mergeCell ref="O56:O57"/>
    <mergeCell ref="P56:P57"/>
    <mergeCell ref="U56:U57"/>
    <mergeCell ref="V56:V57"/>
    <mergeCell ref="AA56:AA57"/>
    <mergeCell ref="AB56:AB57"/>
    <mergeCell ref="AU56:AU57"/>
    <mergeCell ref="V54:V55"/>
    <mergeCell ref="AA54:AA55"/>
    <mergeCell ref="AB54:AB55"/>
    <mergeCell ref="I54:I55"/>
    <mergeCell ref="J54:J55"/>
    <mergeCell ref="O54:O55"/>
    <mergeCell ref="P54:P55"/>
    <mergeCell ref="U54:U55"/>
    <mergeCell ref="AG54:AG55"/>
    <mergeCell ref="AG56:AG57"/>
    <mergeCell ref="AM54:AM55"/>
    <mergeCell ref="AN54:AN55"/>
    <mergeCell ref="AM56:AM57"/>
    <mergeCell ref="AN56:AN57"/>
    <mergeCell ref="AS54:AS55"/>
    <mergeCell ref="AT54:AT55"/>
    <mergeCell ref="AS56:AS57"/>
    <mergeCell ref="AT56:AT57"/>
    <mergeCell ref="AU58:AU59"/>
    <mergeCell ref="I60:I61"/>
    <mergeCell ref="J60:J61"/>
    <mergeCell ref="O60:O61"/>
    <mergeCell ref="P60:P61"/>
    <mergeCell ref="U60:U61"/>
    <mergeCell ref="V60:V61"/>
    <mergeCell ref="AA60:AA61"/>
    <mergeCell ref="AB60:AB61"/>
    <mergeCell ref="AU60:AU61"/>
    <mergeCell ref="V58:V59"/>
    <mergeCell ref="AA58:AA59"/>
    <mergeCell ref="AB58:AB59"/>
    <mergeCell ref="I58:I59"/>
    <mergeCell ref="J58:J59"/>
    <mergeCell ref="O58:O59"/>
    <mergeCell ref="P58:P59"/>
    <mergeCell ref="U58:U59"/>
    <mergeCell ref="AG58:AG59"/>
    <mergeCell ref="AG60:AG61"/>
    <mergeCell ref="AM58:AM59"/>
    <mergeCell ref="AN58:AN59"/>
    <mergeCell ref="AM60:AM61"/>
    <mergeCell ref="AN60:AN61"/>
    <mergeCell ref="AS58:AS59"/>
    <mergeCell ref="AT58:AT59"/>
    <mergeCell ref="AS60:AS61"/>
    <mergeCell ref="AT60:AT61"/>
    <mergeCell ref="AU62:AU63"/>
    <mergeCell ref="I64:I65"/>
    <mergeCell ref="J64:J65"/>
    <mergeCell ref="O64:O65"/>
    <mergeCell ref="P64:P65"/>
    <mergeCell ref="U64:U65"/>
    <mergeCell ref="V64:V65"/>
    <mergeCell ref="AA64:AA65"/>
    <mergeCell ref="AB64:AB65"/>
    <mergeCell ref="AU64:AU65"/>
    <mergeCell ref="V62:V63"/>
    <mergeCell ref="AA62:AA63"/>
    <mergeCell ref="AB62:AB63"/>
    <mergeCell ref="I62:I63"/>
    <mergeCell ref="J62:J63"/>
    <mergeCell ref="O62:O63"/>
    <mergeCell ref="P62:P63"/>
    <mergeCell ref="U62:U63"/>
    <mergeCell ref="AG62:AG63"/>
    <mergeCell ref="AG64:AG65"/>
    <mergeCell ref="AM62:AM63"/>
    <mergeCell ref="AN62:AN63"/>
    <mergeCell ref="AM64:AM65"/>
    <mergeCell ref="AN64:AN65"/>
    <mergeCell ref="AS62:AS63"/>
    <mergeCell ref="AT62:AT63"/>
    <mergeCell ref="AS64:AS65"/>
    <mergeCell ref="AT64:AT65"/>
    <mergeCell ref="AU66:AU67"/>
    <mergeCell ref="I68:I69"/>
    <mergeCell ref="J68:J69"/>
    <mergeCell ref="O68:O69"/>
    <mergeCell ref="P68:P69"/>
    <mergeCell ref="U68:U69"/>
    <mergeCell ref="V68:V69"/>
    <mergeCell ref="AA68:AA69"/>
    <mergeCell ref="AB68:AB69"/>
    <mergeCell ref="AU68:AU69"/>
    <mergeCell ref="V66:V67"/>
    <mergeCell ref="AA66:AA67"/>
    <mergeCell ref="AB66:AB67"/>
    <mergeCell ref="I66:I67"/>
    <mergeCell ref="J66:J67"/>
    <mergeCell ref="O66:O67"/>
    <mergeCell ref="P66:P67"/>
    <mergeCell ref="U66:U67"/>
    <mergeCell ref="AG66:AG67"/>
    <mergeCell ref="AG68:AG69"/>
    <mergeCell ref="AH66:AH67"/>
    <mergeCell ref="AH68:AH69"/>
    <mergeCell ref="AM66:AM67"/>
    <mergeCell ref="AN66:AN67"/>
    <mergeCell ref="AM68:AM69"/>
    <mergeCell ref="AN68:AN69"/>
    <mergeCell ref="AS66:AS67"/>
    <mergeCell ref="AT66:AT67"/>
    <mergeCell ref="AS68:AS69"/>
    <mergeCell ref="AT68:AT69"/>
    <mergeCell ref="AU70:AU71"/>
    <mergeCell ref="I72:I73"/>
    <mergeCell ref="J72:J73"/>
    <mergeCell ref="O72:O73"/>
    <mergeCell ref="P72:P73"/>
    <mergeCell ref="U72:U73"/>
    <mergeCell ref="V72:V73"/>
    <mergeCell ref="AA72:AA73"/>
    <mergeCell ref="AB72:AB73"/>
    <mergeCell ref="AU72:AU73"/>
    <mergeCell ref="V70:V71"/>
    <mergeCell ref="AA70:AA71"/>
    <mergeCell ref="AB70:AB71"/>
    <mergeCell ref="I70:I71"/>
    <mergeCell ref="J70:J71"/>
    <mergeCell ref="O70:O71"/>
    <mergeCell ref="P70:P71"/>
    <mergeCell ref="U70:U71"/>
    <mergeCell ref="AG70:AG71"/>
    <mergeCell ref="AG72:AG73"/>
    <mergeCell ref="AH70:AH71"/>
    <mergeCell ref="AH72:AH73"/>
    <mergeCell ref="AM70:AM71"/>
    <mergeCell ref="AN70:AN71"/>
    <mergeCell ref="AM72:AM73"/>
    <mergeCell ref="AN72:AN73"/>
    <mergeCell ref="AS70:AS71"/>
    <mergeCell ref="AT70:AT71"/>
    <mergeCell ref="AS72:AS73"/>
    <mergeCell ref="AT72:AT73"/>
    <mergeCell ref="AU74:AU75"/>
    <mergeCell ref="I76:I77"/>
    <mergeCell ref="J76:J77"/>
    <mergeCell ref="O76:O77"/>
    <mergeCell ref="P76:P77"/>
    <mergeCell ref="U76:U77"/>
    <mergeCell ref="V76:V77"/>
    <mergeCell ref="AA76:AA77"/>
    <mergeCell ref="AB76:AB77"/>
    <mergeCell ref="AU76:AU77"/>
    <mergeCell ref="V74:V75"/>
    <mergeCell ref="AA74:AA75"/>
    <mergeCell ref="AB74:AB75"/>
    <mergeCell ref="I74:I75"/>
    <mergeCell ref="J74:J75"/>
    <mergeCell ref="O74:O75"/>
    <mergeCell ref="P74:P75"/>
    <mergeCell ref="U74:U75"/>
    <mergeCell ref="AG74:AG75"/>
    <mergeCell ref="AG76:AG77"/>
    <mergeCell ref="AH74:AH75"/>
    <mergeCell ref="AH76:AH77"/>
    <mergeCell ref="AM74:AM75"/>
    <mergeCell ref="AN74:AN75"/>
    <mergeCell ref="AM76:AM77"/>
    <mergeCell ref="AN76:AN77"/>
    <mergeCell ref="AS74:AS75"/>
    <mergeCell ref="AT74:AT75"/>
    <mergeCell ref="AS76:AS77"/>
    <mergeCell ref="AT76:AT77"/>
    <mergeCell ref="AU78:AU79"/>
    <mergeCell ref="I80:I81"/>
    <mergeCell ref="J80:J81"/>
    <mergeCell ref="O80:O81"/>
    <mergeCell ref="P80:P81"/>
    <mergeCell ref="U80:U81"/>
    <mergeCell ref="V80:V81"/>
    <mergeCell ref="AA80:AA81"/>
    <mergeCell ref="AB80:AB81"/>
    <mergeCell ref="AU80:AU81"/>
    <mergeCell ref="V78:V79"/>
    <mergeCell ref="AA78:AA79"/>
    <mergeCell ref="AB78:AB79"/>
    <mergeCell ref="I78:I79"/>
    <mergeCell ref="J78:J79"/>
    <mergeCell ref="O78:O79"/>
    <mergeCell ref="P78:P79"/>
    <mergeCell ref="U78:U79"/>
    <mergeCell ref="AG78:AG79"/>
    <mergeCell ref="AG80:AG81"/>
    <mergeCell ref="AH78:AH79"/>
    <mergeCell ref="AH80:AH81"/>
    <mergeCell ref="AM78:AM79"/>
    <mergeCell ref="AN78:AN79"/>
    <mergeCell ref="AM80:AM81"/>
    <mergeCell ref="AN80:AN81"/>
    <mergeCell ref="AS78:AS79"/>
    <mergeCell ref="AT78:AT79"/>
    <mergeCell ref="AS80:AS81"/>
    <mergeCell ref="AT80:AT81"/>
    <mergeCell ref="AU82:AU83"/>
    <mergeCell ref="I84:I85"/>
    <mergeCell ref="J84:J85"/>
    <mergeCell ref="O84:O85"/>
    <mergeCell ref="P84:P85"/>
    <mergeCell ref="U84:U85"/>
    <mergeCell ref="V84:V85"/>
    <mergeCell ref="AA84:AA85"/>
    <mergeCell ref="AB84:AB85"/>
    <mergeCell ref="AU84:AU85"/>
    <mergeCell ref="V82:V83"/>
    <mergeCell ref="AA82:AA83"/>
    <mergeCell ref="AB82:AB83"/>
    <mergeCell ref="I82:I83"/>
    <mergeCell ref="J82:J83"/>
    <mergeCell ref="O82:O83"/>
    <mergeCell ref="P82:P83"/>
    <mergeCell ref="U82:U83"/>
    <mergeCell ref="AG82:AG83"/>
    <mergeCell ref="AG84:AG85"/>
    <mergeCell ref="AH82:AH83"/>
    <mergeCell ref="AH84:AH85"/>
    <mergeCell ref="AM82:AM83"/>
    <mergeCell ref="AN82:AN83"/>
    <mergeCell ref="AM84:AM85"/>
    <mergeCell ref="AN84:AN85"/>
    <mergeCell ref="AT84:AT85"/>
    <mergeCell ref="AS82:AS83"/>
    <mergeCell ref="AT82:AT83"/>
    <mergeCell ref="AS84:AS85"/>
    <mergeCell ref="AU86:AU87"/>
    <mergeCell ref="I88:I89"/>
    <mergeCell ref="J88:J89"/>
    <mergeCell ref="O88:O89"/>
    <mergeCell ref="P88:P89"/>
    <mergeCell ref="U88:U89"/>
    <mergeCell ref="V88:V89"/>
    <mergeCell ref="AA88:AA89"/>
    <mergeCell ref="AB88:AB89"/>
    <mergeCell ref="AU88:AU89"/>
    <mergeCell ref="V86:V87"/>
    <mergeCell ref="AA86:AA87"/>
    <mergeCell ref="AB86:AB87"/>
    <mergeCell ref="I86:I87"/>
    <mergeCell ref="J86:J87"/>
    <mergeCell ref="O86:O87"/>
    <mergeCell ref="P86:P87"/>
    <mergeCell ref="U86:U87"/>
    <mergeCell ref="AG86:AG87"/>
    <mergeCell ref="AG88:AG89"/>
    <mergeCell ref="AH86:AH87"/>
    <mergeCell ref="AH88:AH89"/>
    <mergeCell ref="AM86:AM87"/>
    <mergeCell ref="AN86:AN87"/>
    <mergeCell ref="AM88:AM89"/>
    <mergeCell ref="AN88:AN89"/>
    <mergeCell ref="AS86:AS87"/>
    <mergeCell ref="AT86:AT87"/>
    <mergeCell ref="AS88:AS89"/>
    <mergeCell ref="AT88:AT89"/>
    <mergeCell ref="AU90:AU91"/>
    <mergeCell ref="I92:I93"/>
    <mergeCell ref="J92:J93"/>
    <mergeCell ref="O92:O93"/>
    <mergeCell ref="P92:P93"/>
    <mergeCell ref="U92:U93"/>
    <mergeCell ref="V92:V93"/>
    <mergeCell ref="AA92:AA93"/>
    <mergeCell ref="AB92:AB93"/>
    <mergeCell ref="AU92:AU93"/>
    <mergeCell ref="V90:V91"/>
    <mergeCell ref="AA90:AA91"/>
    <mergeCell ref="AB90:AB91"/>
    <mergeCell ref="I90:I91"/>
    <mergeCell ref="J90:J91"/>
    <mergeCell ref="O90:O91"/>
    <mergeCell ref="P90:P91"/>
    <mergeCell ref="U90:U91"/>
    <mergeCell ref="AG90:AG91"/>
    <mergeCell ref="AG92:AG93"/>
    <mergeCell ref="AH90:AH91"/>
    <mergeCell ref="AH92:AH93"/>
    <mergeCell ref="AM90:AM91"/>
    <mergeCell ref="AN90:AN91"/>
    <mergeCell ref="AM92:AM93"/>
    <mergeCell ref="AN92:AN93"/>
    <mergeCell ref="AS90:AS91"/>
    <mergeCell ref="AT90:AT91"/>
    <mergeCell ref="AS92:AS93"/>
    <mergeCell ref="AT92:AT93"/>
    <mergeCell ref="AU94:AU95"/>
    <mergeCell ref="I96:I97"/>
    <mergeCell ref="J96:J97"/>
    <mergeCell ref="O96:O97"/>
    <mergeCell ref="P96:P97"/>
    <mergeCell ref="U96:U97"/>
    <mergeCell ref="V96:V97"/>
    <mergeCell ref="AA96:AA97"/>
    <mergeCell ref="AB96:AB97"/>
    <mergeCell ref="AU96:AU97"/>
    <mergeCell ref="V94:V95"/>
    <mergeCell ref="AA94:AA95"/>
    <mergeCell ref="AB94:AB95"/>
    <mergeCell ref="I94:I95"/>
    <mergeCell ref="J94:J95"/>
    <mergeCell ref="O94:O95"/>
    <mergeCell ref="P94:P95"/>
    <mergeCell ref="U94:U95"/>
    <mergeCell ref="AG94:AG95"/>
    <mergeCell ref="AG96:AG97"/>
    <mergeCell ref="AH94:AH95"/>
    <mergeCell ref="AH96:AH97"/>
    <mergeCell ref="AM94:AM95"/>
    <mergeCell ref="AN94:AN95"/>
    <mergeCell ref="AM96:AM97"/>
    <mergeCell ref="AN96:AN97"/>
    <mergeCell ref="AS94:AS95"/>
    <mergeCell ref="AT94:AT95"/>
    <mergeCell ref="AS96:AS97"/>
    <mergeCell ref="AT96:AT97"/>
    <mergeCell ref="AU98:AU99"/>
    <mergeCell ref="I100:I101"/>
    <mergeCell ref="J100:J101"/>
    <mergeCell ref="O100:O101"/>
    <mergeCell ref="P100:P101"/>
    <mergeCell ref="U100:U101"/>
    <mergeCell ref="V100:V101"/>
    <mergeCell ref="AA100:AA101"/>
    <mergeCell ref="AB100:AB101"/>
    <mergeCell ref="AU100:AU101"/>
    <mergeCell ref="V98:V99"/>
    <mergeCell ref="AA98:AA99"/>
    <mergeCell ref="AB98:AB99"/>
    <mergeCell ref="I98:I99"/>
    <mergeCell ref="J98:J99"/>
    <mergeCell ref="O98:O99"/>
    <mergeCell ref="P98:P99"/>
    <mergeCell ref="U98:U99"/>
    <mergeCell ref="AG98:AG99"/>
    <mergeCell ref="AG100:AG101"/>
    <mergeCell ref="AH98:AH99"/>
    <mergeCell ref="AH100:AH101"/>
    <mergeCell ref="AM98:AM99"/>
    <mergeCell ref="AN98:AN99"/>
    <mergeCell ref="AM100:AM101"/>
    <mergeCell ref="AN100:AN101"/>
    <mergeCell ref="AU102:AU103"/>
    <mergeCell ref="V102:V103"/>
    <mergeCell ref="AA102:AA103"/>
    <mergeCell ref="AB102:AB103"/>
    <mergeCell ref="I102:I103"/>
    <mergeCell ref="J102:J103"/>
    <mergeCell ref="O102:O103"/>
    <mergeCell ref="P102:P103"/>
    <mergeCell ref="U102:U103"/>
    <mergeCell ref="AG102:AG103"/>
    <mergeCell ref="AH102:AH103"/>
    <mergeCell ref="AM102:AM103"/>
    <mergeCell ref="AN102:AN103"/>
    <mergeCell ref="AU106:AU107"/>
    <mergeCell ref="V106:V107"/>
    <mergeCell ref="AA106:AA107"/>
    <mergeCell ref="AB106:AB107"/>
    <mergeCell ref="AU104:AU105"/>
    <mergeCell ref="U104:U105"/>
    <mergeCell ref="V104:V105"/>
    <mergeCell ref="AA104:AA105"/>
    <mergeCell ref="AB104:AB105"/>
    <mergeCell ref="AM106:AM107"/>
    <mergeCell ref="AN106:AN107"/>
    <mergeCell ref="AH104:AH105"/>
    <mergeCell ref="AN104:AN105"/>
    <mergeCell ref="AS104:AS105"/>
    <mergeCell ref="AT104:AT105"/>
    <mergeCell ref="AV8:AV9"/>
    <mergeCell ref="AV10:AV11"/>
    <mergeCell ref="AV12:AV13"/>
    <mergeCell ref="AV14:AV15"/>
    <mergeCell ref="AV16:AV17"/>
    <mergeCell ref="AV18:AV19"/>
    <mergeCell ref="AV20:AV21"/>
    <mergeCell ref="AV22:AV23"/>
    <mergeCell ref="AV24:AV25"/>
    <mergeCell ref="AV26:AV27"/>
    <mergeCell ref="AV28:AV29"/>
    <mergeCell ref="AV30:AV31"/>
    <mergeCell ref="AV32:AV33"/>
    <mergeCell ref="AV34:AV35"/>
    <mergeCell ref="AV36:AV37"/>
    <mergeCell ref="AV38:AV39"/>
    <mergeCell ref="AV72:AV73"/>
    <mergeCell ref="AV74:AV75"/>
    <mergeCell ref="AV76:AV77"/>
    <mergeCell ref="AV40:AV41"/>
    <mergeCell ref="AV42:AV43"/>
    <mergeCell ref="AV44:AV45"/>
    <mergeCell ref="AV46:AV47"/>
    <mergeCell ref="AV48:AV49"/>
    <mergeCell ref="AV50:AV51"/>
    <mergeCell ref="AV52:AV53"/>
    <mergeCell ref="AV54:AV55"/>
    <mergeCell ref="AV56:AV57"/>
    <mergeCell ref="AV58:AV59"/>
    <mergeCell ref="AV60:AV61"/>
    <mergeCell ref="AV62:AV63"/>
    <mergeCell ref="AV64:AV65"/>
    <mergeCell ref="AV66:AV67"/>
    <mergeCell ref="AV68:AV69"/>
    <mergeCell ref="AV70:AV71"/>
    <mergeCell ref="AV82:AV83"/>
    <mergeCell ref="AV84:AV85"/>
    <mergeCell ref="AV86:AV87"/>
    <mergeCell ref="AV88:AV89"/>
    <mergeCell ref="AV90:AV91"/>
    <mergeCell ref="AV92:AV93"/>
    <mergeCell ref="AV94:AV95"/>
    <mergeCell ref="AV96:AV97"/>
    <mergeCell ref="AV98:AV99"/>
    <mergeCell ref="AV100:AV101"/>
    <mergeCell ref="AV102:AV103"/>
    <mergeCell ref="AV104:AV105"/>
    <mergeCell ref="AV106:AV107"/>
    <mergeCell ref="AV3:AV7"/>
    <mergeCell ref="AV78:AV79"/>
    <mergeCell ref="AV80:AV81"/>
    <mergeCell ref="AX3:AX7"/>
    <mergeCell ref="AX8:AX9"/>
    <mergeCell ref="AX10:AX11"/>
    <mergeCell ref="AX12:AX13"/>
    <mergeCell ref="AX14:AX15"/>
    <mergeCell ref="AX16:AX17"/>
    <mergeCell ref="AX18:AX19"/>
    <mergeCell ref="AX20:AX21"/>
    <mergeCell ref="AX22:AX23"/>
    <mergeCell ref="AX24:AX25"/>
    <mergeCell ref="AX26:AX27"/>
    <mergeCell ref="AX28:AX29"/>
    <mergeCell ref="AX30:AX31"/>
    <mergeCell ref="AX32:AX33"/>
    <mergeCell ref="AX34:AX35"/>
    <mergeCell ref="AX36:AX37"/>
    <mergeCell ref="AX38:AX39"/>
    <mergeCell ref="AX40:AX41"/>
    <mergeCell ref="AX42:AX43"/>
    <mergeCell ref="AX44:AX45"/>
    <mergeCell ref="AX46:AX47"/>
    <mergeCell ref="AX48:AX49"/>
    <mergeCell ref="AX50:AX51"/>
    <mergeCell ref="AX52:AX53"/>
    <mergeCell ref="AX54:AX55"/>
    <mergeCell ref="AX56:AX57"/>
    <mergeCell ref="AX58:AX59"/>
    <mergeCell ref="AX60:AX61"/>
    <mergeCell ref="AX62:AX63"/>
    <mergeCell ref="AX64:AX65"/>
    <mergeCell ref="AX66:AX67"/>
    <mergeCell ref="AX68:AX69"/>
    <mergeCell ref="AX70:AX71"/>
    <mergeCell ref="AX72:AX73"/>
    <mergeCell ref="AX74:AX75"/>
    <mergeCell ref="AX76:AX77"/>
    <mergeCell ref="AX78:AX79"/>
    <mergeCell ref="AX80:AX81"/>
    <mergeCell ref="AX82:AX83"/>
    <mergeCell ref="AX84:AX85"/>
    <mergeCell ref="AX86:AX87"/>
    <mergeCell ref="AX88:AX89"/>
    <mergeCell ref="AX90:AX91"/>
    <mergeCell ref="AX92:AX93"/>
    <mergeCell ref="AX94:AX95"/>
    <mergeCell ref="AX96:AX97"/>
    <mergeCell ref="AX98:AX99"/>
    <mergeCell ref="AX100:AX101"/>
    <mergeCell ref="AX102:AX103"/>
    <mergeCell ref="AX104:AX105"/>
    <mergeCell ref="AX106:AX107"/>
    <mergeCell ref="AY6:AY7"/>
    <mergeCell ref="AZ6:AZ7"/>
    <mergeCell ref="BA6:BA7"/>
    <mergeCell ref="BB6:BB7"/>
    <mergeCell ref="BC6:BC7"/>
    <mergeCell ref="BD6:BD7"/>
    <mergeCell ref="BE6:BE7"/>
    <mergeCell ref="AY3:BE5"/>
    <mergeCell ref="AY8:AY9"/>
    <mergeCell ref="AZ8:AZ9"/>
    <mergeCell ref="BA8:BA9"/>
    <mergeCell ref="BB8:BB9"/>
    <mergeCell ref="BC8:BC9"/>
    <mergeCell ref="BD8:BD9"/>
    <mergeCell ref="BE8:BE9"/>
    <mergeCell ref="AY10:AY11"/>
    <mergeCell ref="AZ10:AZ11"/>
    <mergeCell ref="BA10:BA11"/>
    <mergeCell ref="BB10:BB11"/>
    <mergeCell ref="BC10:BC11"/>
    <mergeCell ref="BD10:BD11"/>
    <mergeCell ref="BE10:BE11"/>
    <mergeCell ref="AY12:AY13"/>
    <mergeCell ref="AZ12:AZ13"/>
    <mergeCell ref="BA12:BA13"/>
    <mergeCell ref="BB12:BB13"/>
    <mergeCell ref="BC12:BC13"/>
    <mergeCell ref="BD12:BD13"/>
    <mergeCell ref="BE12:BE13"/>
    <mergeCell ref="AY14:AY15"/>
    <mergeCell ref="AZ14:AZ15"/>
    <mergeCell ref="BA14:BA15"/>
    <mergeCell ref="BB14:BB15"/>
    <mergeCell ref="BC14:BC15"/>
    <mergeCell ref="BD14:BD15"/>
    <mergeCell ref="BE14:BE15"/>
    <mergeCell ref="AY16:AY17"/>
    <mergeCell ref="AZ16:AZ17"/>
    <mergeCell ref="BA16:BA17"/>
    <mergeCell ref="BB16:BB17"/>
    <mergeCell ref="BC16:BC17"/>
    <mergeCell ref="BD16:BD17"/>
    <mergeCell ref="BE16:BE17"/>
    <mergeCell ref="AY18:AY19"/>
    <mergeCell ref="AZ18:AZ19"/>
    <mergeCell ref="BA18:BA19"/>
    <mergeCell ref="BB18:BB19"/>
    <mergeCell ref="BC18:BC19"/>
    <mergeCell ref="BD18:BD19"/>
    <mergeCell ref="BE18:BE19"/>
    <mergeCell ref="AY20:AY21"/>
    <mergeCell ref="AZ20:AZ21"/>
    <mergeCell ref="BA20:BA21"/>
    <mergeCell ref="BB20:BB21"/>
    <mergeCell ref="BC20:BC21"/>
    <mergeCell ref="BD20:BD21"/>
    <mergeCell ref="BE20:BE21"/>
    <mergeCell ref="AY22:AY23"/>
    <mergeCell ref="AZ22:AZ23"/>
    <mergeCell ref="BA22:BA23"/>
    <mergeCell ref="BB22:BB23"/>
    <mergeCell ref="BC22:BC23"/>
    <mergeCell ref="BD22:BD23"/>
    <mergeCell ref="BE22:BE23"/>
    <mergeCell ref="AY24:AY25"/>
    <mergeCell ref="AZ24:AZ25"/>
    <mergeCell ref="BA24:BA25"/>
    <mergeCell ref="BB24:BB25"/>
    <mergeCell ref="BC24:BC25"/>
    <mergeCell ref="BD24:BD25"/>
    <mergeCell ref="BE24:BE25"/>
    <mergeCell ref="AY26:AY27"/>
    <mergeCell ref="AZ26:AZ27"/>
    <mergeCell ref="BA26:BA27"/>
    <mergeCell ref="BB26:BB27"/>
    <mergeCell ref="BC26:BC27"/>
    <mergeCell ref="BD26:BD27"/>
    <mergeCell ref="BE26:BE27"/>
    <mergeCell ref="AY28:AY29"/>
    <mergeCell ref="AZ28:AZ29"/>
    <mergeCell ref="BA28:BA29"/>
    <mergeCell ref="BB28:BB29"/>
    <mergeCell ref="BC28:BC29"/>
    <mergeCell ref="BD28:BD29"/>
    <mergeCell ref="BE28:BE29"/>
    <mergeCell ref="AY30:AY31"/>
    <mergeCell ref="AZ30:AZ31"/>
    <mergeCell ref="BA30:BA31"/>
    <mergeCell ref="BB30:BB31"/>
    <mergeCell ref="BC30:BC31"/>
    <mergeCell ref="BD30:BD31"/>
    <mergeCell ref="BE30:BE31"/>
    <mergeCell ref="AY32:AY33"/>
    <mergeCell ref="AZ32:AZ33"/>
    <mergeCell ref="BA32:BA33"/>
    <mergeCell ref="BB32:BB33"/>
    <mergeCell ref="BC32:BC33"/>
    <mergeCell ref="BD32:BD33"/>
    <mergeCell ref="BE32:BE33"/>
    <mergeCell ref="AY34:AY35"/>
    <mergeCell ref="AZ34:AZ35"/>
    <mergeCell ref="BA34:BA35"/>
    <mergeCell ref="BB34:BB35"/>
    <mergeCell ref="BC34:BC35"/>
    <mergeCell ref="BD34:BD35"/>
    <mergeCell ref="BE34:BE35"/>
    <mergeCell ref="AY36:AY37"/>
    <mergeCell ref="AZ36:AZ37"/>
    <mergeCell ref="BA36:BA37"/>
    <mergeCell ref="BB36:BB37"/>
    <mergeCell ref="BC36:BC37"/>
    <mergeCell ref="BD36:BD37"/>
    <mergeCell ref="BE36:BE37"/>
    <mergeCell ref="AY38:AY39"/>
    <mergeCell ref="AZ38:AZ39"/>
    <mergeCell ref="BA38:BA39"/>
    <mergeCell ref="BB38:BB39"/>
    <mergeCell ref="BC38:BC39"/>
    <mergeCell ref="BD38:BD39"/>
    <mergeCell ref="BE38:BE39"/>
    <mergeCell ref="AY40:AY41"/>
    <mergeCell ref="AZ40:AZ41"/>
    <mergeCell ref="BA40:BA41"/>
    <mergeCell ref="BB40:BB41"/>
    <mergeCell ref="BC40:BC41"/>
    <mergeCell ref="BD40:BD41"/>
    <mergeCell ref="BE40:BE41"/>
    <mergeCell ref="AY42:AY43"/>
    <mergeCell ref="AZ42:AZ43"/>
    <mergeCell ref="BA42:BA43"/>
    <mergeCell ref="BB42:BB43"/>
    <mergeCell ref="BC42:BC43"/>
    <mergeCell ref="BD42:BD43"/>
    <mergeCell ref="BE42:BE43"/>
    <mergeCell ref="AY44:AY45"/>
    <mergeCell ref="AZ44:AZ45"/>
    <mergeCell ref="BA44:BA45"/>
    <mergeCell ref="BB44:BB45"/>
    <mergeCell ref="BC44:BC45"/>
    <mergeCell ref="BD44:BD45"/>
    <mergeCell ref="BE44:BE45"/>
    <mergeCell ref="AY46:AY47"/>
    <mergeCell ref="AZ46:AZ47"/>
    <mergeCell ref="BA46:BA47"/>
    <mergeCell ref="BB46:BB47"/>
    <mergeCell ref="BC46:BC47"/>
    <mergeCell ref="BD46:BD47"/>
    <mergeCell ref="BE46:BE47"/>
    <mergeCell ref="AY48:AY49"/>
    <mergeCell ref="AZ48:AZ49"/>
    <mergeCell ref="BA48:BA49"/>
    <mergeCell ref="BB48:BB49"/>
    <mergeCell ref="BC48:BC49"/>
    <mergeCell ref="BD48:BD49"/>
    <mergeCell ref="BE48:BE49"/>
    <mergeCell ref="AY50:AY51"/>
    <mergeCell ref="AZ50:AZ51"/>
    <mergeCell ref="BA50:BA51"/>
    <mergeCell ref="BB50:BB51"/>
    <mergeCell ref="BC50:BC51"/>
    <mergeCell ref="BD50:BD51"/>
    <mergeCell ref="BE50:BE51"/>
    <mergeCell ref="AY52:AY53"/>
    <mergeCell ref="AZ52:AZ53"/>
    <mergeCell ref="BA52:BA53"/>
    <mergeCell ref="BB52:BB53"/>
    <mergeCell ref="BC52:BC53"/>
    <mergeCell ref="BD52:BD53"/>
    <mergeCell ref="BE52:BE53"/>
    <mergeCell ref="AY54:AY55"/>
    <mergeCell ref="AZ54:AZ55"/>
    <mergeCell ref="BA54:BA55"/>
    <mergeCell ref="BB54:BB55"/>
    <mergeCell ref="BC54:BC55"/>
    <mergeCell ref="BD54:BD55"/>
    <mergeCell ref="BE54:BE55"/>
    <mergeCell ref="AY56:AY57"/>
    <mergeCell ref="AZ56:AZ57"/>
    <mergeCell ref="BA56:BA57"/>
    <mergeCell ref="BB56:BB57"/>
    <mergeCell ref="BC56:BC57"/>
    <mergeCell ref="BD56:BD57"/>
    <mergeCell ref="BE56:BE57"/>
    <mergeCell ref="AY58:AY59"/>
    <mergeCell ref="AZ58:AZ59"/>
    <mergeCell ref="BA58:BA59"/>
    <mergeCell ref="BB58:BB59"/>
    <mergeCell ref="BC58:BC59"/>
    <mergeCell ref="BD58:BD59"/>
    <mergeCell ref="BE58:BE59"/>
    <mergeCell ref="AY60:AY61"/>
    <mergeCell ref="AZ60:AZ61"/>
    <mergeCell ref="BA60:BA61"/>
    <mergeCell ref="BB60:BB61"/>
    <mergeCell ref="BC60:BC61"/>
    <mergeCell ref="BD60:BD61"/>
    <mergeCell ref="BE60:BE61"/>
    <mergeCell ref="AY62:AY63"/>
    <mergeCell ref="AZ62:AZ63"/>
    <mergeCell ref="BA62:BA63"/>
    <mergeCell ref="BB62:BB63"/>
    <mergeCell ref="BC62:BC63"/>
    <mergeCell ref="BD62:BD63"/>
    <mergeCell ref="BE62:BE63"/>
    <mergeCell ref="AY64:AY65"/>
    <mergeCell ref="AZ64:AZ65"/>
    <mergeCell ref="BA64:BA65"/>
    <mergeCell ref="BB64:BB65"/>
    <mergeCell ref="BC64:BC65"/>
    <mergeCell ref="BD64:BD65"/>
    <mergeCell ref="BE64:BE65"/>
    <mergeCell ref="AY66:AY67"/>
    <mergeCell ref="AZ66:AZ67"/>
    <mergeCell ref="BA66:BA67"/>
    <mergeCell ref="BB66:BB67"/>
    <mergeCell ref="BC66:BC67"/>
    <mergeCell ref="BD66:BD67"/>
    <mergeCell ref="BE66:BE67"/>
    <mergeCell ref="AY68:AY69"/>
    <mergeCell ref="AZ68:AZ69"/>
    <mergeCell ref="BA68:BA69"/>
    <mergeCell ref="BB68:BB69"/>
    <mergeCell ref="BC68:BC69"/>
    <mergeCell ref="BD68:BD69"/>
    <mergeCell ref="BE68:BE69"/>
    <mergeCell ref="AY70:AY71"/>
    <mergeCell ref="AZ70:AZ71"/>
    <mergeCell ref="BA70:BA71"/>
    <mergeCell ref="BB70:BB71"/>
    <mergeCell ref="BC70:BC71"/>
    <mergeCell ref="BD70:BD71"/>
    <mergeCell ref="BE70:BE71"/>
    <mergeCell ref="AY72:AY73"/>
    <mergeCell ref="AZ72:AZ73"/>
    <mergeCell ref="BA72:BA73"/>
    <mergeCell ref="BB72:BB73"/>
    <mergeCell ref="BC72:BC73"/>
    <mergeCell ref="BD72:BD73"/>
    <mergeCell ref="BE72:BE73"/>
    <mergeCell ref="AY74:AY75"/>
    <mergeCell ref="AZ74:AZ75"/>
    <mergeCell ref="BA74:BA75"/>
    <mergeCell ref="BB74:BB75"/>
    <mergeCell ref="BC74:BC75"/>
    <mergeCell ref="BD74:BD75"/>
    <mergeCell ref="BE74:BE75"/>
    <mergeCell ref="AY76:AY77"/>
    <mergeCell ref="AZ76:AZ77"/>
    <mergeCell ref="BA76:BA77"/>
    <mergeCell ref="BB76:BB77"/>
    <mergeCell ref="BC76:BC77"/>
    <mergeCell ref="BD76:BD77"/>
    <mergeCell ref="BE76:BE77"/>
    <mergeCell ref="AY78:AY79"/>
    <mergeCell ref="AZ78:AZ79"/>
    <mergeCell ref="BA78:BA79"/>
    <mergeCell ref="BB78:BB79"/>
    <mergeCell ref="BC78:BC79"/>
    <mergeCell ref="BD78:BD79"/>
    <mergeCell ref="BE78:BE79"/>
    <mergeCell ref="BD90:BD91"/>
    <mergeCell ref="BE90:BE91"/>
    <mergeCell ref="AY80:AY81"/>
    <mergeCell ref="AZ80:AZ81"/>
    <mergeCell ref="BA80:BA81"/>
    <mergeCell ref="BB80:BB81"/>
    <mergeCell ref="BC80:BC81"/>
    <mergeCell ref="BD80:BD81"/>
    <mergeCell ref="BE80:BE81"/>
    <mergeCell ref="AY82:AY83"/>
    <mergeCell ref="AZ82:AZ83"/>
    <mergeCell ref="BA82:BA83"/>
    <mergeCell ref="BB82:BB83"/>
    <mergeCell ref="BC82:BC83"/>
    <mergeCell ref="BD82:BD83"/>
    <mergeCell ref="BE82:BE83"/>
    <mergeCell ref="AY84:AY85"/>
    <mergeCell ref="AZ84:AZ85"/>
    <mergeCell ref="BA84:BA85"/>
    <mergeCell ref="BB84:BB85"/>
    <mergeCell ref="BC84:BC85"/>
    <mergeCell ref="BD84:BD85"/>
    <mergeCell ref="BE84:BE85"/>
    <mergeCell ref="AW40:AW41"/>
    <mergeCell ref="AY98:AY99"/>
    <mergeCell ref="AZ98:AZ99"/>
    <mergeCell ref="BA98:BA99"/>
    <mergeCell ref="BB98:BB99"/>
    <mergeCell ref="BC98:BC99"/>
    <mergeCell ref="BD98:BD99"/>
    <mergeCell ref="BE98:BE99"/>
    <mergeCell ref="AY100:AY101"/>
    <mergeCell ref="AZ100:AZ101"/>
    <mergeCell ref="BA100:BA101"/>
    <mergeCell ref="BB100:BB101"/>
    <mergeCell ref="BC100:BC101"/>
    <mergeCell ref="BD100:BD101"/>
    <mergeCell ref="BE100:BE101"/>
    <mergeCell ref="AY102:AY103"/>
    <mergeCell ref="AZ102:AZ103"/>
    <mergeCell ref="BA102:BA103"/>
    <mergeCell ref="BB102:BB103"/>
    <mergeCell ref="BC102:BC103"/>
    <mergeCell ref="BD102:BD103"/>
    <mergeCell ref="BE102:BE103"/>
    <mergeCell ref="AY92:AY93"/>
    <mergeCell ref="AZ92:AZ93"/>
    <mergeCell ref="BA92:BA93"/>
    <mergeCell ref="BB92:BB93"/>
    <mergeCell ref="BC92:BC93"/>
    <mergeCell ref="BD92:BD93"/>
    <mergeCell ref="BE92:BE93"/>
    <mergeCell ref="AY94:AY95"/>
    <mergeCell ref="AZ94:AZ95"/>
    <mergeCell ref="BA94:BA95"/>
    <mergeCell ref="AW3:AW7"/>
    <mergeCell ref="AW8:AW9"/>
    <mergeCell ref="AW10:AW11"/>
    <mergeCell ref="AW12:AW13"/>
    <mergeCell ref="AW14:AW15"/>
    <mergeCell ref="AW16:AW17"/>
    <mergeCell ref="AW18:AW19"/>
    <mergeCell ref="AW20:AW21"/>
    <mergeCell ref="AW22:AW23"/>
    <mergeCell ref="AW24:AW25"/>
    <mergeCell ref="AW26:AW27"/>
    <mergeCell ref="AW28:AW29"/>
    <mergeCell ref="AW30:AW31"/>
    <mergeCell ref="AW32:AW33"/>
    <mergeCell ref="AW34:AW35"/>
    <mergeCell ref="AW36:AW37"/>
    <mergeCell ref="AW38:AW39"/>
    <mergeCell ref="AW70:AW71"/>
    <mergeCell ref="AW72:AW73"/>
    <mergeCell ref="AW74:AW75"/>
    <mergeCell ref="AY104:AY105"/>
    <mergeCell ref="AZ104:AZ105"/>
    <mergeCell ref="BA104:BA105"/>
    <mergeCell ref="BB104:BB105"/>
    <mergeCell ref="BC104:BC105"/>
    <mergeCell ref="BD104:BD105"/>
    <mergeCell ref="BE104:BE105"/>
    <mergeCell ref="AY106:AY107"/>
    <mergeCell ref="AZ106:AZ107"/>
    <mergeCell ref="BA106:BA107"/>
    <mergeCell ref="BB106:BB107"/>
    <mergeCell ref="BC106:BC107"/>
    <mergeCell ref="BD106:BD107"/>
    <mergeCell ref="BE106:BE107"/>
    <mergeCell ref="BB94:BB95"/>
    <mergeCell ref="BC94:BC95"/>
    <mergeCell ref="BD94:BD95"/>
    <mergeCell ref="BE94:BE95"/>
    <mergeCell ref="AY96:AY97"/>
    <mergeCell ref="AZ96:AZ97"/>
    <mergeCell ref="BA96:BA97"/>
    <mergeCell ref="BB96:BB97"/>
    <mergeCell ref="BC96:BC97"/>
    <mergeCell ref="BD96:BD97"/>
    <mergeCell ref="BE96:BE97"/>
    <mergeCell ref="AY86:AY87"/>
    <mergeCell ref="AZ86:AZ87"/>
    <mergeCell ref="BA86:BA87"/>
    <mergeCell ref="BB86:BB87"/>
    <mergeCell ref="AW104:AW105"/>
    <mergeCell ref="AW106:AW107"/>
    <mergeCell ref="BF3:BF7"/>
    <mergeCell ref="BF8:BF9"/>
    <mergeCell ref="BF10:BF11"/>
    <mergeCell ref="BF12:BF13"/>
    <mergeCell ref="BF14:BF15"/>
    <mergeCell ref="BF16:BF17"/>
    <mergeCell ref="BF18:BF19"/>
    <mergeCell ref="BF20:BF21"/>
    <mergeCell ref="BF22:BF23"/>
    <mergeCell ref="BF24:BF25"/>
    <mergeCell ref="BF26:BF27"/>
    <mergeCell ref="BF28:BF29"/>
    <mergeCell ref="BF30:BF31"/>
    <mergeCell ref="BF32:BF33"/>
    <mergeCell ref="BF34:BF35"/>
    <mergeCell ref="BF104:BF105"/>
    <mergeCell ref="AW42:AW43"/>
    <mergeCell ref="AW44:AW45"/>
    <mergeCell ref="AW46:AW47"/>
    <mergeCell ref="AW48:AW49"/>
    <mergeCell ref="AW50:AW51"/>
    <mergeCell ref="AW52:AW53"/>
    <mergeCell ref="AW54:AW55"/>
    <mergeCell ref="AW56:AW57"/>
    <mergeCell ref="AW58:AW59"/>
    <mergeCell ref="AW60:AW61"/>
    <mergeCell ref="AW62:AW63"/>
    <mergeCell ref="AW64:AW65"/>
    <mergeCell ref="AW66:AW67"/>
    <mergeCell ref="AW68:AW69"/>
    <mergeCell ref="BF92:BF93"/>
    <mergeCell ref="BF94:BF95"/>
    <mergeCell ref="BF96:BF97"/>
    <mergeCell ref="AW76:AW77"/>
    <mergeCell ref="AW78:AW79"/>
    <mergeCell ref="AW80:AW81"/>
    <mergeCell ref="AW82:AW83"/>
    <mergeCell ref="AW84:AW85"/>
    <mergeCell ref="AW86:AW87"/>
    <mergeCell ref="AW88:AW89"/>
    <mergeCell ref="AW90:AW91"/>
    <mergeCell ref="AW92:AW93"/>
    <mergeCell ref="AW94:AW95"/>
    <mergeCell ref="AW96:AW97"/>
    <mergeCell ref="AW98:AW99"/>
    <mergeCell ref="AW100:AW101"/>
    <mergeCell ref="AW102:AW103"/>
    <mergeCell ref="BC86:BC87"/>
    <mergeCell ref="BD86:BD87"/>
    <mergeCell ref="BE86:BE87"/>
    <mergeCell ref="AY88:AY89"/>
    <mergeCell ref="AZ88:AZ89"/>
    <mergeCell ref="BA88:BA89"/>
    <mergeCell ref="BB88:BB89"/>
    <mergeCell ref="BC88:BC89"/>
    <mergeCell ref="BD88:BD89"/>
    <mergeCell ref="BE88:BE89"/>
    <mergeCell ref="AY90:AY91"/>
    <mergeCell ref="AZ90:AZ91"/>
    <mergeCell ref="BA90:BA91"/>
    <mergeCell ref="BB90:BB91"/>
    <mergeCell ref="BC90:BC91"/>
    <mergeCell ref="BF98:BF99"/>
    <mergeCell ref="BF100:BF101"/>
    <mergeCell ref="BF102:BF103"/>
    <mergeCell ref="BF106:BF107"/>
    <mergeCell ref="BF36:BF37"/>
    <mergeCell ref="BF38:BF39"/>
    <mergeCell ref="BF40:BF41"/>
    <mergeCell ref="BF42:BF43"/>
    <mergeCell ref="BF44:BF45"/>
    <mergeCell ref="BF46:BF47"/>
    <mergeCell ref="BF48:BF49"/>
    <mergeCell ref="BF50:BF51"/>
    <mergeCell ref="BF52:BF53"/>
    <mergeCell ref="BF54:BF55"/>
    <mergeCell ref="BF56:BF57"/>
    <mergeCell ref="BF58:BF59"/>
    <mergeCell ref="BF60:BF61"/>
    <mergeCell ref="BF62:BF63"/>
    <mergeCell ref="BF64:BF65"/>
    <mergeCell ref="BF66:BF67"/>
    <mergeCell ref="BF68:BF69"/>
    <mergeCell ref="BF70:BF71"/>
    <mergeCell ref="BF72:BF73"/>
    <mergeCell ref="BF74:BF75"/>
    <mergeCell ref="BF76:BF77"/>
    <mergeCell ref="BF78:BF79"/>
    <mergeCell ref="BF80:BF81"/>
    <mergeCell ref="BF82:BF83"/>
    <mergeCell ref="BF84:BF85"/>
    <mergeCell ref="BF86:BF87"/>
    <mergeCell ref="BF88:BF89"/>
    <mergeCell ref="BF90:BF91"/>
  </mergeCells>
  <conditionalFormatting sqref="P8:P107 V8:V107 AB8:AB107 AH8:AH107 AN8:AN107 AT8:AT107 J3:J1048576">
    <cfRule type="cellIs" dxfId="46" priority="52" operator="equal">
      <formula>"ne"</formula>
    </cfRule>
    <cfRule type="cellIs" dxfId="45" priority="53" operator="equal">
      <formula>"da"</formula>
    </cfRule>
    <cfRule type="cellIs" dxfId="44" priority="54" operator="equal">
      <formula>"da"</formula>
    </cfRule>
  </conditionalFormatting>
  <conditionalFormatting sqref="P3:P7 P46:P1048576">
    <cfRule type="cellIs" dxfId="43" priority="50" operator="equal">
      <formula>"ne"</formula>
    </cfRule>
    <cfRule type="cellIs" dxfId="42" priority="51" operator="equal">
      <formula>"da"</formula>
    </cfRule>
  </conditionalFormatting>
  <conditionalFormatting sqref="AV8:AW8 AW10 AW12 AW14 AW16 AW18 AW20 AW22 AW24 AW26 AW28 AW30 AW32 AW34 AW36 AW38 AW40 AW42 AW44 AW46 AW48 AW50 AW52 AW54 AW56 AW58 AW60 AW62 AW64 AW66 AW68 AW70 AW72 AW74 AW76 AW78 AW80 AW82 AW84 AW86 AW88 AW90 AW92 AW94 AW96 AW98 AW100 AW102 AW104 AW106 AV9:AV107">
    <cfRule type="cellIs" dxfId="41" priority="14" operator="equal">
      <formula>"ne"</formula>
    </cfRule>
    <cfRule type="cellIs" dxfId="40" priority="15" operator="equal">
      <formula>"da"</formula>
    </cfRule>
    <cfRule type="cellIs" dxfId="39" priority="16" operator="equal">
      <formula>"da"</formula>
    </cfRule>
  </conditionalFormatting>
  <conditionalFormatting sqref="AV8:AW8 AV4:AV7 AV108:AW1048576 AV3:AW3 AV1:AX1 AW10 AW12 AW14 AW16 AW18 AW20 AW22 AW24 AW26 AW28 AW30 AW32 AW34 AW36 AW38 AW40 AW42 AW44 AW46 AW48 AW50 AW52 AW54 AW56 AW58 AW60 AW62 AW64 AW66 AW68 AW70 AW72 AW74 AW76 AW78 AW80 AW82 AW84 AW86 AW88 AW90 AW92 AW94 AW96 AW98 AW100 AW102 AW104 AW106 AV9:AV107 AX3:AX1048576">
    <cfRule type="cellIs" dxfId="38" priority="9" operator="equal">
      <formula>"ne"</formula>
    </cfRule>
    <cfRule type="cellIs" dxfId="37" priority="10" operator="between">
      <formula>1</formula>
      <formula>4</formula>
    </cfRule>
  </conditionalFormatting>
  <conditionalFormatting sqref="AX8:AX107">
    <cfRule type="cellIs" dxfId="36" priority="5" operator="equal">
      <formula>"ne"</formula>
    </cfRule>
    <cfRule type="cellIs" dxfId="35" priority="6" operator="equal">
      <formula>"da"</formula>
    </cfRule>
    <cfRule type="cellIs" dxfId="34" priority="7" operator="equal">
      <formula>"da"</formula>
    </cfRule>
  </conditionalFormatting>
  <conditionalFormatting sqref="AY8:BF107">
    <cfRule type="cellIs" dxfId="33" priority="2" stopIfTrue="1" operator="equal">
      <formula>"ne"</formula>
    </cfRule>
  </conditionalFormatting>
  <conditionalFormatting sqref="AY8:BF107">
    <cfRule type="cellIs" dxfId="32" priority="1" stopIfTrue="1" operator="equal">
      <formula>"da"</formula>
    </cfRule>
  </conditionalFormatting>
  <pageMargins left="0.25" right="0.25" top="0.75" bottom="0.75" header="0.3" footer="0.3"/>
  <pageSetup paperSize="9" scale="31" fitToHeight="0"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06"/>
  <sheetViews>
    <sheetView zoomScale="50" zoomScaleNormal="50" workbookViewId="0">
      <selection activeCell="AQ8" sqref="AQ8"/>
    </sheetView>
  </sheetViews>
  <sheetFormatPr defaultColWidth="8.85546875" defaultRowHeight="15" x14ac:dyDescent="0.25"/>
  <cols>
    <col min="1" max="1" width="6.7109375" style="7" bestFit="1" customWidth="1"/>
    <col min="2" max="2" width="17" style="7" customWidth="1"/>
    <col min="3" max="3" width="8" style="87" bestFit="1" customWidth="1"/>
    <col min="4" max="5" width="7" style="87" bestFit="1" customWidth="1"/>
    <col min="6" max="8" width="6.42578125" style="87" bestFit="1" customWidth="1"/>
    <col min="9" max="9" width="9.28515625" style="2" customWidth="1"/>
    <col min="10" max="12" width="7" style="87" bestFit="1" customWidth="1"/>
    <col min="13" max="13" width="7.42578125" style="87" bestFit="1" customWidth="1"/>
    <col min="14" max="14" width="6.42578125" style="87" bestFit="1" customWidth="1"/>
    <col min="15" max="15" width="9.5703125" style="2" customWidth="1"/>
    <col min="16" max="20" width="6.42578125" style="87" bestFit="1" customWidth="1"/>
    <col min="21" max="21" width="9.28515625" style="2" customWidth="1"/>
    <col min="22" max="25" width="7" style="87" bestFit="1" customWidth="1"/>
    <col min="26" max="26" width="6.42578125" style="87" bestFit="1" customWidth="1"/>
    <col min="27" max="27" width="9.5703125" style="2" customWidth="1"/>
    <col min="28" max="32" width="6.85546875" style="2" customWidth="1"/>
    <col min="33" max="33" width="9.5703125" style="2" customWidth="1"/>
    <col min="34" max="38" width="6.85546875" style="2" customWidth="1"/>
    <col min="39" max="39" width="9.5703125" style="2" customWidth="1"/>
    <col min="40" max="44" width="6.85546875" style="2" customWidth="1"/>
    <col min="45" max="45" width="9.5703125" style="2" customWidth="1"/>
    <col min="46" max="46" width="9" style="2" bestFit="1" customWidth="1"/>
    <col min="47" max="16384" width="8.85546875" style="87"/>
  </cols>
  <sheetData>
    <row r="1" spans="1:46" s="2" customFormat="1" ht="36" customHeight="1" thickBot="1" x14ac:dyDescent="0.3">
      <c r="A1" s="88"/>
      <c r="B1" s="197" t="s">
        <v>23</v>
      </c>
      <c r="C1" s="197"/>
      <c r="D1" s="197"/>
      <c r="E1" s="198">
        <f>'Analitika nastave'!$F$1</f>
        <v>0</v>
      </c>
      <c r="F1" s="198"/>
      <c r="G1" s="198"/>
      <c r="H1" s="198"/>
      <c r="I1" s="198"/>
      <c r="J1" s="198"/>
      <c r="K1" s="198"/>
      <c r="L1" s="31"/>
      <c r="M1" s="198" t="s">
        <v>26</v>
      </c>
      <c r="N1" s="198"/>
      <c r="O1" s="196">
        <f ca="1">'Analitika nastave'!$B$1</f>
        <v>45595</v>
      </c>
      <c r="P1" s="196"/>
      <c r="Q1" s="32"/>
      <c r="R1" s="33"/>
      <c r="S1" s="212" t="s">
        <v>79</v>
      </c>
      <c r="T1" s="198"/>
      <c r="U1" s="213">
        <f>'Analitika nastave'!$X$1</f>
        <v>0</v>
      </c>
      <c r="V1" s="213"/>
      <c r="W1" s="213"/>
      <c r="X1" s="213"/>
      <c r="Y1" s="213"/>
      <c r="Z1" s="213"/>
      <c r="AA1" s="213"/>
      <c r="AB1" s="33"/>
      <c r="AC1" s="198" t="s">
        <v>25</v>
      </c>
      <c r="AD1" s="198"/>
      <c r="AE1" s="202">
        <f>'Analitika nastave'!$AH$1</f>
        <v>0</v>
      </c>
      <c r="AF1" s="202"/>
      <c r="AG1" s="33"/>
      <c r="AH1" s="33"/>
      <c r="AI1" s="33"/>
      <c r="AJ1" s="33"/>
      <c r="AK1" s="33"/>
      <c r="AL1" s="33"/>
      <c r="AM1" s="33"/>
      <c r="AN1" s="33"/>
      <c r="AO1" s="33"/>
      <c r="AP1" s="33"/>
      <c r="AQ1" s="33"/>
      <c r="AR1" s="33"/>
      <c r="AS1" s="33"/>
      <c r="AT1" s="33"/>
    </row>
    <row r="2" spans="1:46" ht="30" x14ac:dyDescent="0.25">
      <c r="A2" s="34"/>
      <c r="B2" s="76" t="s">
        <v>21</v>
      </c>
      <c r="C2" s="35"/>
      <c r="D2" s="203" t="str">
        <f>'Analitika nastave'!E3</f>
        <v>ISHOD 1</v>
      </c>
      <c r="E2" s="204"/>
      <c r="F2" s="204"/>
      <c r="G2" s="204"/>
      <c r="H2" s="204"/>
      <c r="I2" s="205"/>
      <c r="J2" s="203" t="str">
        <f>'Analitika nastave'!K3</f>
        <v>ISHOD 2</v>
      </c>
      <c r="K2" s="204"/>
      <c r="L2" s="204"/>
      <c r="M2" s="204"/>
      <c r="N2" s="204"/>
      <c r="O2" s="206"/>
      <c r="P2" s="207" t="str">
        <f>'Analitika nastave'!Q3</f>
        <v>ISHOD 3</v>
      </c>
      <c r="Q2" s="204"/>
      <c r="R2" s="204"/>
      <c r="S2" s="204"/>
      <c r="T2" s="204"/>
      <c r="U2" s="205"/>
      <c r="V2" s="203" t="str">
        <f>'Analitika nastave'!W3</f>
        <v>ISHOD 4</v>
      </c>
      <c r="W2" s="204"/>
      <c r="X2" s="204"/>
      <c r="Y2" s="204"/>
      <c r="Z2" s="204"/>
      <c r="AA2" s="206"/>
      <c r="AB2" s="208" t="str">
        <f>'Analitika nastave'!AC3</f>
        <v>ISHOD 5</v>
      </c>
      <c r="AC2" s="209"/>
      <c r="AD2" s="209"/>
      <c r="AE2" s="209"/>
      <c r="AF2" s="209"/>
      <c r="AG2" s="210"/>
      <c r="AH2" s="208" t="str">
        <f>'Analitika nastave'!AI3</f>
        <v>ISHOD 6</v>
      </c>
      <c r="AI2" s="209"/>
      <c r="AJ2" s="209"/>
      <c r="AK2" s="209"/>
      <c r="AL2" s="209"/>
      <c r="AM2" s="210"/>
      <c r="AN2" s="208" t="str">
        <f>'Analitika nastave'!AO3</f>
        <v>ISHOD 7</v>
      </c>
      <c r="AO2" s="209"/>
      <c r="AP2" s="209"/>
      <c r="AQ2" s="209"/>
      <c r="AR2" s="209"/>
      <c r="AS2" s="210"/>
      <c r="AT2" s="84" t="str">
        <f>'Analitika nastave'!AU3</f>
        <v>KOLEGIJ  UKUPNO</v>
      </c>
    </row>
    <row r="3" spans="1:46" ht="15.75" thickBot="1" x14ac:dyDescent="0.3">
      <c r="A3" s="36"/>
      <c r="B3" s="77" t="s">
        <v>22</v>
      </c>
      <c r="C3" s="37"/>
      <c r="D3" s="214" t="str">
        <f>'Analitika nastave'!E4</f>
        <v>MAX POSTOTAKA</v>
      </c>
      <c r="E3" s="215"/>
      <c r="F3" s="215"/>
      <c r="G3" s="215"/>
      <c r="H3" s="215"/>
      <c r="I3" s="38">
        <f>'Analitika nastave'!J4</f>
        <v>0</v>
      </c>
      <c r="J3" s="216" t="str">
        <f>'Analitika nastave'!K4</f>
        <v>MAX POSTOTAKA</v>
      </c>
      <c r="K3" s="215"/>
      <c r="L3" s="215"/>
      <c r="M3" s="215"/>
      <c r="N3" s="215"/>
      <c r="O3" s="39">
        <f>'Analitika nastave'!P4</f>
        <v>0</v>
      </c>
      <c r="P3" s="214" t="str">
        <f>'Analitika nastave'!Q4</f>
        <v>MAX POSTOTAKA</v>
      </c>
      <c r="Q3" s="215"/>
      <c r="R3" s="215"/>
      <c r="S3" s="215"/>
      <c r="T3" s="215"/>
      <c r="U3" s="38">
        <f>'Analitika nastave'!V4</f>
        <v>0</v>
      </c>
      <c r="V3" s="216" t="str">
        <f>'Analitika nastave'!W4</f>
        <v>MAX POSTOTAKA</v>
      </c>
      <c r="W3" s="215"/>
      <c r="X3" s="215"/>
      <c r="Y3" s="215"/>
      <c r="Z3" s="215"/>
      <c r="AA3" s="39">
        <f>'Analitika nastave'!AB4</f>
        <v>0</v>
      </c>
      <c r="AB3" s="217" t="str">
        <f>'Analitika nastave'!AC4</f>
        <v>MAX POSTOTAKA</v>
      </c>
      <c r="AC3" s="218"/>
      <c r="AD3" s="218"/>
      <c r="AE3" s="218"/>
      <c r="AF3" s="216"/>
      <c r="AG3" s="38">
        <f>'Analitika nastave'!AH4</f>
        <v>0</v>
      </c>
      <c r="AH3" s="217" t="str">
        <f>'Analitika nastave'!AI4</f>
        <v>MAX POSTOTAKA</v>
      </c>
      <c r="AI3" s="218"/>
      <c r="AJ3" s="218"/>
      <c r="AK3" s="218"/>
      <c r="AL3" s="216"/>
      <c r="AM3" s="38">
        <f>'Analitika nastave'!AN4</f>
        <v>0</v>
      </c>
      <c r="AN3" s="217" t="str">
        <f>'Analitika nastave'!AO4</f>
        <v>MAX POSTOTAKA</v>
      </c>
      <c r="AO3" s="218"/>
      <c r="AP3" s="218"/>
      <c r="AQ3" s="218"/>
      <c r="AR3" s="216"/>
      <c r="AS3" s="38">
        <f>'Analitika nastave'!AT4</f>
        <v>0</v>
      </c>
      <c r="AT3" s="40" t="str">
        <f>'Analitika nastave'!AU4</f>
        <v>GREŠKA</v>
      </c>
    </row>
    <row r="4" spans="1:46" ht="45" x14ac:dyDescent="0.25">
      <c r="A4" s="227" t="s">
        <v>13</v>
      </c>
      <c r="B4" s="229" t="str">
        <f>'Analitika nastave'!C5</f>
        <v>JMBAG</v>
      </c>
      <c r="C4" s="86" t="str">
        <f>'Analitika nastave'!D5</f>
        <v>Način vrednovanja</v>
      </c>
      <c r="D4" s="8" t="str">
        <f>'Analitika nastave'!E5</f>
        <v>NV1</v>
      </c>
      <c r="E4" s="8" t="str">
        <f>'Analitika nastave'!F5</f>
        <v>NV2</v>
      </c>
      <c r="F4" s="8" t="str">
        <f>'Analitika nastave'!G5</f>
        <v>NV3</v>
      </c>
      <c r="G4" s="8" t="str">
        <f>'Analitika nastave'!H5</f>
        <v>NV4</v>
      </c>
      <c r="H4" s="8" t="str">
        <f>'Analitika nastave'!I5</f>
        <v>UK</v>
      </c>
      <c r="I4" s="232" t="str">
        <f>'Analitika nastave'!J5</f>
        <v>ISHOD POLOŽEN</v>
      </c>
      <c r="J4" s="41" t="str">
        <f>'Analitika nastave'!K5</f>
        <v>NV1</v>
      </c>
      <c r="K4" s="8" t="str">
        <f>'Analitika nastave'!L5</f>
        <v>NV2</v>
      </c>
      <c r="L4" s="8" t="str">
        <f>'Analitika nastave'!M5</f>
        <v>NV3</v>
      </c>
      <c r="M4" s="8" t="str">
        <f>'Analitika nastave'!N5</f>
        <v>NV4</v>
      </c>
      <c r="N4" s="8" t="str">
        <f>'Analitika nastave'!O5</f>
        <v>UK</v>
      </c>
      <c r="O4" s="131" t="str">
        <f>'Analitika nastave'!P5</f>
        <v>ISHOD POLOŽEN</v>
      </c>
      <c r="P4" s="42" t="str">
        <f>'Analitika nastave'!Q5</f>
        <v>NV1</v>
      </c>
      <c r="Q4" s="8" t="str">
        <f>'Analitika nastave'!R5</f>
        <v>NV2</v>
      </c>
      <c r="R4" s="8" t="str">
        <f>'Analitika nastave'!S5</f>
        <v>NV3</v>
      </c>
      <c r="S4" s="8" t="str">
        <f>'Analitika nastave'!T5</f>
        <v>NV4</v>
      </c>
      <c r="T4" s="8" t="str">
        <f>'Analitika nastave'!U5</f>
        <v>UK</v>
      </c>
      <c r="U4" s="232" t="str">
        <f>'Analitika nastave'!V5</f>
        <v>ISHOD POLOŽEN</v>
      </c>
      <c r="V4" s="41" t="str">
        <f>'Analitika nastave'!W5</f>
        <v>NV1</v>
      </c>
      <c r="W4" s="8" t="str">
        <f>'Analitika nastave'!X5</f>
        <v>NV2</v>
      </c>
      <c r="X4" s="8" t="str">
        <f>'Analitika nastave'!Y5</f>
        <v>NV3</v>
      </c>
      <c r="Y4" s="8" t="str">
        <f>'Analitika nastave'!Z5</f>
        <v>NV4</v>
      </c>
      <c r="Z4" s="8" t="str">
        <f>'Analitika nastave'!AA5</f>
        <v>UK</v>
      </c>
      <c r="AA4" s="131" t="str">
        <f>'Analitika nastave'!AB5</f>
        <v>ISHOD POLOŽEN</v>
      </c>
      <c r="AB4" s="41" t="str">
        <f>'Analitika nastave'!AC5</f>
        <v>NV1</v>
      </c>
      <c r="AC4" s="8" t="str">
        <f>'Analitika nastave'!AD5</f>
        <v>NV2</v>
      </c>
      <c r="AD4" s="8" t="str">
        <f>'Analitika nastave'!AE5</f>
        <v>NV3</v>
      </c>
      <c r="AE4" s="8" t="str">
        <f>'Analitika nastave'!AF5</f>
        <v>NV4</v>
      </c>
      <c r="AF4" s="8" t="str">
        <f>'Analitika nastave'!AG5</f>
        <v>UK</v>
      </c>
      <c r="AG4" s="131" t="str">
        <f>'Analitika nastave'!AH5</f>
        <v>ISHOD POLOŽEN</v>
      </c>
      <c r="AH4" s="41" t="str">
        <f>'Analitika nastave'!AI5</f>
        <v>NV1</v>
      </c>
      <c r="AI4" s="8" t="str">
        <f>'Analitika nastave'!AJ5</f>
        <v>NV2</v>
      </c>
      <c r="AJ4" s="8" t="str">
        <f>'Analitika nastave'!AK5</f>
        <v>NV3</v>
      </c>
      <c r="AK4" s="8" t="str">
        <f>'Analitika nastave'!AL5</f>
        <v>NV4</v>
      </c>
      <c r="AL4" s="8" t="str">
        <f>'Analitika nastave'!AM5</f>
        <v>UK</v>
      </c>
      <c r="AM4" s="131" t="str">
        <f>'Analitika nastave'!AN5</f>
        <v>ISHOD POLOŽEN</v>
      </c>
      <c r="AN4" s="41" t="str">
        <f>'Analitika nastave'!AO5</f>
        <v>NV1</v>
      </c>
      <c r="AO4" s="8" t="str">
        <f>'Analitika nastave'!AP5</f>
        <v>NV2</v>
      </c>
      <c r="AP4" s="8" t="str">
        <f>'Analitika nastave'!AQ5</f>
        <v>NV3</v>
      </c>
      <c r="AQ4" s="8" t="str">
        <f>'Analitika nastave'!AR5</f>
        <v>NV4</v>
      </c>
      <c r="AR4" s="8" t="str">
        <f>'Analitika nastave'!AS5</f>
        <v>UK</v>
      </c>
      <c r="AS4" s="131" t="str">
        <f>'Analitika nastave'!AT5</f>
        <v>ISHOD POLOŽEN</v>
      </c>
      <c r="AT4" s="219">
        <f>'Analitika nastave'!AU5</f>
        <v>0</v>
      </c>
    </row>
    <row r="5" spans="1:46" ht="15" customHeight="1" x14ac:dyDescent="0.25">
      <c r="A5" s="228"/>
      <c r="B5" s="230"/>
      <c r="C5" s="43" t="str">
        <f>'Analitika nastave'!D6</f>
        <v>MAX B</v>
      </c>
      <c r="D5" s="44">
        <f>'Analitika nastave'!E6</f>
        <v>0</v>
      </c>
      <c r="E5" s="44">
        <f>'Analitika nastave'!F6</f>
        <v>0</v>
      </c>
      <c r="F5" s="44">
        <f>'Analitika nastave'!G6</f>
        <v>0</v>
      </c>
      <c r="G5" s="44">
        <f>'Analitika nastave'!H6</f>
        <v>0</v>
      </c>
      <c r="H5" s="9">
        <f>'Analitika nastave'!I6</f>
        <v>0</v>
      </c>
      <c r="I5" s="233"/>
      <c r="J5" s="44">
        <f>'Analitika nastave'!K6</f>
        <v>0</v>
      </c>
      <c r="K5" s="44">
        <f>'Analitika nastave'!L6</f>
        <v>0</v>
      </c>
      <c r="L5" s="44">
        <f>'Analitika nastave'!M6</f>
        <v>0</v>
      </c>
      <c r="M5" s="44">
        <f>'Analitika nastave'!N6</f>
        <v>0</v>
      </c>
      <c r="N5" s="9">
        <f>'Analitika nastave'!O6</f>
        <v>0</v>
      </c>
      <c r="O5" s="195"/>
      <c r="P5" s="44">
        <f>'Analitika nastave'!Q6</f>
        <v>0</v>
      </c>
      <c r="Q5" s="44">
        <f>'Analitika nastave'!R6</f>
        <v>0</v>
      </c>
      <c r="R5" s="44">
        <f>'Analitika nastave'!S6</f>
        <v>0</v>
      </c>
      <c r="S5" s="44">
        <f>'Analitika nastave'!T6</f>
        <v>0</v>
      </c>
      <c r="T5" s="9">
        <f>'Analitika nastave'!U6</f>
        <v>0</v>
      </c>
      <c r="U5" s="233"/>
      <c r="V5" s="44">
        <f>'Analitika nastave'!W6</f>
        <v>0</v>
      </c>
      <c r="W5" s="44">
        <f>'Analitika nastave'!X6</f>
        <v>0</v>
      </c>
      <c r="X5" s="44">
        <f>'Analitika nastave'!Y6</f>
        <v>0</v>
      </c>
      <c r="Y5" s="44">
        <f>'Analitika nastave'!Z6</f>
        <v>0</v>
      </c>
      <c r="Z5" s="9">
        <f>'Analitika nastave'!AA6</f>
        <v>0</v>
      </c>
      <c r="AA5" s="195"/>
      <c r="AB5" s="44">
        <f>'Analitika nastave'!AC6</f>
        <v>0</v>
      </c>
      <c r="AC5" s="44">
        <f>'Analitika nastave'!AD6</f>
        <v>0</v>
      </c>
      <c r="AD5" s="44">
        <f>'Analitika nastave'!AE6</f>
        <v>0</v>
      </c>
      <c r="AE5" s="44">
        <f>'Analitika nastave'!AF6</f>
        <v>0</v>
      </c>
      <c r="AF5" s="9">
        <f>'Analitika nastave'!AG6</f>
        <v>0</v>
      </c>
      <c r="AG5" s="195"/>
      <c r="AH5" s="44">
        <f>'Analitika nastave'!AI6</f>
        <v>0</v>
      </c>
      <c r="AI5" s="44">
        <f>'Analitika nastave'!AJ6</f>
        <v>0</v>
      </c>
      <c r="AJ5" s="44">
        <f>'Analitika nastave'!AK6</f>
        <v>0</v>
      </c>
      <c r="AK5" s="44">
        <f>'Analitika nastave'!AL6</f>
        <v>0</v>
      </c>
      <c r="AL5" s="9">
        <f>'Analitika nastave'!AM6</f>
        <v>0</v>
      </c>
      <c r="AM5" s="195"/>
      <c r="AN5" s="44">
        <f>'Analitika nastave'!AO6</f>
        <v>0</v>
      </c>
      <c r="AO5" s="44">
        <f>'Analitika nastave'!AP6</f>
        <v>0</v>
      </c>
      <c r="AP5" s="44">
        <f>'Analitika nastave'!AQ6</f>
        <v>0</v>
      </c>
      <c r="AQ5" s="44">
        <f>'Analitika nastave'!AR6</f>
        <v>0</v>
      </c>
      <c r="AR5" s="9">
        <f>'Analitika nastave'!AS6</f>
        <v>0</v>
      </c>
      <c r="AS5" s="195"/>
      <c r="AT5" s="225"/>
    </row>
    <row r="6" spans="1:46" ht="15.75" customHeight="1" thickBot="1" x14ac:dyDescent="0.3">
      <c r="A6" s="222"/>
      <c r="B6" s="231"/>
      <c r="C6" s="45" t="str">
        <f>'Analitika nastave'!D7</f>
        <v>MAX P</v>
      </c>
      <c r="D6" s="44">
        <f>'Analitika nastave'!E7</f>
        <v>0</v>
      </c>
      <c r="E6" s="44">
        <f>'Analitika nastave'!F7</f>
        <v>0</v>
      </c>
      <c r="F6" s="44">
        <f>'Analitika nastave'!G7</f>
        <v>0</v>
      </c>
      <c r="G6" s="44">
        <f>'Analitika nastave'!H7</f>
        <v>0</v>
      </c>
      <c r="H6" s="85">
        <f>'Analitika nastave'!I7</f>
        <v>0</v>
      </c>
      <c r="I6" s="234"/>
      <c r="J6" s="44">
        <f>'Analitika nastave'!K7</f>
        <v>0</v>
      </c>
      <c r="K6" s="44">
        <f>'Analitika nastave'!L7</f>
        <v>0</v>
      </c>
      <c r="L6" s="44">
        <f>'Analitika nastave'!M7</f>
        <v>0</v>
      </c>
      <c r="M6" s="44">
        <f>'Analitika nastave'!N7</f>
        <v>0</v>
      </c>
      <c r="N6" s="85">
        <f>'Analitika nastave'!O7</f>
        <v>0</v>
      </c>
      <c r="O6" s="132"/>
      <c r="P6" s="44">
        <f>'Analitika nastave'!Q7</f>
        <v>0</v>
      </c>
      <c r="Q6" s="44">
        <f>'Analitika nastave'!R7</f>
        <v>0</v>
      </c>
      <c r="R6" s="44">
        <f>'Analitika nastave'!S7</f>
        <v>0</v>
      </c>
      <c r="S6" s="44">
        <f>'Analitika nastave'!T7</f>
        <v>0</v>
      </c>
      <c r="T6" s="85">
        <f>'Analitika nastave'!U7</f>
        <v>0</v>
      </c>
      <c r="U6" s="234"/>
      <c r="V6" s="44">
        <f>'Analitika nastave'!W7</f>
        <v>0</v>
      </c>
      <c r="W6" s="44">
        <f>'Analitika nastave'!X7</f>
        <v>0</v>
      </c>
      <c r="X6" s="44">
        <f>'Analitika nastave'!Y7</f>
        <v>0</v>
      </c>
      <c r="Y6" s="44">
        <f>'Analitika nastave'!Z7</f>
        <v>0</v>
      </c>
      <c r="Z6" s="85">
        <f>'Analitika nastave'!AA7</f>
        <v>0</v>
      </c>
      <c r="AA6" s="132"/>
      <c r="AB6" s="44">
        <f>'Analitika nastave'!AC7</f>
        <v>0</v>
      </c>
      <c r="AC6" s="44">
        <f>'Analitika nastave'!AD7</f>
        <v>0</v>
      </c>
      <c r="AD6" s="44">
        <f>'Analitika nastave'!AE7</f>
        <v>0</v>
      </c>
      <c r="AE6" s="44">
        <f>'Analitika nastave'!AF7</f>
        <v>0</v>
      </c>
      <c r="AF6" s="85">
        <f>'Analitika nastave'!AG7</f>
        <v>0</v>
      </c>
      <c r="AG6" s="132"/>
      <c r="AH6" s="44">
        <f>'Analitika nastave'!AI7</f>
        <v>0</v>
      </c>
      <c r="AI6" s="44">
        <f>'Analitika nastave'!AJ7</f>
        <v>0</v>
      </c>
      <c r="AJ6" s="44">
        <f>'Analitika nastave'!AK7</f>
        <v>0</v>
      </c>
      <c r="AK6" s="44">
        <f>'Analitika nastave'!AL7</f>
        <v>0</v>
      </c>
      <c r="AL6" s="85">
        <f>'Analitika nastave'!AM7</f>
        <v>0</v>
      </c>
      <c r="AM6" s="132"/>
      <c r="AN6" s="44">
        <f>'Analitika nastave'!AO7</f>
        <v>0</v>
      </c>
      <c r="AO6" s="44">
        <f>'Analitika nastave'!AP7</f>
        <v>0</v>
      </c>
      <c r="AP6" s="44">
        <f>'Analitika nastave'!AQ7</f>
        <v>0</v>
      </c>
      <c r="AQ6" s="44">
        <f>'Analitika nastave'!AR7</f>
        <v>0</v>
      </c>
      <c r="AR6" s="85">
        <f>'Analitika nastave'!AS7</f>
        <v>0</v>
      </c>
      <c r="AS6" s="132"/>
      <c r="AT6" s="226"/>
    </row>
    <row r="7" spans="1:46" x14ac:dyDescent="0.25">
      <c r="A7" s="221">
        <v>1</v>
      </c>
      <c r="B7" s="223">
        <f>'Analitika nastave'!C8</f>
        <v>0</v>
      </c>
      <c r="C7" s="46" t="str">
        <f>'Analitika nastave'!D8</f>
        <v>B</v>
      </c>
      <c r="D7" s="47">
        <f>'Analitika nastave'!E8</f>
        <v>0</v>
      </c>
      <c r="E7" s="48">
        <f>'Analitika nastave'!F8</f>
        <v>0</v>
      </c>
      <c r="F7" s="48">
        <f>'Analitika nastave'!G8</f>
        <v>0</v>
      </c>
      <c r="G7" s="48">
        <f>'Analitika nastave'!H8</f>
        <v>0</v>
      </c>
      <c r="H7" s="200">
        <f>'Analitika nastave'!I8</f>
        <v>0</v>
      </c>
      <c r="I7" s="131" t="str">
        <f>'Analitika nastave'!J8</f>
        <v>NE</v>
      </c>
      <c r="J7" s="49">
        <f>'Analitika nastave'!K8</f>
        <v>0</v>
      </c>
      <c r="K7" s="50">
        <f>'Analitika nastave'!L8</f>
        <v>0</v>
      </c>
      <c r="L7" s="50">
        <f>'Analitika nastave'!M8</f>
        <v>0</v>
      </c>
      <c r="M7" s="50">
        <f>'Analitika nastave'!N8</f>
        <v>0</v>
      </c>
      <c r="N7" s="200">
        <f>'Analitika nastave'!O8</f>
        <v>0</v>
      </c>
      <c r="O7" s="131" t="str">
        <f>'Analitika nastave'!P8</f>
        <v>NE</v>
      </c>
      <c r="P7" s="47">
        <f>'Analitika nastave'!Q8</f>
        <v>0</v>
      </c>
      <c r="Q7" s="48">
        <f>'Analitika nastave'!R8</f>
        <v>0</v>
      </c>
      <c r="R7" s="48">
        <f>'Analitika nastave'!S8</f>
        <v>0</v>
      </c>
      <c r="S7" s="48">
        <f>'Analitika nastave'!T8</f>
        <v>0</v>
      </c>
      <c r="T7" s="200">
        <f>'Analitika nastave'!U8</f>
        <v>0</v>
      </c>
      <c r="U7" s="131" t="str">
        <f>'Analitika nastave'!V8</f>
        <v>NE</v>
      </c>
      <c r="V7" s="47">
        <f>'Analitika nastave'!W8</f>
        <v>0</v>
      </c>
      <c r="W7" s="48">
        <f>'Analitika nastave'!X8</f>
        <v>0</v>
      </c>
      <c r="X7" s="48">
        <f>'Analitika nastave'!Y8</f>
        <v>0</v>
      </c>
      <c r="Y7" s="48">
        <f>'Analitika nastave'!Z8</f>
        <v>0</v>
      </c>
      <c r="Z7" s="200">
        <f>'Analitika nastave'!AA8</f>
        <v>0</v>
      </c>
      <c r="AA7" s="131" t="str">
        <f>'Analitika nastave'!AB8</f>
        <v>NE</v>
      </c>
      <c r="AB7" s="47">
        <f>'Analitika nastave'!AC8</f>
        <v>0</v>
      </c>
      <c r="AC7" s="48">
        <f>'Analitika nastave'!AD8</f>
        <v>0</v>
      </c>
      <c r="AD7" s="48">
        <f>'Analitika nastave'!AE8</f>
        <v>0</v>
      </c>
      <c r="AE7" s="48">
        <f>'Analitika nastave'!AF8</f>
        <v>0</v>
      </c>
      <c r="AF7" s="200">
        <f>'Analitika nastave'!AG8</f>
        <v>0</v>
      </c>
      <c r="AG7" s="131" t="str">
        <f>'Analitika nastave'!AH8</f>
        <v>NE</v>
      </c>
      <c r="AH7" s="47">
        <f>'Analitika nastave'!AI8</f>
        <v>0</v>
      </c>
      <c r="AI7" s="48">
        <f>'Analitika nastave'!AJ8</f>
        <v>0</v>
      </c>
      <c r="AJ7" s="48">
        <f>'Analitika nastave'!AK8</f>
        <v>0</v>
      </c>
      <c r="AK7" s="48">
        <f>'Analitika nastave'!AL8</f>
        <v>0</v>
      </c>
      <c r="AL7" s="200">
        <f>'Analitika nastave'!AM8</f>
        <v>0</v>
      </c>
      <c r="AM7" s="131" t="str">
        <f>'Analitika nastave'!AN8</f>
        <v>NE</v>
      </c>
      <c r="AN7" s="47">
        <f>'Analitika nastave'!AO8</f>
        <v>0</v>
      </c>
      <c r="AO7" s="48">
        <f>'Analitika nastave'!AP8</f>
        <v>0</v>
      </c>
      <c r="AP7" s="48">
        <f>'Analitika nastave'!AQ8</f>
        <v>0</v>
      </c>
      <c r="AQ7" s="48">
        <f>'Analitika nastave'!AR8</f>
        <v>0</v>
      </c>
      <c r="AR7" s="200">
        <f>'Analitika nastave'!AS8</f>
        <v>0</v>
      </c>
      <c r="AS7" s="131" t="str">
        <f>'Analitika nastave'!AT8</f>
        <v>NE</v>
      </c>
      <c r="AT7" s="219">
        <f>'Analitika nastave'!AU8</f>
        <v>0</v>
      </c>
    </row>
    <row r="8" spans="1:46" s="3" customFormat="1" ht="15.75" thickBot="1" x14ac:dyDescent="0.3">
      <c r="A8" s="222"/>
      <c r="B8" s="224"/>
      <c r="C8" s="51" t="str">
        <f>'Analitika nastave'!D9</f>
        <v>P</v>
      </c>
      <c r="D8" s="52">
        <f>'Analitika nastave'!E9</f>
        <v>0</v>
      </c>
      <c r="E8" s="52">
        <f>'Analitika nastave'!F9</f>
        <v>0</v>
      </c>
      <c r="F8" s="52">
        <f>'Analitika nastave'!G9</f>
        <v>0</v>
      </c>
      <c r="G8" s="52">
        <f>'Analitika nastave'!H9</f>
        <v>0</v>
      </c>
      <c r="H8" s="211"/>
      <c r="I8" s="199"/>
      <c r="J8" s="53">
        <f>'Analitika nastave'!K9</f>
        <v>0</v>
      </c>
      <c r="K8" s="52">
        <f>'Analitika nastave'!L9</f>
        <v>0</v>
      </c>
      <c r="L8" s="52">
        <f>'Analitika nastave'!M9</f>
        <v>0</v>
      </c>
      <c r="M8" s="52">
        <f>'Analitika nastave'!N9</f>
        <v>0</v>
      </c>
      <c r="N8" s="211"/>
      <c r="O8" s="199"/>
      <c r="P8" s="53">
        <f>'Analitika nastave'!Q9</f>
        <v>0</v>
      </c>
      <c r="Q8" s="52">
        <f>'Analitika nastave'!R9</f>
        <v>0</v>
      </c>
      <c r="R8" s="52">
        <f>'Analitika nastave'!S9</f>
        <v>0</v>
      </c>
      <c r="S8" s="52">
        <f>'Analitika nastave'!T9</f>
        <v>0</v>
      </c>
      <c r="T8" s="211"/>
      <c r="U8" s="199"/>
      <c r="V8" s="53">
        <f>'Analitika nastave'!W9</f>
        <v>0</v>
      </c>
      <c r="W8" s="52">
        <f>'Analitika nastave'!X9</f>
        <v>0</v>
      </c>
      <c r="X8" s="52">
        <f>'Analitika nastave'!Y9</f>
        <v>0</v>
      </c>
      <c r="Y8" s="52">
        <f>'Analitika nastave'!Z9</f>
        <v>0</v>
      </c>
      <c r="Z8" s="211"/>
      <c r="AA8" s="199"/>
      <c r="AB8" s="53">
        <f>'Analitika nastave'!AC9</f>
        <v>0</v>
      </c>
      <c r="AC8" s="52">
        <f>'Analitika nastave'!AD9</f>
        <v>0</v>
      </c>
      <c r="AD8" s="52">
        <f>'Analitika nastave'!AE9</f>
        <v>0</v>
      </c>
      <c r="AE8" s="52">
        <f>'Analitika nastave'!AF9</f>
        <v>0</v>
      </c>
      <c r="AF8" s="201"/>
      <c r="AG8" s="199"/>
      <c r="AH8" s="53">
        <f>'Analitika nastave'!AI9</f>
        <v>0</v>
      </c>
      <c r="AI8" s="52">
        <f>'Analitika nastave'!AJ9</f>
        <v>0</v>
      </c>
      <c r="AJ8" s="52">
        <f>'Analitika nastave'!AK9</f>
        <v>0</v>
      </c>
      <c r="AK8" s="52">
        <f>'Analitika nastave'!AL9</f>
        <v>0</v>
      </c>
      <c r="AL8" s="201"/>
      <c r="AM8" s="199"/>
      <c r="AN8" s="53">
        <f>'Analitika nastave'!AO9</f>
        <v>0</v>
      </c>
      <c r="AO8" s="52">
        <f>'Analitika nastave'!AP9</f>
        <v>0</v>
      </c>
      <c r="AP8" s="52">
        <f>'Analitika nastave'!AQ9</f>
        <v>0</v>
      </c>
      <c r="AQ8" s="52">
        <f>'Analitika nastave'!AR9</f>
        <v>0</v>
      </c>
      <c r="AR8" s="201"/>
      <c r="AS8" s="199"/>
      <c r="AT8" s="220"/>
    </row>
    <row r="9" spans="1:46" ht="15" customHeight="1" x14ac:dyDescent="0.25">
      <c r="A9" s="221">
        <v>2</v>
      </c>
      <c r="B9" s="223">
        <f>'Analitika nastave'!C10</f>
        <v>0</v>
      </c>
      <c r="C9" s="46" t="str">
        <f>'Analitika nastave'!D10</f>
        <v>B</v>
      </c>
      <c r="D9" s="47">
        <f>'Analitika nastave'!E10</f>
        <v>0</v>
      </c>
      <c r="E9" s="48">
        <f>'Analitika nastave'!F10</f>
        <v>0</v>
      </c>
      <c r="F9" s="48">
        <f>'Analitika nastave'!G10</f>
        <v>0</v>
      </c>
      <c r="G9" s="48">
        <f>'Analitika nastave'!H10</f>
        <v>0</v>
      </c>
      <c r="H9" s="200">
        <f>'Analitika nastave'!I10</f>
        <v>0</v>
      </c>
      <c r="I9" s="131" t="str">
        <f>'Analitika nastave'!J10</f>
        <v>NE</v>
      </c>
      <c r="J9" s="47">
        <f>'Analitika nastave'!K10</f>
        <v>0</v>
      </c>
      <c r="K9" s="48">
        <f>'Analitika nastave'!L10</f>
        <v>0</v>
      </c>
      <c r="L9" s="48">
        <f>'Analitika nastave'!M10</f>
        <v>0</v>
      </c>
      <c r="M9" s="48">
        <f>'Analitika nastave'!N10</f>
        <v>0</v>
      </c>
      <c r="N9" s="200">
        <f>'Analitika nastave'!O10</f>
        <v>0</v>
      </c>
      <c r="O9" s="131" t="str">
        <f>'Analitika nastave'!P10</f>
        <v>NE</v>
      </c>
      <c r="P9" s="47">
        <f>'Analitika nastave'!Q10</f>
        <v>0</v>
      </c>
      <c r="Q9" s="48">
        <f>'Analitika nastave'!R10</f>
        <v>0</v>
      </c>
      <c r="R9" s="48">
        <f>'Analitika nastave'!S10</f>
        <v>0</v>
      </c>
      <c r="S9" s="48">
        <f>'Analitika nastave'!T10</f>
        <v>0</v>
      </c>
      <c r="T9" s="200">
        <f>'Analitika nastave'!U10</f>
        <v>0</v>
      </c>
      <c r="U9" s="131" t="str">
        <f>'Analitika nastave'!V10</f>
        <v>NE</v>
      </c>
      <c r="V9" s="47">
        <f>'Analitika nastave'!W10</f>
        <v>0</v>
      </c>
      <c r="W9" s="48">
        <f>'Analitika nastave'!X10</f>
        <v>0</v>
      </c>
      <c r="X9" s="48">
        <f>'Analitika nastave'!Y10</f>
        <v>0</v>
      </c>
      <c r="Y9" s="48">
        <f>'Analitika nastave'!Z10</f>
        <v>0</v>
      </c>
      <c r="Z9" s="200">
        <f>'Analitika nastave'!AA10</f>
        <v>0</v>
      </c>
      <c r="AA9" s="131" t="str">
        <f>'Analitika nastave'!AB10</f>
        <v>NE</v>
      </c>
      <c r="AB9" s="47">
        <f>'Analitika nastave'!AC10</f>
        <v>0</v>
      </c>
      <c r="AC9" s="48">
        <f>'Analitika nastave'!AD10</f>
        <v>0</v>
      </c>
      <c r="AD9" s="48">
        <f>'Analitika nastave'!AE10</f>
        <v>0</v>
      </c>
      <c r="AE9" s="48">
        <f>'Analitika nastave'!AF10</f>
        <v>0</v>
      </c>
      <c r="AF9" s="200">
        <f>'Analitika nastave'!AG10</f>
        <v>0</v>
      </c>
      <c r="AG9" s="131" t="str">
        <f>'Analitika nastave'!AH10</f>
        <v>NE</v>
      </c>
      <c r="AH9" s="47">
        <f>'Analitika nastave'!AI10</f>
        <v>0</v>
      </c>
      <c r="AI9" s="48">
        <f>'Analitika nastave'!AJ10</f>
        <v>0</v>
      </c>
      <c r="AJ9" s="48">
        <f>'Analitika nastave'!AK10</f>
        <v>0</v>
      </c>
      <c r="AK9" s="48">
        <f>'Analitika nastave'!AL10</f>
        <v>0</v>
      </c>
      <c r="AL9" s="200">
        <f>'Analitika nastave'!AM10</f>
        <v>0</v>
      </c>
      <c r="AM9" s="131" t="str">
        <f>'Analitika nastave'!AN10</f>
        <v>NE</v>
      </c>
      <c r="AN9" s="47">
        <f>'Analitika nastave'!AO10</f>
        <v>0</v>
      </c>
      <c r="AO9" s="48">
        <f>'Analitika nastave'!AP10</f>
        <v>0</v>
      </c>
      <c r="AP9" s="48">
        <f>'Analitika nastave'!AQ10</f>
        <v>0</v>
      </c>
      <c r="AQ9" s="48">
        <f>'Analitika nastave'!AR10</f>
        <v>0</v>
      </c>
      <c r="AR9" s="200">
        <f>'Analitika nastave'!AS10</f>
        <v>0</v>
      </c>
      <c r="AS9" s="131" t="str">
        <f>'Analitika nastave'!AT10</f>
        <v>NE</v>
      </c>
      <c r="AT9" s="219">
        <f>'Analitika nastave'!AU10</f>
        <v>0</v>
      </c>
    </row>
    <row r="10" spans="1:46" ht="15.75" customHeight="1" thickBot="1" x14ac:dyDescent="0.3">
      <c r="A10" s="222"/>
      <c r="B10" s="224"/>
      <c r="C10" s="51" t="str">
        <f>'Analitika nastave'!D11</f>
        <v>P</v>
      </c>
      <c r="D10" s="52">
        <f>'Analitika nastave'!E11</f>
        <v>0</v>
      </c>
      <c r="E10" s="52">
        <f>'Analitika nastave'!F11</f>
        <v>0</v>
      </c>
      <c r="F10" s="52">
        <f>'Analitika nastave'!G11</f>
        <v>0</v>
      </c>
      <c r="G10" s="52">
        <f>'Analitika nastave'!H11</f>
        <v>0</v>
      </c>
      <c r="H10" s="211"/>
      <c r="I10" s="199"/>
      <c r="J10" s="53">
        <f>'Analitika nastave'!K11</f>
        <v>0</v>
      </c>
      <c r="K10" s="52">
        <f>'Analitika nastave'!L11</f>
        <v>0</v>
      </c>
      <c r="L10" s="52">
        <f>'Analitika nastave'!M11</f>
        <v>0</v>
      </c>
      <c r="M10" s="52">
        <f>'Analitika nastave'!N11</f>
        <v>0</v>
      </c>
      <c r="N10" s="211"/>
      <c r="O10" s="199"/>
      <c r="P10" s="53">
        <f>'Analitika nastave'!Q11</f>
        <v>0</v>
      </c>
      <c r="Q10" s="52">
        <f>'Analitika nastave'!R11</f>
        <v>0</v>
      </c>
      <c r="R10" s="52">
        <f>'Analitika nastave'!S11</f>
        <v>0</v>
      </c>
      <c r="S10" s="52">
        <f>'Analitika nastave'!T11</f>
        <v>0</v>
      </c>
      <c r="T10" s="211"/>
      <c r="U10" s="199"/>
      <c r="V10" s="53">
        <f>'Analitika nastave'!W11</f>
        <v>0</v>
      </c>
      <c r="W10" s="52">
        <f>'Analitika nastave'!X11</f>
        <v>0</v>
      </c>
      <c r="X10" s="52">
        <f>'Analitika nastave'!Y11</f>
        <v>0</v>
      </c>
      <c r="Y10" s="52">
        <f>'Analitika nastave'!Z11</f>
        <v>0</v>
      </c>
      <c r="Z10" s="211"/>
      <c r="AA10" s="199"/>
      <c r="AB10" s="53">
        <f>'Analitika nastave'!AC11</f>
        <v>0</v>
      </c>
      <c r="AC10" s="52">
        <f>'Analitika nastave'!AD11</f>
        <v>0</v>
      </c>
      <c r="AD10" s="52">
        <f>'Analitika nastave'!AE11</f>
        <v>0</v>
      </c>
      <c r="AE10" s="52">
        <f>'Analitika nastave'!AF11</f>
        <v>0</v>
      </c>
      <c r="AF10" s="201"/>
      <c r="AG10" s="199"/>
      <c r="AH10" s="53">
        <f>'Analitika nastave'!AI11</f>
        <v>0</v>
      </c>
      <c r="AI10" s="52">
        <f>'Analitika nastave'!AJ11</f>
        <v>0</v>
      </c>
      <c r="AJ10" s="52">
        <f>'Analitika nastave'!AK11</f>
        <v>0</v>
      </c>
      <c r="AK10" s="52">
        <f>'Analitika nastave'!AL11</f>
        <v>0</v>
      </c>
      <c r="AL10" s="201"/>
      <c r="AM10" s="199"/>
      <c r="AN10" s="53">
        <f>'Analitika nastave'!AO11</f>
        <v>0</v>
      </c>
      <c r="AO10" s="52">
        <f>'Analitika nastave'!AP11</f>
        <v>0</v>
      </c>
      <c r="AP10" s="52">
        <f>'Analitika nastave'!AQ11</f>
        <v>0</v>
      </c>
      <c r="AQ10" s="52">
        <f>'Analitika nastave'!AR11</f>
        <v>0</v>
      </c>
      <c r="AR10" s="201"/>
      <c r="AS10" s="199"/>
      <c r="AT10" s="220"/>
    </row>
    <row r="11" spans="1:46" ht="15" customHeight="1" x14ac:dyDescent="0.25">
      <c r="A11" s="221">
        <v>3</v>
      </c>
      <c r="B11" s="223">
        <f>'Analitika nastave'!C12</f>
        <v>0</v>
      </c>
      <c r="C11" s="46" t="str">
        <f>'Analitika nastave'!D12</f>
        <v>B</v>
      </c>
      <c r="D11" s="47">
        <f>'Analitika nastave'!E12</f>
        <v>0</v>
      </c>
      <c r="E11" s="48">
        <f>'Analitika nastave'!F12</f>
        <v>0</v>
      </c>
      <c r="F11" s="48">
        <f>'Analitika nastave'!G12</f>
        <v>0</v>
      </c>
      <c r="G11" s="48">
        <f>'Analitika nastave'!H12</f>
        <v>0</v>
      </c>
      <c r="H11" s="200">
        <f>'Analitika nastave'!I12</f>
        <v>0</v>
      </c>
      <c r="I11" s="131" t="str">
        <f>'Analitika nastave'!J12</f>
        <v>NE</v>
      </c>
      <c r="J11" s="47">
        <f>'Analitika nastave'!K12</f>
        <v>0</v>
      </c>
      <c r="K11" s="48">
        <f>'Analitika nastave'!L12</f>
        <v>0</v>
      </c>
      <c r="L11" s="48">
        <f>'Analitika nastave'!M12</f>
        <v>0</v>
      </c>
      <c r="M11" s="48">
        <f>'Analitika nastave'!N12</f>
        <v>0</v>
      </c>
      <c r="N11" s="200">
        <f>'Analitika nastave'!O12</f>
        <v>0</v>
      </c>
      <c r="O11" s="131" t="str">
        <f>'Analitika nastave'!P12</f>
        <v>NE</v>
      </c>
      <c r="P11" s="47">
        <f>'Analitika nastave'!Q12</f>
        <v>0</v>
      </c>
      <c r="Q11" s="48">
        <f>'Analitika nastave'!R12</f>
        <v>0</v>
      </c>
      <c r="R11" s="48">
        <f>'Analitika nastave'!S12</f>
        <v>0</v>
      </c>
      <c r="S11" s="48">
        <f>'Analitika nastave'!T12</f>
        <v>0</v>
      </c>
      <c r="T11" s="200">
        <f>'Analitika nastave'!U12</f>
        <v>0</v>
      </c>
      <c r="U11" s="131" t="str">
        <f>'Analitika nastave'!V12</f>
        <v>NE</v>
      </c>
      <c r="V11" s="47">
        <f>'Analitika nastave'!W12</f>
        <v>0</v>
      </c>
      <c r="W11" s="48">
        <f>'Analitika nastave'!X12</f>
        <v>0</v>
      </c>
      <c r="X11" s="48">
        <f>'Analitika nastave'!Y12</f>
        <v>0</v>
      </c>
      <c r="Y11" s="48">
        <f>'Analitika nastave'!Z12</f>
        <v>0</v>
      </c>
      <c r="Z11" s="200">
        <f>'Analitika nastave'!AA12</f>
        <v>0</v>
      </c>
      <c r="AA11" s="131" t="str">
        <f>'Analitika nastave'!AB12</f>
        <v>NE</v>
      </c>
      <c r="AB11" s="47">
        <f>'Analitika nastave'!AC12</f>
        <v>0</v>
      </c>
      <c r="AC11" s="48">
        <f>'Analitika nastave'!AD12</f>
        <v>0</v>
      </c>
      <c r="AD11" s="48">
        <f>'Analitika nastave'!AE12</f>
        <v>0</v>
      </c>
      <c r="AE11" s="48">
        <f>'Analitika nastave'!AF12</f>
        <v>0</v>
      </c>
      <c r="AF11" s="200">
        <f>'Analitika nastave'!AG12</f>
        <v>0</v>
      </c>
      <c r="AG11" s="131" t="str">
        <f>'Analitika nastave'!AH12</f>
        <v>NE</v>
      </c>
      <c r="AH11" s="47">
        <f>'Analitika nastave'!AI12</f>
        <v>0</v>
      </c>
      <c r="AI11" s="48">
        <f>'Analitika nastave'!AJ12</f>
        <v>0</v>
      </c>
      <c r="AJ11" s="48">
        <f>'Analitika nastave'!AK12</f>
        <v>0</v>
      </c>
      <c r="AK11" s="48">
        <f>'Analitika nastave'!AL12</f>
        <v>0</v>
      </c>
      <c r="AL11" s="200">
        <f>'Analitika nastave'!AM12</f>
        <v>0</v>
      </c>
      <c r="AM11" s="131" t="str">
        <f>'Analitika nastave'!AN12</f>
        <v>NE</v>
      </c>
      <c r="AN11" s="47">
        <f>'Analitika nastave'!AO12</f>
        <v>0</v>
      </c>
      <c r="AO11" s="48">
        <f>'Analitika nastave'!AP12</f>
        <v>0</v>
      </c>
      <c r="AP11" s="48">
        <f>'Analitika nastave'!AQ12</f>
        <v>0</v>
      </c>
      <c r="AQ11" s="48">
        <f>'Analitika nastave'!AR12</f>
        <v>0</v>
      </c>
      <c r="AR11" s="200">
        <f>'Analitika nastave'!AS12</f>
        <v>0</v>
      </c>
      <c r="AS11" s="131" t="str">
        <f>'Analitika nastave'!AT12</f>
        <v>NE</v>
      </c>
      <c r="AT11" s="219">
        <f>'Analitika nastave'!AU12</f>
        <v>0</v>
      </c>
    </row>
    <row r="12" spans="1:46" ht="15.75" customHeight="1" thickBot="1" x14ac:dyDescent="0.3">
      <c r="A12" s="222"/>
      <c r="B12" s="224"/>
      <c r="C12" s="51" t="str">
        <f>'Analitika nastave'!D13</f>
        <v>P</v>
      </c>
      <c r="D12" s="52">
        <f>'Analitika nastave'!E13</f>
        <v>0</v>
      </c>
      <c r="E12" s="52">
        <f>'Analitika nastave'!F13</f>
        <v>0</v>
      </c>
      <c r="F12" s="52">
        <f>'Analitika nastave'!G13</f>
        <v>0</v>
      </c>
      <c r="G12" s="52">
        <f>'Analitika nastave'!H13</f>
        <v>0</v>
      </c>
      <c r="H12" s="211"/>
      <c r="I12" s="199"/>
      <c r="J12" s="53">
        <f>'Analitika nastave'!K13</f>
        <v>0</v>
      </c>
      <c r="K12" s="52">
        <f>'Analitika nastave'!L13</f>
        <v>0</v>
      </c>
      <c r="L12" s="52">
        <f>'Analitika nastave'!M13</f>
        <v>0</v>
      </c>
      <c r="M12" s="52">
        <f>'Analitika nastave'!N13</f>
        <v>0</v>
      </c>
      <c r="N12" s="211"/>
      <c r="O12" s="199"/>
      <c r="P12" s="53">
        <f>'Analitika nastave'!Q13</f>
        <v>0</v>
      </c>
      <c r="Q12" s="52">
        <f>'Analitika nastave'!R13</f>
        <v>0</v>
      </c>
      <c r="R12" s="52">
        <f>'Analitika nastave'!S13</f>
        <v>0</v>
      </c>
      <c r="S12" s="52">
        <f>'Analitika nastave'!T13</f>
        <v>0</v>
      </c>
      <c r="T12" s="211"/>
      <c r="U12" s="199"/>
      <c r="V12" s="53">
        <f>'Analitika nastave'!W13</f>
        <v>0</v>
      </c>
      <c r="W12" s="52">
        <f>'Analitika nastave'!X13</f>
        <v>0</v>
      </c>
      <c r="X12" s="52">
        <f>'Analitika nastave'!Y13</f>
        <v>0</v>
      </c>
      <c r="Y12" s="52">
        <f>'Analitika nastave'!Z13</f>
        <v>0</v>
      </c>
      <c r="Z12" s="211"/>
      <c r="AA12" s="199"/>
      <c r="AB12" s="53">
        <f>'Analitika nastave'!AC13</f>
        <v>0</v>
      </c>
      <c r="AC12" s="52">
        <f>'Analitika nastave'!AD13</f>
        <v>0</v>
      </c>
      <c r="AD12" s="52">
        <f>'Analitika nastave'!AE13</f>
        <v>0</v>
      </c>
      <c r="AE12" s="52">
        <f>'Analitika nastave'!AF13</f>
        <v>0</v>
      </c>
      <c r="AF12" s="201"/>
      <c r="AG12" s="199"/>
      <c r="AH12" s="53">
        <f>'Analitika nastave'!AI13</f>
        <v>0</v>
      </c>
      <c r="AI12" s="52">
        <f>'Analitika nastave'!AJ13</f>
        <v>0</v>
      </c>
      <c r="AJ12" s="52">
        <f>'Analitika nastave'!AK13</f>
        <v>0</v>
      </c>
      <c r="AK12" s="52">
        <f>'Analitika nastave'!AL13</f>
        <v>0</v>
      </c>
      <c r="AL12" s="201"/>
      <c r="AM12" s="199"/>
      <c r="AN12" s="53">
        <f>'Analitika nastave'!AO13</f>
        <v>0</v>
      </c>
      <c r="AO12" s="52">
        <f>'Analitika nastave'!AP13</f>
        <v>0</v>
      </c>
      <c r="AP12" s="52">
        <f>'Analitika nastave'!AQ13</f>
        <v>0</v>
      </c>
      <c r="AQ12" s="52">
        <f>'Analitika nastave'!AR13</f>
        <v>0</v>
      </c>
      <c r="AR12" s="201"/>
      <c r="AS12" s="199"/>
      <c r="AT12" s="220"/>
    </row>
    <row r="13" spans="1:46" ht="15" customHeight="1" x14ac:dyDescent="0.25">
      <c r="A13" s="221">
        <v>4</v>
      </c>
      <c r="B13" s="223">
        <f>'Analitika nastave'!C14</f>
        <v>0</v>
      </c>
      <c r="C13" s="46" t="str">
        <f>'Analitika nastave'!D14</f>
        <v>B</v>
      </c>
      <c r="D13" s="47">
        <f>'Analitika nastave'!E14</f>
        <v>0</v>
      </c>
      <c r="E13" s="48">
        <f>'Analitika nastave'!F14</f>
        <v>0</v>
      </c>
      <c r="F13" s="48">
        <f>'Analitika nastave'!G14</f>
        <v>0</v>
      </c>
      <c r="G13" s="48">
        <f>'Analitika nastave'!H14</f>
        <v>0</v>
      </c>
      <c r="H13" s="200">
        <f>'Analitika nastave'!I14</f>
        <v>0</v>
      </c>
      <c r="I13" s="131" t="str">
        <f>'Analitika nastave'!J14</f>
        <v>NE</v>
      </c>
      <c r="J13" s="47">
        <f>'Analitika nastave'!K14</f>
        <v>0</v>
      </c>
      <c r="K13" s="48">
        <f>'Analitika nastave'!L14</f>
        <v>0</v>
      </c>
      <c r="L13" s="48">
        <f>'Analitika nastave'!M14</f>
        <v>0</v>
      </c>
      <c r="M13" s="48">
        <f>'Analitika nastave'!N14</f>
        <v>0</v>
      </c>
      <c r="N13" s="200">
        <f>'Analitika nastave'!O14</f>
        <v>0</v>
      </c>
      <c r="O13" s="131" t="str">
        <f>'Analitika nastave'!P14</f>
        <v>NE</v>
      </c>
      <c r="P13" s="47">
        <f>'Analitika nastave'!Q14</f>
        <v>0</v>
      </c>
      <c r="Q13" s="48">
        <f>'Analitika nastave'!R14</f>
        <v>0</v>
      </c>
      <c r="R13" s="48">
        <f>'Analitika nastave'!S14</f>
        <v>0</v>
      </c>
      <c r="S13" s="48">
        <f>'Analitika nastave'!T14</f>
        <v>0</v>
      </c>
      <c r="T13" s="200">
        <f>'Analitika nastave'!U14</f>
        <v>0</v>
      </c>
      <c r="U13" s="131" t="str">
        <f>'Analitika nastave'!V14</f>
        <v>NE</v>
      </c>
      <c r="V13" s="47">
        <f>'Analitika nastave'!W14</f>
        <v>0</v>
      </c>
      <c r="W13" s="48">
        <f>'Analitika nastave'!X14</f>
        <v>0</v>
      </c>
      <c r="X13" s="48">
        <f>'Analitika nastave'!Y14</f>
        <v>0</v>
      </c>
      <c r="Y13" s="48">
        <f>'Analitika nastave'!Z14</f>
        <v>0</v>
      </c>
      <c r="Z13" s="200">
        <f>'Analitika nastave'!AA14</f>
        <v>0</v>
      </c>
      <c r="AA13" s="131" t="str">
        <f>'Analitika nastave'!AB14</f>
        <v>NE</v>
      </c>
      <c r="AB13" s="47">
        <f>'Analitika nastave'!AC14</f>
        <v>0</v>
      </c>
      <c r="AC13" s="48">
        <f>'Analitika nastave'!AD14</f>
        <v>0</v>
      </c>
      <c r="AD13" s="48">
        <f>'Analitika nastave'!AE14</f>
        <v>0</v>
      </c>
      <c r="AE13" s="48">
        <f>'Analitika nastave'!AF14</f>
        <v>0</v>
      </c>
      <c r="AF13" s="200">
        <f>'Analitika nastave'!AG14</f>
        <v>0</v>
      </c>
      <c r="AG13" s="131" t="str">
        <f>'Analitika nastave'!AH14</f>
        <v>NE</v>
      </c>
      <c r="AH13" s="47">
        <f>'Analitika nastave'!AI14</f>
        <v>0</v>
      </c>
      <c r="AI13" s="48">
        <f>'Analitika nastave'!AJ14</f>
        <v>0</v>
      </c>
      <c r="AJ13" s="48">
        <f>'Analitika nastave'!AK14</f>
        <v>0</v>
      </c>
      <c r="AK13" s="48">
        <f>'Analitika nastave'!AL14</f>
        <v>0</v>
      </c>
      <c r="AL13" s="200">
        <f>'Analitika nastave'!AM14</f>
        <v>0</v>
      </c>
      <c r="AM13" s="131" t="str">
        <f>'Analitika nastave'!AN14</f>
        <v>NE</v>
      </c>
      <c r="AN13" s="47">
        <f>'Analitika nastave'!AO14</f>
        <v>0</v>
      </c>
      <c r="AO13" s="48">
        <f>'Analitika nastave'!AP14</f>
        <v>0</v>
      </c>
      <c r="AP13" s="48">
        <f>'Analitika nastave'!AQ14</f>
        <v>0</v>
      </c>
      <c r="AQ13" s="48">
        <f>'Analitika nastave'!AR14</f>
        <v>0</v>
      </c>
      <c r="AR13" s="200">
        <f>'Analitika nastave'!AS14</f>
        <v>0</v>
      </c>
      <c r="AS13" s="131" t="str">
        <f>'Analitika nastave'!AT14</f>
        <v>NE</v>
      </c>
      <c r="AT13" s="219">
        <f>'Analitika nastave'!AU14</f>
        <v>0</v>
      </c>
    </row>
    <row r="14" spans="1:46" ht="15.75" customHeight="1" thickBot="1" x14ac:dyDescent="0.3">
      <c r="A14" s="222"/>
      <c r="B14" s="224"/>
      <c r="C14" s="51" t="str">
        <f>'Analitika nastave'!D15</f>
        <v>P</v>
      </c>
      <c r="D14" s="52">
        <f>'Analitika nastave'!E15</f>
        <v>0</v>
      </c>
      <c r="E14" s="52">
        <f>'Analitika nastave'!F15</f>
        <v>0</v>
      </c>
      <c r="F14" s="52">
        <f>'Analitika nastave'!G15</f>
        <v>0</v>
      </c>
      <c r="G14" s="52">
        <f>'Analitika nastave'!H15</f>
        <v>0</v>
      </c>
      <c r="H14" s="211"/>
      <c r="I14" s="199"/>
      <c r="J14" s="53">
        <f>'Analitika nastave'!K15</f>
        <v>0</v>
      </c>
      <c r="K14" s="52">
        <f>'Analitika nastave'!L15</f>
        <v>0</v>
      </c>
      <c r="L14" s="52">
        <f>'Analitika nastave'!M15</f>
        <v>0</v>
      </c>
      <c r="M14" s="52">
        <f>'Analitika nastave'!N15</f>
        <v>0</v>
      </c>
      <c r="N14" s="211"/>
      <c r="O14" s="199"/>
      <c r="P14" s="53">
        <f>'Analitika nastave'!Q15</f>
        <v>0</v>
      </c>
      <c r="Q14" s="52">
        <f>'Analitika nastave'!R15</f>
        <v>0</v>
      </c>
      <c r="R14" s="52">
        <f>'Analitika nastave'!S15</f>
        <v>0</v>
      </c>
      <c r="S14" s="52">
        <f>'Analitika nastave'!T15</f>
        <v>0</v>
      </c>
      <c r="T14" s="211"/>
      <c r="U14" s="199"/>
      <c r="V14" s="53">
        <f>'Analitika nastave'!W15</f>
        <v>0</v>
      </c>
      <c r="W14" s="52">
        <f>'Analitika nastave'!X15</f>
        <v>0</v>
      </c>
      <c r="X14" s="52">
        <f>'Analitika nastave'!Y15</f>
        <v>0</v>
      </c>
      <c r="Y14" s="52">
        <f>'Analitika nastave'!Z15</f>
        <v>0</v>
      </c>
      <c r="Z14" s="211"/>
      <c r="AA14" s="199"/>
      <c r="AB14" s="53">
        <f>'Analitika nastave'!AC15</f>
        <v>0</v>
      </c>
      <c r="AC14" s="52">
        <f>'Analitika nastave'!AD15</f>
        <v>0</v>
      </c>
      <c r="AD14" s="52">
        <f>'Analitika nastave'!AE15</f>
        <v>0</v>
      </c>
      <c r="AE14" s="52">
        <f>'Analitika nastave'!AF15</f>
        <v>0</v>
      </c>
      <c r="AF14" s="201"/>
      <c r="AG14" s="199"/>
      <c r="AH14" s="53">
        <f>'Analitika nastave'!AI15</f>
        <v>0</v>
      </c>
      <c r="AI14" s="52">
        <f>'Analitika nastave'!AJ15</f>
        <v>0</v>
      </c>
      <c r="AJ14" s="52">
        <f>'Analitika nastave'!AK15</f>
        <v>0</v>
      </c>
      <c r="AK14" s="52">
        <f>'Analitika nastave'!AL15</f>
        <v>0</v>
      </c>
      <c r="AL14" s="201"/>
      <c r="AM14" s="199"/>
      <c r="AN14" s="53">
        <f>'Analitika nastave'!AO15</f>
        <v>0</v>
      </c>
      <c r="AO14" s="52">
        <f>'Analitika nastave'!AP15</f>
        <v>0</v>
      </c>
      <c r="AP14" s="52">
        <f>'Analitika nastave'!AQ15</f>
        <v>0</v>
      </c>
      <c r="AQ14" s="52">
        <f>'Analitika nastave'!AR15</f>
        <v>0</v>
      </c>
      <c r="AR14" s="201"/>
      <c r="AS14" s="199"/>
      <c r="AT14" s="220"/>
    </row>
    <row r="15" spans="1:46" ht="15" customHeight="1" x14ac:dyDescent="0.25">
      <c r="A15" s="221">
        <v>5</v>
      </c>
      <c r="B15" s="223">
        <f>'Analitika nastave'!C16</f>
        <v>0</v>
      </c>
      <c r="C15" s="46" t="str">
        <f>'Analitika nastave'!D16</f>
        <v>B</v>
      </c>
      <c r="D15" s="47">
        <f>'Analitika nastave'!E16</f>
        <v>0</v>
      </c>
      <c r="E15" s="48">
        <f>'Analitika nastave'!F16</f>
        <v>0</v>
      </c>
      <c r="F15" s="48">
        <f>'Analitika nastave'!G16</f>
        <v>0</v>
      </c>
      <c r="G15" s="48">
        <f>'Analitika nastave'!H16</f>
        <v>0</v>
      </c>
      <c r="H15" s="200">
        <f>'Analitika nastave'!I16</f>
        <v>0</v>
      </c>
      <c r="I15" s="131" t="str">
        <f>'Analitika nastave'!J16</f>
        <v>NE</v>
      </c>
      <c r="J15" s="47">
        <f>'Analitika nastave'!K16</f>
        <v>0</v>
      </c>
      <c r="K15" s="48">
        <f>'Analitika nastave'!L16</f>
        <v>0</v>
      </c>
      <c r="L15" s="48">
        <f>'Analitika nastave'!M16</f>
        <v>0</v>
      </c>
      <c r="M15" s="48">
        <f>'Analitika nastave'!N16</f>
        <v>0</v>
      </c>
      <c r="N15" s="200">
        <f>'Analitika nastave'!O16</f>
        <v>0</v>
      </c>
      <c r="O15" s="131" t="str">
        <f>'Analitika nastave'!P16</f>
        <v>NE</v>
      </c>
      <c r="P15" s="47">
        <f>'Analitika nastave'!Q16</f>
        <v>0</v>
      </c>
      <c r="Q15" s="48">
        <f>'Analitika nastave'!R16</f>
        <v>0</v>
      </c>
      <c r="R15" s="48">
        <f>'Analitika nastave'!S16</f>
        <v>0</v>
      </c>
      <c r="S15" s="48">
        <f>'Analitika nastave'!T16</f>
        <v>0</v>
      </c>
      <c r="T15" s="200">
        <f>'Analitika nastave'!U16</f>
        <v>0</v>
      </c>
      <c r="U15" s="131" t="str">
        <f>'Analitika nastave'!V16</f>
        <v>NE</v>
      </c>
      <c r="V15" s="47">
        <f>'Analitika nastave'!W16</f>
        <v>0</v>
      </c>
      <c r="W15" s="48">
        <f>'Analitika nastave'!X16</f>
        <v>0</v>
      </c>
      <c r="X15" s="48">
        <f>'Analitika nastave'!Y16</f>
        <v>0</v>
      </c>
      <c r="Y15" s="48">
        <f>'Analitika nastave'!Z16</f>
        <v>0</v>
      </c>
      <c r="Z15" s="200">
        <f>'Analitika nastave'!AA16</f>
        <v>0</v>
      </c>
      <c r="AA15" s="131" t="str">
        <f>'Analitika nastave'!AB16</f>
        <v>NE</v>
      </c>
      <c r="AB15" s="47">
        <f>'Analitika nastave'!AC16</f>
        <v>0</v>
      </c>
      <c r="AC15" s="48">
        <f>'Analitika nastave'!AD16</f>
        <v>0</v>
      </c>
      <c r="AD15" s="48">
        <f>'Analitika nastave'!AE16</f>
        <v>0</v>
      </c>
      <c r="AE15" s="48">
        <f>'Analitika nastave'!AF16</f>
        <v>0</v>
      </c>
      <c r="AF15" s="200">
        <f>'Analitika nastave'!AG16</f>
        <v>0</v>
      </c>
      <c r="AG15" s="131" t="str">
        <f>'Analitika nastave'!AH16</f>
        <v>NE</v>
      </c>
      <c r="AH15" s="47">
        <f>'Analitika nastave'!AI16</f>
        <v>0</v>
      </c>
      <c r="AI15" s="48">
        <f>'Analitika nastave'!AJ16</f>
        <v>0</v>
      </c>
      <c r="AJ15" s="48">
        <f>'Analitika nastave'!AK16</f>
        <v>0</v>
      </c>
      <c r="AK15" s="48">
        <f>'Analitika nastave'!AL16</f>
        <v>0</v>
      </c>
      <c r="AL15" s="200">
        <f>'Analitika nastave'!AM16</f>
        <v>0</v>
      </c>
      <c r="AM15" s="131" t="str">
        <f>'Analitika nastave'!AN16</f>
        <v>NE</v>
      </c>
      <c r="AN15" s="47">
        <f>'Analitika nastave'!AO16</f>
        <v>0</v>
      </c>
      <c r="AO15" s="48">
        <f>'Analitika nastave'!AP16</f>
        <v>0</v>
      </c>
      <c r="AP15" s="48">
        <f>'Analitika nastave'!AQ16</f>
        <v>0</v>
      </c>
      <c r="AQ15" s="48">
        <f>'Analitika nastave'!AR16</f>
        <v>0</v>
      </c>
      <c r="AR15" s="200">
        <f>'Analitika nastave'!AS16</f>
        <v>0</v>
      </c>
      <c r="AS15" s="131" t="str">
        <f>'Analitika nastave'!AT16</f>
        <v>NE</v>
      </c>
      <c r="AT15" s="219">
        <f>'Analitika nastave'!AU16</f>
        <v>0</v>
      </c>
    </row>
    <row r="16" spans="1:46" ht="15.75" customHeight="1" thickBot="1" x14ac:dyDescent="0.3">
      <c r="A16" s="222"/>
      <c r="B16" s="224"/>
      <c r="C16" s="51" t="str">
        <f>'Analitika nastave'!D17</f>
        <v>P</v>
      </c>
      <c r="D16" s="52">
        <f>'Analitika nastave'!E17</f>
        <v>0</v>
      </c>
      <c r="E16" s="52">
        <f>'Analitika nastave'!F17</f>
        <v>0</v>
      </c>
      <c r="F16" s="52">
        <f>'Analitika nastave'!G17</f>
        <v>0</v>
      </c>
      <c r="G16" s="52">
        <f>'Analitika nastave'!H17</f>
        <v>0</v>
      </c>
      <c r="H16" s="211"/>
      <c r="I16" s="199"/>
      <c r="J16" s="53">
        <f>'Analitika nastave'!K17</f>
        <v>0</v>
      </c>
      <c r="K16" s="52">
        <f>'Analitika nastave'!L17</f>
        <v>0</v>
      </c>
      <c r="L16" s="52">
        <f>'Analitika nastave'!M17</f>
        <v>0</v>
      </c>
      <c r="M16" s="52">
        <f>'Analitika nastave'!N17</f>
        <v>0</v>
      </c>
      <c r="N16" s="211"/>
      <c r="O16" s="199"/>
      <c r="P16" s="53">
        <f>'Analitika nastave'!Q17</f>
        <v>0</v>
      </c>
      <c r="Q16" s="52">
        <f>'Analitika nastave'!R17</f>
        <v>0</v>
      </c>
      <c r="R16" s="52">
        <f>'Analitika nastave'!S17</f>
        <v>0</v>
      </c>
      <c r="S16" s="52">
        <f>'Analitika nastave'!T17</f>
        <v>0</v>
      </c>
      <c r="T16" s="211"/>
      <c r="U16" s="199"/>
      <c r="V16" s="53">
        <f>'Analitika nastave'!W17</f>
        <v>0</v>
      </c>
      <c r="W16" s="52">
        <f>'Analitika nastave'!X17</f>
        <v>0</v>
      </c>
      <c r="X16" s="52">
        <f>'Analitika nastave'!Y17</f>
        <v>0</v>
      </c>
      <c r="Y16" s="52">
        <f>'Analitika nastave'!Z17</f>
        <v>0</v>
      </c>
      <c r="Z16" s="211"/>
      <c r="AA16" s="199"/>
      <c r="AB16" s="53">
        <f>'Analitika nastave'!AC17</f>
        <v>0</v>
      </c>
      <c r="AC16" s="52">
        <f>'Analitika nastave'!AD17</f>
        <v>0</v>
      </c>
      <c r="AD16" s="52">
        <f>'Analitika nastave'!AE17</f>
        <v>0</v>
      </c>
      <c r="AE16" s="52">
        <f>'Analitika nastave'!AF17</f>
        <v>0</v>
      </c>
      <c r="AF16" s="201"/>
      <c r="AG16" s="199"/>
      <c r="AH16" s="53">
        <f>'Analitika nastave'!AI17</f>
        <v>0</v>
      </c>
      <c r="AI16" s="52">
        <f>'Analitika nastave'!AJ17</f>
        <v>0</v>
      </c>
      <c r="AJ16" s="52">
        <f>'Analitika nastave'!AK17</f>
        <v>0</v>
      </c>
      <c r="AK16" s="52">
        <f>'Analitika nastave'!AL17</f>
        <v>0</v>
      </c>
      <c r="AL16" s="201"/>
      <c r="AM16" s="199"/>
      <c r="AN16" s="53">
        <f>'Analitika nastave'!AO17</f>
        <v>0</v>
      </c>
      <c r="AO16" s="52">
        <f>'Analitika nastave'!AP17</f>
        <v>0</v>
      </c>
      <c r="AP16" s="52">
        <f>'Analitika nastave'!AQ17</f>
        <v>0</v>
      </c>
      <c r="AQ16" s="52">
        <f>'Analitika nastave'!AR17</f>
        <v>0</v>
      </c>
      <c r="AR16" s="201"/>
      <c r="AS16" s="199"/>
      <c r="AT16" s="220"/>
    </row>
    <row r="17" spans="1:46" ht="15" customHeight="1" x14ac:dyDescent="0.25">
      <c r="A17" s="221">
        <v>6</v>
      </c>
      <c r="B17" s="223">
        <f>'Analitika nastave'!C18</f>
        <v>0</v>
      </c>
      <c r="C17" s="46" t="str">
        <f>'Analitika nastave'!D18</f>
        <v>B</v>
      </c>
      <c r="D17" s="47">
        <f>'Analitika nastave'!E18</f>
        <v>0</v>
      </c>
      <c r="E17" s="48">
        <f>'Analitika nastave'!F18</f>
        <v>0</v>
      </c>
      <c r="F17" s="48">
        <f>'Analitika nastave'!G18</f>
        <v>0</v>
      </c>
      <c r="G17" s="48">
        <f>'Analitika nastave'!H18</f>
        <v>0</v>
      </c>
      <c r="H17" s="200">
        <f>'Analitika nastave'!I18</f>
        <v>0</v>
      </c>
      <c r="I17" s="131" t="str">
        <f>'Analitika nastave'!J18</f>
        <v>NE</v>
      </c>
      <c r="J17" s="47">
        <f>'Analitika nastave'!K18</f>
        <v>0</v>
      </c>
      <c r="K17" s="48">
        <f>'Analitika nastave'!L18</f>
        <v>0</v>
      </c>
      <c r="L17" s="48">
        <f>'Analitika nastave'!M18</f>
        <v>0</v>
      </c>
      <c r="M17" s="48">
        <f>'Analitika nastave'!N18</f>
        <v>0</v>
      </c>
      <c r="N17" s="200">
        <f>'Analitika nastave'!O18</f>
        <v>0</v>
      </c>
      <c r="O17" s="131" t="str">
        <f>'Analitika nastave'!P18</f>
        <v>NE</v>
      </c>
      <c r="P17" s="47">
        <f>'Analitika nastave'!Q18</f>
        <v>0</v>
      </c>
      <c r="Q17" s="48">
        <f>'Analitika nastave'!R18</f>
        <v>0</v>
      </c>
      <c r="R17" s="48">
        <f>'Analitika nastave'!S18</f>
        <v>0</v>
      </c>
      <c r="S17" s="48">
        <f>'Analitika nastave'!T18</f>
        <v>0</v>
      </c>
      <c r="T17" s="200">
        <f>'Analitika nastave'!U18</f>
        <v>0</v>
      </c>
      <c r="U17" s="131" t="str">
        <f>'Analitika nastave'!V18</f>
        <v>NE</v>
      </c>
      <c r="V17" s="47">
        <f>'Analitika nastave'!W18</f>
        <v>0</v>
      </c>
      <c r="W17" s="48">
        <f>'Analitika nastave'!X18</f>
        <v>0</v>
      </c>
      <c r="X17" s="48">
        <f>'Analitika nastave'!Y18</f>
        <v>0</v>
      </c>
      <c r="Y17" s="48">
        <f>'Analitika nastave'!Z18</f>
        <v>0</v>
      </c>
      <c r="Z17" s="200">
        <f>'Analitika nastave'!AA18</f>
        <v>0</v>
      </c>
      <c r="AA17" s="131" t="str">
        <f>'Analitika nastave'!AB18</f>
        <v>NE</v>
      </c>
      <c r="AB17" s="47">
        <f>'Analitika nastave'!AC18</f>
        <v>0</v>
      </c>
      <c r="AC17" s="48">
        <f>'Analitika nastave'!AD18</f>
        <v>0</v>
      </c>
      <c r="AD17" s="48">
        <f>'Analitika nastave'!AE18</f>
        <v>0</v>
      </c>
      <c r="AE17" s="48">
        <f>'Analitika nastave'!AF18</f>
        <v>0</v>
      </c>
      <c r="AF17" s="200">
        <f>'Analitika nastave'!AG18</f>
        <v>0</v>
      </c>
      <c r="AG17" s="131" t="str">
        <f>'Analitika nastave'!AH18</f>
        <v>NE</v>
      </c>
      <c r="AH17" s="47">
        <f>'Analitika nastave'!AI18</f>
        <v>0</v>
      </c>
      <c r="AI17" s="48">
        <f>'Analitika nastave'!AJ18</f>
        <v>0</v>
      </c>
      <c r="AJ17" s="48">
        <f>'Analitika nastave'!AK18</f>
        <v>0</v>
      </c>
      <c r="AK17" s="48">
        <f>'Analitika nastave'!AL18</f>
        <v>0</v>
      </c>
      <c r="AL17" s="200">
        <f>'Analitika nastave'!AM18</f>
        <v>0</v>
      </c>
      <c r="AM17" s="131" t="str">
        <f>'Analitika nastave'!AN18</f>
        <v>NE</v>
      </c>
      <c r="AN17" s="47">
        <f>'Analitika nastave'!AO18</f>
        <v>0</v>
      </c>
      <c r="AO17" s="48">
        <f>'Analitika nastave'!AP18</f>
        <v>0</v>
      </c>
      <c r="AP17" s="48">
        <f>'Analitika nastave'!AQ18</f>
        <v>0</v>
      </c>
      <c r="AQ17" s="48">
        <f>'Analitika nastave'!AR18</f>
        <v>0</v>
      </c>
      <c r="AR17" s="200">
        <f>'Analitika nastave'!AS18</f>
        <v>0</v>
      </c>
      <c r="AS17" s="131" t="str">
        <f>'Analitika nastave'!AT18</f>
        <v>NE</v>
      </c>
      <c r="AT17" s="219">
        <f>'Analitika nastave'!AU18</f>
        <v>0</v>
      </c>
    </row>
    <row r="18" spans="1:46" ht="15.75" customHeight="1" thickBot="1" x14ac:dyDescent="0.3">
      <c r="A18" s="222"/>
      <c r="B18" s="224"/>
      <c r="C18" s="51" t="str">
        <f>'Analitika nastave'!D19</f>
        <v>P</v>
      </c>
      <c r="D18" s="52">
        <f>'Analitika nastave'!E19</f>
        <v>0</v>
      </c>
      <c r="E18" s="52">
        <f>'Analitika nastave'!F19</f>
        <v>0</v>
      </c>
      <c r="F18" s="52">
        <f>'Analitika nastave'!G19</f>
        <v>0</v>
      </c>
      <c r="G18" s="52">
        <f>'Analitika nastave'!H19</f>
        <v>0</v>
      </c>
      <c r="H18" s="211"/>
      <c r="I18" s="199"/>
      <c r="J18" s="53">
        <f>'Analitika nastave'!K19</f>
        <v>0</v>
      </c>
      <c r="K18" s="52">
        <f>'Analitika nastave'!L19</f>
        <v>0</v>
      </c>
      <c r="L18" s="52">
        <f>'Analitika nastave'!M19</f>
        <v>0</v>
      </c>
      <c r="M18" s="52">
        <f>'Analitika nastave'!N19</f>
        <v>0</v>
      </c>
      <c r="N18" s="211"/>
      <c r="O18" s="199"/>
      <c r="P18" s="53">
        <f>'Analitika nastave'!Q19</f>
        <v>0</v>
      </c>
      <c r="Q18" s="52">
        <f>'Analitika nastave'!R19</f>
        <v>0</v>
      </c>
      <c r="R18" s="52">
        <f>'Analitika nastave'!S19</f>
        <v>0</v>
      </c>
      <c r="S18" s="52">
        <f>'Analitika nastave'!T19</f>
        <v>0</v>
      </c>
      <c r="T18" s="211"/>
      <c r="U18" s="199"/>
      <c r="V18" s="53">
        <f>'Analitika nastave'!W19</f>
        <v>0</v>
      </c>
      <c r="W18" s="52">
        <f>'Analitika nastave'!X19</f>
        <v>0</v>
      </c>
      <c r="X18" s="52">
        <f>'Analitika nastave'!Y19</f>
        <v>0</v>
      </c>
      <c r="Y18" s="52">
        <f>'Analitika nastave'!Z19</f>
        <v>0</v>
      </c>
      <c r="Z18" s="211"/>
      <c r="AA18" s="199"/>
      <c r="AB18" s="53">
        <f>'Analitika nastave'!AC19</f>
        <v>0</v>
      </c>
      <c r="AC18" s="52">
        <f>'Analitika nastave'!AD19</f>
        <v>0</v>
      </c>
      <c r="AD18" s="52">
        <f>'Analitika nastave'!AE19</f>
        <v>0</v>
      </c>
      <c r="AE18" s="52">
        <f>'Analitika nastave'!AF19</f>
        <v>0</v>
      </c>
      <c r="AF18" s="201"/>
      <c r="AG18" s="199"/>
      <c r="AH18" s="53">
        <f>'Analitika nastave'!AI19</f>
        <v>0</v>
      </c>
      <c r="AI18" s="52">
        <f>'Analitika nastave'!AJ19</f>
        <v>0</v>
      </c>
      <c r="AJ18" s="52">
        <f>'Analitika nastave'!AK19</f>
        <v>0</v>
      </c>
      <c r="AK18" s="52">
        <f>'Analitika nastave'!AL19</f>
        <v>0</v>
      </c>
      <c r="AL18" s="201"/>
      <c r="AM18" s="199"/>
      <c r="AN18" s="53">
        <f>'Analitika nastave'!AO19</f>
        <v>0</v>
      </c>
      <c r="AO18" s="52">
        <f>'Analitika nastave'!AP19</f>
        <v>0</v>
      </c>
      <c r="AP18" s="52">
        <f>'Analitika nastave'!AQ19</f>
        <v>0</v>
      </c>
      <c r="AQ18" s="52">
        <f>'Analitika nastave'!AR19</f>
        <v>0</v>
      </c>
      <c r="AR18" s="201"/>
      <c r="AS18" s="199"/>
      <c r="AT18" s="220"/>
    </row>
    <row r="19" spans="1:46" ht="15" customHeight="1" x14ac:dyDescent="0.25">
      <c r="A19" s="221">
        <v>7</v>
      </c>
      <c r="B19" s="223">
        <f>'Analitika nastave'!C20</f>
        <v>0</v>
      </c>
      <c r="C19" s="46" t="str">
        <f>'Analitika nastave'!D20</f>
        <v>B</v>
      </c>
      <c r="D19" s="47">
        <f>'Analitika nastave'!E20</f>
        <v>0</v>
      </c>
      <c r="E19" s="48">
        <f>'Analitika nastave'!F20</f>
        <v>0</v>
      </c>
      <c r="F19" s="48">
        <f>'Analitika nastave'!G20</f>
        <v>0</v>
      </c>
      <c r="G19" s="48">
        <f>'Analitika nastave'!H20</f>
        <v>0</v>
      </c>
      <c r="H19" s="200">
        <f>'Analitika nastave'!I20</f>
        <v>0</v>
      </c>
      <c r="I19" s="131" t="str">
        <f>'Analitika nastave'!J20</f>
        <v>NE</v>
      </c>
      <c r="J19" s="47">
        <f>'Analitika nastave'!K20</f>
        <v>0</v>
      </c>
      <c r="K19" s="48">
        <f>'Analitika nastave'!L20</f>
        <v>0</v>
      </c>
      <c r="L19" s="48">
        <f>'Analitika nastave'!M20</f>
        <v>0</v>
      </c>
      <c r="M19" s="48">
        <f>'Analitika nastave'!N20</f>
        <v>0</v>
      </c>
      <c r="N19" s="200">
        <f>'Analitika nastave'!O20</f>
        <v>0</v>
      </c>
      <c r="O19" s="131" t="str">
        <f>'Analitika nastave'!P20</f>
        <v>NE</v>
      </c>
      <c r="P19" s="47">
        <f>'Analitika nastave'!Q20</f>
        <v>0</v>
      </c>
      <c r="Q19" s="48">
        <f>'Analitika nastave'!R20</f>
        <v>0</v>
      </c>
      <c r="R19" s="48">
        <f>'Analitika nastave'!S20</f>
        <v>0</v>
      </c>
      <c r="S19" s="48">
        <f>'Analitika nastave'!T20</f>
        <v>0</v>
      </c>
      <c r="T19" s="200">
        <f>'Analitika nastave'!U20</f>
        <v>0</v>
      </c>
      <c r="U19" s="131" t="str">
        <f>'Analitika nastave'!V20</f>
        <v>NE</v>
      </c>
      <c r="V19" s="47">
        <f>'Analitika nastave'!W20</f>
        <v>0</v>
      </c>
      <c r="W19" s="48">
        <f>'Analitika nastave'!X20</f>
        <v>0</v>
      </c>
      <c r="X19" s="48">
        <f>'Analitika nastave'!Y20</f>
        <v>0</v>
      </c>
      <c r="Y19" s="48">
        <f>'Analitika nastave'!Z20</f>
        <v>0</v>
      </c>
      <c r="Z19" s="200">
        <f>'Analitika nastave'!AA20</f>
        <v>0</v>
      </c>
      <c r="AA19" s="131" t="str">
        <f>'Analitika nastave'!AB20</f>
        <v>NE</v>
      </c>
      <c r="AB19" s="47">
        <f>'Analitika nastave'!AC20</f>
        <v>0</v>
      </c>
      <c r="AC19" s="48">
        <f>'Analitika nastave'!AD20</f>
        <v>0</v>
      </c>
      <c r="AD19" s="48">
        <f>'Analitika nastave'!AE20</f>
        <v>0</v>
      </c>
      <c r="AE19" s="48">
        <f>'Analitika nastave'!AF20</f>
        <v>0</v>
      </c>
      <c r="AF19" s="200">
        <f>'Analitika nastave'!AG20</f>
        <v>0</v>
      </c>
      <c r="AG19" s="131" t="str">
        <f>'Analitika nastave'!AH20</f>
        <v>NE</v>
      </c>
      <c r="AH19" s="47">
        <f>'Analitika nastave'!AI20</f>
        <v>0</v>
      </c>
      <c r="AI19" s="48">
        <f>'Analitika nastave'!AJ20</f>
        <v>0</v>
      </c>
      <c r="AJ19" s="48">
        <f>'Analitika nastave'!AK20</f>
        <v>0</v>
      </c>
      <c r="AK19" s="48">
        <f>'Analitika nastave'!AL20</f>
        <v>0</v>
      </c>
      <c r="AL19" s="200">
        <f>'Analitika nastave'!AM20</f>
        <v>0</v>
      </c>
      <c r="AM19" s="131" t="str">
        <f>'Analitika nastave'!AN20</f>
        <v>NE</v>
      </c>
      <c r="AN19" s="47">
        <f>'Analitika nastave'!AO20</f>
        <v>0</v>
      </c>
      <c r="AO19" s="48">
        <f>'Analitika nastave'!AP20</f>
        <v>0</v>
      </c>
      <c r="AP19" s="48">
        <f>'Analitika nastave'!AQ20</f>
        <v>0</v>
      </c>
      <c r="AQ19" s="48">
        <f>'Analitika nastave'!AR20</f>
        <v>0</v>
      </c>
      <c r="AR19" s="200">
        <f>'Analitika nastave'!AS20</f>
        <v>0</v>
      </c>
      <c r="AS19" s="131" t="str">
        <f>'Analitika nastave'!AT20</f>
        <v>NE</v>
      </c>
      <c r="AT19" s="219">
        <f>'Analitika nastave'!AU20</f>
        <v>0</v>
      </c>
    </row>
    <row r="20" spans="1:46" ht="15.75" customHeight="1" thickBot="1" x14ac:dyDescent="0.3">
      <c r="A20" s="222"/>
      <c r="B20" s="224"/>
      <c r="C20" s="51" t="str">
        <f>'Analitika nastave'!D21</f>
        <v>P</v>
      </c>
      <c r="D20" s="52">
        <f>'Analitika nastave'!E21</f>
        <v>0</v>
      </c>
      <c r="E20" s="52">
        <f>'Analitika nastave'!F21</f>
        <v>0</v>
      </c>
      <c r="F20" s="52">
        <f>'Analitika nastave'!G21</f>
        <v>0</v>
      </c>
      <c r="G20" s="52">
        <f>'Analitika nastave'!H21</f>
        <v>0</v>
      </c>
      <c r="H20" s="211"/>
      <c r="I20" s="199"/>
      <c r="J20" s="53">
        <f>'Analitika nastave'!K21</f>
        <v>0</v>
      </c>
      <c r="K20" s="52">
        <f>'Analitika nastave'!L21</f>
        <v>0</v>
      </c>
      <c r="L20" s="52">
        <f>'Analitika nastave'!M21</f>
        <v>0</v>
      </c>
      <c r="M20" s="52">
        <f>'Analitika nastave'!N21</f>
        <v>0</v>
      </c>
      <c r="N20" s="211"/>
      <c r="O20" s="199"/>
      <c r="P20" s="53">
        <f>'Analitika nastave'!Q21</f>
        <v>0</v>
      </c>
      <c r="Q20" s="52">
        <f>'Analitika nastave'!R21</f>
        <v>0</v>
      </c>
      <c r="R20" s="52">
        <f>'Analitika nastave'!S21</f>
        <v>0</v>
      </c>
      <c r="S20" s="52">
        <f>'Analitika nastave'!T21</f>
        <v>0</v>
      </c>
      <c r="T20" s="211"/>
      <c r="U20" s="199"/>
      <c r="V20" s="53">
        <f>'Analitika nastave'!W21</f>
        <v>0</v>
      </c>
      <c r="W20" s="52">
        <f>'Analitika nastave'!X21</f>
        <v>0</v>
      </c>
      <c r="X20" s="52">
        <f>'Analitika nastave'!Y21</f>
        <v>0</v>
      </c>
      <c r="Y20" s="52">
        <f>'Analitika nastave'!Z21</f>
        <v>0</v>
      </c>
      <c r="Z20" s="211"/>
      <c r="AA20" s="199"/>
      <c r="AB20" s="53">
        <f>'Analitika nastave'!AC21</f>
        <v>0</v>
      </c>
      <c r="AC20" s="52">
        <f>'Analitika nastave'!AD21</f>
        <v>0</v>
      </c>
      <c r="AD20" s="52">
        <f>'Analitika nastave'!AE21</f>
        <v>0</v>
      </c>
      <c r="AE20" s="52">
        <f>'Analitika nastave'!AF21</f>
        <v>0</v>
      </c>
      <c r="AF20" s="201"/>
      <c r="AG20" s="199"/>
      <c r="AH20" s="53">
        <f>'Analitika nastave'!AI21</f>
        <v>0</v>
      </c>
      <c r="AI20" s="52">
        <f>'Analitika nastave'!AJ21</f>
        <v>0</v>
      </c>
      <c r="AJ20" s="52">
        <f>'Analitika nastave'!AK21</f>
        <v>0</v>
      </c>
      <c r="AK20" s="52">
        <f>'Analitika nastave'!AL21</f>
        <v>0</v>
      </c>
      <c r="AL20" s="201"/>
      <c r="AM20" s="199"/>
      <c r="AN20" s="53">
        <f>'Analitika nastave'!AO21</f>
        <v>0</v>
      </c>
      <c r="AO20" s="52">
        <f>'Analitika nastave'!AP21</f>
        <v>0</v>
      </c>
      <c r="AP20" s="52">
        <f>'Analitika nastave'!AQ21</f>
        <v>0</v>
      </c>
      <c r="AQ20" s="52">
        <f>'Analitika nastave'!AR21</f>
        <v>0</v>
      </c>
      <c r="AR20" s="201"/>
      <c r="AS20" s="199"/>
      <c r="AT20" s="220"/>
    </row>
    <row r="21" spans="1:46" ht="15" customHeight="1" x14ac:dyDescent="0.25">
      <c r="A21" s="221">
        <v>8</v>
      </c>
      <c r="B21" s="223">
        <f>'Analitika nastave'!C22</f>
        <v>0</v>
      </c>
      <c r="C21" s="46" t="str">
        <f>'Analitika nastave'!D22</f>
        <v>B</v>
      </c>
      <c r="D21" s="47">
        <f>'Analitika nastave'!E22</f>
        <v>0</v>
      </c>
      <c r="E21" s="48">
        <f>'Analitika nastave'!F22</f>
        <v>0</v>
      </c>
      <c r="F21" s="48">
        <f>'Analitika nastave'!G22</f>
        <v>0</v>
      </c>
      <c r="G21" s="48">
        <f>'Analitika nastave'!H22</f>
        <v>0</v>
      </c>
      <c r="H21" s="200">
        <f>'Analitika nastave'!I22</f>
        <v>0</v>
      </c>
      <c r="I21" s="131" t="str">
        <f>'Analitika nastave'!J22</f>
        <v>NE</v>
      </c>
      <c r="J21" s="47">
        <f>'Analitika nastave'!K22</f>
        <v>0</v>
      </c>
      <c r="K21" s="48">
        <f>'Analitika nastave'!L22</f>
        <v>0</v>
      </c>
      <c r="L21" s="48">
        <f>'Analitika nastave'!M22</f>
        <v>0</v>
      </c>
      <c r="M21" s="48">
        <f>'Analitika nastave'!N22</f>
        <v>0</v>
      </c>
      <c r="N21" s="200">
        <f>'Analitika nastave'!O22</f>
        <v>0</v>
      </c>
      <c r="O21" s="131" t="str">
        <f>'Analitika nastave'!P22</f>
        <v>NE</v>
      </c>
      <c r="P21" s="47">
        <f>'Analitika nastave'!Q22</f>
        <v>0</v>
      </c>
      <c r="Q21" s="48">
        <f>'Analitika nastave'!R22</f>
        <v>0</v>
      </c>
      <c r="R21" s="48">
        <f>'Analitika nastave'!S22</f>
        <v>0</v>
      </c>
      <c r="S21" s="48">
        <f>'Analitika nastave'!T22</f>
        <v>0</v>
      </c>
      <c r="T21" s="200">
        <f>'Analitika nastave'!U22</f>
        <v>0</v>
      </c>
      <c r="U21" s="131" t="str">
        <f>'Analitika nastave'!V22</f>
        <v>NE</v>
      </c>
      <c r="V21" s="47">
        <f>'Analitika nastave'!W22</f>
        <v>0</v>
      </c>
      <c r="W21" s="48">
        <f>'Analitika nastave'!X22</f>
        <v>0</v>
      </c>
      <c r="X21" s="48">
        <f>'Analitika nastave'!Y22</f>
        <v>0</v>
      </c>
      <c r="Y21" s="48">
        <f>'Analitika nastave'!Z22</f>
        <v>0</v>
      </c>
      <c r="Z21" s="200">
        <f>'Analitika nastave'!AA22</f>
        <v>0</v>
      </c>
      <c r="AA21" s="131" t="str">
        <f>'Analitika nastave'!AB22</f>
        <v>NE</v>
      </c>
      <c r="AB21" s="47">
        <f>'Analitika nastave'!AC22</f>
        <v>0</v>
      </c>
      <c r="AC21" s="48">
        <f>'Analitika nastave'!AD22</f>
        <v>0</v>
      </c>
      <c r="AD21" s="48">
        <f>'Analitika nastave'!AE22</f>
        <v>0</v>
      </c>
      <c r="AE21" s="48">
        <f>'Analitika nastave'!AF22</f>
        <v>0</v>
      </c>
      <c r="AF21" s="200">
        <f>'Analitika nastave'!AG22</f>
        <v>0</v>
      </c>
      <c r="AG21" s="131" t="str">
        <f>'Analitika nastave'!AH22</f>
        <v>NE</v>
      </c>
      <c r="AH21" s="47">
        <f>'Analitika nastave'!AI22</f>
        <v>0</v>
      </c>
      <c r="AI21" s="48">
        <f>'Analitika nastave'!AJ22</f>
        <v>0</v>
      </c>
      <c r="AJ21" s="48">
        <f>'Analitika nastave'!AK22</f>
        <v>0</v>
      </c>
      <c r="AK21" s="48">
        <f>'Analitika nastave'!AL22</f>
        <v>0</v>
      </c>
      <c r="AL21" s="200">
        <f>'Analitika nastave'!AM22</f>
        <v>0</v>
      </c>
      <c r="AM21" s="131" t="str">
        <f>'Analitika nastave'!AN22</f>
        <v>NE</v>
      </c>
      <c r="AN21" s="47">
        <f>'Analitika nastave'!AO22</f>
        <v>0</v>
      </c>
      <c r="AO21" s="48">
        <f>'Analitika nastave'!AP22</f>
        <v>0</v>
      </c>
      <c r="AP21" s="48">
        <f>'Analitika nastave'!AQ22</f>
        <v>0</v>
      </c>
      <c r="AQ21" s="48">
        <f>'Analitika nastave'!AR22</f>
        <v>0</v>
      </c>
      <c r="AR21" s="200">
        <f>'Analitika nastave'!AS22</f>
        <v>0</v>
      </c>
      <c r="AS21" s="131" t="str">
        <f>'Analitika nastave'!AT22</f>
        <v>NE</v>
      </c>
      <c r="AT21" s="219">
        <f>'Analitika nastave'!AU22</f>
        <v>0</v>
      </c>
    </row>
    <row r="22" spans="1:46" ht="15.75" customHeight="1" thickBot="1" x14ac:dyDescent="0.3">
      <c r="A22" s="222"/>
      <c r="B22" s="224"/>
      <c r="C22" s="51" t="str">
        <f>'Analitika nastave'!D23</f>
        <v>P</v>
      </c>
      <c r="D22" s="52">
        <f>'Analitika nastave'!E23</f>
        <v>0</v>
      </c>
      <c r="E22" s="52">
        <f>'Analitika nastave'!F23</f>
        <v>0</v>
      </c>
      <c r="F22" s="52">
        <f>'Analitika nastave'!G23</f>
        <v>0</v>
      </c>
      <c r="G22" s="52">
        <f>'Analitika nastave'!H23</f>
        <v>0</v>
      </c>
      <c r="H22" s="211"/>
      <c r="I22" s="199"/>
      <c r="J22" s="53">
        <f>'Analitika nastave'!K23</f>
        <v>0</v>
      </c>
      <c r="K22" s="52">
        <f>'Analitika nastave'!L23</f>
        <v>0</v>
      </c>
      <c r="L22" s="52">
        <f>'Analitika nastave'!M23</f>
        <v>0</v>
      </c>
      <c r="M22" s="52">
        <f>'Analitika nastave'!N23</f>
        <v>0</v>
      </c>
      <c r="N22" s="211"/>
      <c r="O22" s="199"/>
      <c r="P22" s="53">
        <f>'Analitika nastave'!Q23</f>
        <v>0</v>
      </c>
      <c r="Q22" s="52">
        <f>'Analitika nastave'!R23</f>
        <v>0</v>
      </c>
      <c r="R22" s="52">
        <f>'Analitika nastave'!S23</f>
        <v>0</v>
      </c>
      <c r="S22" s="52">
        <f>'Analitika nastave'!T23</f>
        <v>0</v>
      </c>
      <c r="T22" s="211"/>
      <c r="U22" s="199"/>
      <c r="V22" s="53">
        <f>'Analitika nastave'!W23</f>
        <v>0</v>
      </c>
      <c r="W22" s="52">
        <f>'Analitika nastave'!X23</f>
        <v>0</v>
      </c>
      <c r="X22" s="52">
        <f>'Analitika nastave'!Y23</f>
        <v>0</v>
      </c>
      <c r="Y22" s="52">
        <f>'Analitika nastave'!Z23</f>
        <v>0</v>
      </c>
      <c r="Z22" s="211"/>
      <c r="AA22" s="199"/>
      <c r="AB22" s="53">
        <f>'Analitika nastave'!AC23</f>
        <v>0</v>
      </c>
      <c r="AC22" s="52">
        <f>'Analitika nastave'!AD23</f>
        <v>0</v>
      </c>
      <c r="AD22" s="52">
        <f>'Analitika nastave'!AE23</f>
        <v>0</v>
      </c>
      <c r="AE22" s="52">
        <f>'Analitika nastave'!AF23</f>
        <v>0</v>
      </c>
      <c r="AF22" s="201"/>
      <c r="AG22" s="199"/>
      <c r="AH22" s="53">
        <f>'Analitika nastave'!AI23</f>
        <v>0</v>
      </c>
      <c r="AI22" s="52">
        <f>'Analitika nastave'!AJ23</f>
        <v>0</v>
      </c>
      <c r="AJ22" s="52">
        <f>'Analitika nastave'!AK23</f>
        <v>0</v>
      </c>
      <c r="AK22" s="52">
        <f>'Analitika nastave'!AL23</f>
        <v>0</v>
      </c>
      <c r="AL22" s="201"/>
      <c r="AM22" s="199"/>
      <c r="AN22" s="53">
        <f>'Analitika nastave'!AO23</f>
        <v>0</v>
      </c>
      <c r="AO22" s="52">
        <f>'Analitika nastave'!AP23</f>
        <v>0</v>
      </c>
      <c r="AP22" s="52">
        <f>'Analitika nastave'!AQ23</f>
        <v>0</v>
      </c>
      <c r="AQ22" s="52">
        <f>'Analitika nastave'!AR23</f>
        <v>0</v>
      </c>
      <c r="AR22" s="201"/>
      <c r="AS22" s="199"/>
      <c r="AT22" s="220"/>
    </row>
    <row r="23" spans="1:46" ht="15" customHeight="1" x14ac:dyDescent="0.25">
      <c r="A23" s="221">
        <v>9</v>
      </c>
      <c r="B23" s="223">
        <f>'Analitika nastave'!C24</f>
        <v>0</v>
      </c>
      <c r="C23" s="46" t="str">
        <f>'Analitika nastave'!D24</f>
        <v>B</v>
      </c>
      <c r="D23" s="47">
        <f>'Analitika nastave'!E24</f>
        <v>0</v>
      </c>
      <c r="E23" s="48">
        <f>'Analitika nastave'!F24</f>
        <v>0</v>
      </c>
      <c r="F23" s="48">
        <f>'Analitika nastave'!G24</f>
        <v>0</v>
      </c>
      <c r="G23" s="48">
        <f>'Analitika nastave'!H24</f>
        <v>0</v>
      </c>
      <c r="H23" s="200">
        <f>'Analitika nastave'!I24</f>
        <v>0</v>
      </c>
      <c r="I23" s="131" t="str">
        <f>'Analitika nastave'!J24</f>
        <v>NE</v>
      </c>
      <c r="J23" s="47">
        <f>'Analitika nastave'!K24</f>
        <v>0</v>
      </c>
      <c r="K23" s="48">
        <f>'Analitika nastave'!L24</f>
        <v>0</v>
      </c>
      <c r="L23" s="48">
        <f>'Analitika nastave'!M24</f>
        <v>0</v>
      </c>
      <c r="M23" s="48">
        <f>'Analitika nastave'!N24</f>
        <v>0</v>
      </c>
      <c r="N23" s="200">
        <f>'Analitika nastave'!O24</f>
        <v>0</v>
      </c>
      <c r="O23" s="131" t="str">
        <f>'Analitika nastave'!P24</f>
        <v>NE</v>
      </c>
      <c r="P23" s="47">
        <f>'Analitika nastave'!Q24</f>
        <v>0</v>
      </c>
      <c r="Q23" s="48">
        <f>'Analitika nastave'!R24</f>
        <v>0</v>
      </c>
      <c r="R23" s="48">
        <f>'Analitika nastave'!S24</f>
        <v>0</v>
      </c>
      <c r="S23" s="48">
        <f>'Analitika nastave'!T24</f>
        <v>0</v>
      </c>
      <c r="T23" s="200">
        <f>'Analitika nastave'!U24</f>
        <v>0</v>
      </c>
      <c r="U23" s="131" t="str">
        <f>'Analitika nastave'!V24</f>
        <v>NE</v>
      </c>
      <c r="V23" s="47">
        <f>'Analitika nastave'!W24</f>
        <v>0</v>
      </c>
      <c r="W23" s="48">
        <f>'Analitika nastave'!X24</f>
        <v>0</v>
      </c>
      <c r="X23" s="48">
        <f>'Analitika nastave'!Y24</f>
        <v>0</v>
      </c>
      <c r="Y23" s="48">
        <f>'Analitika nastave'!Z24</f>
        <v>0</v>
      </c>
      <c r="Z23" s="200">
        <f>'Analitika nastave'!AA24</f>
        <v>0</v>
      </c>
      <c r="AA23" s="131" t="str">
        <f>'Analitika nastave'!AB24</f>
        <v>NE</v>
      </c>
      <c r="AB23" s="47">
        <f>'Analitika nastave'!AC24</f>
        <v>0</v>
      </c>
      <c r="AC23" s="48">
        <f>'Analitika nastave'!AD24</f>
        <v>0</v>
      </c>
      <c r="AD23" s="48">
        <f>'Analitika nastave'!AE24</f>
        <v>0</v>
      </c>
      <c r="AE23" s="48">
        <f>'Analitika nastave'!AF24</f>
        <v>0</v>
      </c>
      <c r="AF23" s="200">
        <f>'Analitika nastave'!AG24</f>
        <v>0</v>
      </c>
      <c r="AG23" s="131" t="str">
        <f>'Analitika nastave'!AH24</f>
        <v>NE</v>
      </c>
      <c r="AH23" s="47">
        <f>'Analitika nastave'!AI24</f>
        <v>0</v>
      </c>
      <c r="AI23" s="48">
        <f>'Analitika nastave'!AJ24</f>
        <v>0</v>
      </c>
      <c r="AJ23" s="48">
        <f>'Analitika nastave'!AK24</f>
        <v>0</v>
      </c>
      <c r="AK23" s="48">
        <f>'Analitika nastave'!AL24</f>
        <v>0</v>
      </c>
      <c r="AL23" s="200">
        <f>'Analitika nastave'!AM24</f>
        <v>0</v>
      </c>
      <c r="AM23" s="131" t="str">
        <f>'Analitika nastave'!AN24</f>
        <v>NE</v>
      </c>
      <c r="AN23" s="47">
        <f>'Analitika nastave'!AO24</f>
        <v>0</v>
      </c>
      <c r="AO23" s="48">
        <f>'Analitika nastave'!AP24</f>
        <v>0</v>
      </c>
      <c r="AP23" s="48">
        <f>'Analitika nastave'!AQ24</f>
        <v>0</v>
      </c>
      <c r="AQ23" s="48">
        <f>'Analitika nastave'!AR24</f>
        <v>0</v>
      </c>
      <c r="AR23" s="200">
        <f>'Analitika nastave'!AS24</f>
        <v>0</v>
      </c>
      <c r="AS23" s="131" t="str">
        <f>'Analitika nastave'!AT24</f>
        <v>NE</v>
      </c>
      <c r="AT23" s="219">
        <f>'Analitika nastave'!AU24</f>
        <v>0</v>
      </c>
    </row>
    <row r="24" spans="1:46" ht="15.75" customHeight="1" thickBot="1" x14ac:dyDescent="0.3">
      <c r="A24" s="222"/>
      <c r="B24" s="224"/>
      <c r="C24" s="51" t="str">
        <f>'Analitika nastave'!D25</f>
        <v>P</v>
      </c>
      <c r="D24" s="52">
        <f>'Analitika nastave'!E25</f>
        <v>0</v>
      </c>
      <c r="E24" s="52">
        <f>'Analitika nastave'!F25</f>
        <v>0</v>
      </c>
      <c r="F24" s="52">
        <f>'Analitika nastave'!G25</f>
        <v>0</v>
      </c>
      <c r="G24" s="52">
        <f>'Analitika nastave'!H25</f>
        <v>0</v>
      </c>
      <c r="H24" s="211"/>
      <c r="I24" s="199"/>
      <c r="J24" s="53">
        <f>'Analitika nastave'!K25</f>
        <v>0</v>
      </c>
      <c r="K24" s="52">
        <f>'Analitika nastave'!L25</f>
        <v>0</v>
      </c>
      <c r="L24" s="52">
        <f>'Analitika nastave'!M25</f>
        <v>0</v>
      </c>
      <c r="M24" s="52">
        <f>'Analitika nastave'!N25</f>
        <v>0</v>
      </c>
      <c r="N24" s="211"/>
      <c r="O24" s="199"/>
      <c r="P24" s="53">
        <f>'Analitika nastave'!Q25</f>
        <v>0</v>
      </c>
      <c r="Q24" s="52">
        <f>'Analitika nastave'!R25</f>
        <v>0</v>
      </c>
      <c r="R24" s="52">
        <f>'Analitika nastave'!S25</f>
        <v>0</v>
      </c>
      <c r="S24" s="52">
        <f>'Analitika nastave'!T25</f>
        <v>0</v>
      </c>
      <c r="T24" s="211"/>
      <c r="U24" s="199"/>
      <c r="V24" s="53">
        <f>'Analitika nastave'!W25</f>
        <v>0</v>
      </c>
      <c r="W24" s="52">
        <f>'Analitika nastave'!X25</f>
        <v>0</v>
      </c>
      <c r="X24" s="52">
        <f>'Analitika nastave'!Y25</f>
        <v>0</v>
      </c>
      <c r="Y24" s="52">
        <f>'Analitika nastave'!Z25</f>
        <v>0</v>
      </c>
      <c r="Z24" s="211"/>
      <c r="AA24" s="199"/>
      <c r="AB24" s="53">
        <f>'Analitika nastave'!AC25</f>
        <v>0</v>
      </c>
      <c r="AC24" s="52">
        <f>'Analitika nastave'!AD25</f>
        <v>0</v>
      </c>
      <c r="AD24" s="52">
        <f>'Analitika nastave'!AE25</f>
        <v>0</v>
      </c>
      <c r="AE24" s="52">
        <f>'Analitika nastave'!AF25</f>
        <v>0</v>
      </c>
      <c r="AF24" s="201"/>
      <c r="AG24" s="199"/>
      <c r="AH24" s="53">
        <f>'Analitika nastave'!AI25</f>
        <v>0</v>
      </c>
      <c r="AI24" s="52">
        <f>'Analitika nastave'!AJ25</f>
        <v>0</v>
      </c>
      <c r="AJ24" s="52">
        <f>'Analitika nastave'!AK25</f>
        <v>0</v>
      </c>
      <c r="AK24" s="52">
        <f>'Analitika nastave'!AL25</f>
        <v>0</v>
      </c>
      <c r="AL24" s="201"/>
      <c r="AM24" s="199"/>
      <c r="AN24" s="53">
        <f>'Analitika nastave'!AO25</f>
        <v>0</v>
      </c>
      <c r="AO24" s="52">
        <f>'Analitika nastave'!AP25</f>
        <v>0</v>
      </c>
      <c r="AP24" s="52">
        <f>'Analitika nastave'!AQ25</f>
        <v>0</v>
      </c>
      <c r="AQ24" s="52">
        <f>'Analitika nastave'!AR25</f>
        <v>0</v>
      </c>
      <c r="AR24" s="201"/>
      <c r="AS24" s="199"/>
      <c r="AT24" s="220"/>
    </row>
    <row r="25" spans="1:46" ht="15" customHeight="1" x14ac:dyDescent="0.25">
      <c r="A25" s="221">
        <v>10</v>
      </c>
      <c r="B25" s="223">
        <f>'Analitika nastave'!C26</f>
        <v>0</v>
      </c>
      <c r="C25" s="46" t="str">
        <f>'Analitika nastave'!D26</f>
        <v>B</v>
      </c>
      <c r="D25" s="47">
        <f>'Analitika nastave'!E26</f>
        <v>0</v>
      </c>
      <c r="E25" s="48">
        <f>'Analitika nastave'!F26</f>
        <v>0</v>
      </c>
      <c r="F25" s="48">
        <f>'Analitika nastave'!G26</f>
        <v>0</v>
      </c>
      <c r="G25" s="48">
        <f>'Analitika nastave'!H26</f>
        <v>0</v>
      </c>
      <c r="H25" s="200">
        <f>'Analitika nastave'!I26</f>
        <v>0</v>
      </c>
      <c r="I25" s="131" t="str">
        <f>'Analitika nastave'!J26</f>
        <v>NE</v>
      </c>
      <c r="J25" s="47">
        <f>'Analitika nastave'!K26</f>
        <v>0</v>
      </c>
      <c r="K25" s="48">
        <f>'Analitika nastave'!L26</f>
        <v>0</v>
      </c>
      <c r="L25" s="48">
        <f>'Analitika nastave'!M26</f>
        <v>0</v>
      </c>
      <c r="M25" s="48">
        <f>'Analitika nastave'!N26</f>
        <v>0</v>
      </c>
      <c r="N25" s="200">
        <f>'Analitika nastave'!O26</f>
        <v>0</v>
      </c>
      <c r="O25" s="131" t="str">
        <f>'Analitika nastave'!P26</f>
        <v>NE</v>
      </c>
      <c r="P25" s="47">
        <f>'Analitika nastave'!Q26</f>
        <v>0</v>
      </c>
      <c r="Q25" s="48">
        <f>'Analitika nastave'!R26</f>
        <v>0</v>
      </c>
      <c r="R25" s="48">
        <f>'Analitika nastave'!S26</f>
        <v>0</v>
      </c>
      <c r="S25" s="48">
        <f>'Analitika nastave'!T26</f>
        <v>0</v>
      </c>
      <c r="T25" s="200">
        <f>'Analitika nastave'!U26</f>
        <v>0</v>
      </c>
      <c r="U25" s="131" t="str">
        <f>'Analitika nastave'!V26</f>
        <v>NE</v>
      </c>
      <c r="V25" s="47">
        <f>'Analitika nastave'!W26</f>
        <v>0</v>
      </c>
      <c r="W25" s="48">
        <f>'Analitika nastave'!X26</f>
        <v>0</v>
      </c>
      <c r="X25" s="48">
        <f>'Analitika nastave'!Y26</f>
        <v>0</v>
      </c>
      <c r="Y25" s="48">
        <f>'Analitika nastave'!Z26</f>
        <v>0</v>
      </c>
      <c r="Z25" s="200">
        <f>'Analitika nastave'!AA26</f>
        <v>0</v>
      </c>
      <c r="AA25" s="131" t="str">
        <f>'Analitika nastave'!AB26</f>
        <v>NE</v>
      </c>
      <c r="AB25" s="47">
        <f>'Analitika nastave'!AC26</f>
        <v>0</v>
      </c>
      <c r="AC25" s="48">
        <f>'Analitika nastave'!AD26</f>
        <v>0</v>
      </c>
      <c r="AD25" s="48">
        <f>'Analitika nastave'!AE26</f>
        <v>0</v>
      </c>
      <c r="AE25" s="48">
        <f>'Analitika nastave'!AF26</f>
        <v>0</v>
      </c>
      <c r="AF25" s="200">
        <f>'Analitika nastave'!AG26</f>
        <v>0</v>
      </c>
      <c r="AG25" s="131" t="str">
        <f>'Analitika nastave'!AH26</f>
        <v>NE</v>
      </c>
      <c r="AH25" s="47">
        <f>'Analitika nastave'!AI26</f>
        <v>0</v>
      </c>
      <c r="AI25" s="48">
        <f>'Analitika nastave'!AJ26</f>
        <v>0</v>
      </c>
      <c r="AJ25" s="48">
        <f>'Analitika nastave'!AK26</f>
        <v>0</v>
      </c>
      <c r="AK25" s="48">
        <f>'Analitika nastave'!AL26</f>
        <v>0</v>
      </c>
      <c r="AL25" s="200">
        <f>'Analitika nastave'!AM26</f>
        <v>0</v>
      </c>
      <c r="AM25" s="131" t="str">
        <f>'Analitika nastave'!AN26</f>
        <v>NE</v>
      </c>
      <c r="AN25" s="47">
        <f>'Analitika nastave'!AO26</f>
        <v>0</v>
      </c>
      <c r="AO25" s="48">
        <f>'Analitika nastave'!AP26</f>
        <v>0</v>
      </c>
      <c r="AP25" s="48">
        <f>'Analitika nastave'!AQ26</f>
        <v>0</v>
      </c>
      <c r="AQ25" s="48">
        <f>'Analitika nastave'!AR26</f>
        <v>0</v>
      </c>
      <c r="AR25" s="200">
        <f>'Analitika nastave'!AS26</f>
        <v>0</v>
      </c>
      <c r="AS25" s="131" t="str">
        <f>'Analitika nastave'!AT26</f>
        <v>NE</v>
      </c>
      <c r="AT25" s="219">
        <f>'Analitika nastave'!AU26</f>
        <v>0</v>
      </c>
    </row>
    <row r="26" spans="1:46" ht="15.75" customHeight="1" thickBot="1" x14ac:dyDescent="0.3">
      <c r="A26" s="222"/>
      <c r="B26" s="224"/>
      <c r="C26" s="51" t="str">
        <f>'Analitika nastave'!D27</f>
        <v>P</v>
      </c>
      <c r="D26" s="52">
        <f>'Analitika nastave'!E27</f>
        <v>0</v>
      </c>
      <c r="E26" s="52">
        <f>'Analitika nastave'!F27</f>
        <v>0</v>
      </c>
      <c r="F26" s="52">
        <f>'Analitika nastave'!G27</f>
        <v>0</v>
      </c>
      <c r="G26" s="52">
        <f>'Analitika nastave'!H27</f>
        <v>0</v>
      </c>
      <c r="H26" s="211"/>
      <c r="I26" s="199"/>
      <c r="J26" s="53">
        <f>'Analitika nastave'!K27</f>
        <v>0</v>
      </c>
      <c r="K26" s="52">
        <f>'Analitika nastave'!L27</f>
        <v>0</v>
      </c>
      <c r="L26" s="52">
        <f>'Analitika nastave'!M27</f>
        <v>0</v>
      </c>
      <c r="M26" s="52">
        <f>'Analitika nastave'!N27</f>
        <v>0</v>
      </c>
      <c r="N26" s="211"/>
      <c r="O26" s="199"/>
      <c r="P26" s="53">
        <f>'Analitika nastave'!Q27</f>
        <v>0</v>
      </c>
      <c r="Q26" s="52">
        <f>'Analitika nastave'!R27</f>
        <v>0</v>
      </c>
      <c r="R26" s="52">
        <f>'Analitika nastave'!S27</f>
        <v>0</v>
      </c>
      <c r="S26" s="52">
        <f>'Analitika nastave'!T27</f>
        <v>0</v>
      </c>
      <c r="T26" s="211"/>
      <c r="U26" s="199"/>
      <c r="V26" s="53">
        <f>'Analitika nastave'!W27</f>
        <v>0</v>
      </c>
      <c r="W26" s="52">
        <f>'Analitika nastave'!X27</f>
        <v>0</v>
      </c>
      <c r="X26" s="52">
        <f>'Analitika nastave'!Y27</f>
        <v>0</v>
      </c>
      <c r="Y26" s="52">
        <f>'Analitika nastave'!Z27</f>
        <v>0</v>
      </c>
      <c r="Z26" s="211"/>
      <c r="AA26" s="199"/>
      <c r="AB26" s="53">
        <f>'Analitika nastave'!AC27</f>
        <v>0</v>
      </c>
      <c r="AC26" s="52">
        <f>'Analitika nastave'!AD27</f>
        <v>0</v>
      </c>
      <c r="AD26" s="52">
        <f>'Analitika nastave'!AE27</f>
        <v>0</v>
      </c>
      <c r="AE26" s="52">
        <f>'Analitika nastave'!AF27</f>
        <v>0</v>
      </c>
      <c r="AF26" s="201"/>
      <c r="AG26" s="199"/>
      <c r="AH26" s="53">
        <f>'Analitika nastave'!AI27</f>
        <v>0</v>
      </c>
      <c r="AI26" s="52">
        <f>'Analitika nastave'!AJ27</f>
        <v>0</v>
      </c>
      <c r="AJ26" s="52">
        <f>'Analitika nastave'!AK27</f>
        <v>0</v>
      </c>
      <c r="AK26" s="52">
        <f>'Analitika nastave'!AL27</f>
        <v>0</v>
      </c>
      <c r="AL26" s="201"/>
      <c r="AM26" s="199"/>
      <c r="AN26" s="53">
        <f>'Analitika nastave'!AO27</f>
        <v>0</v>
      </c>
      <c r="AO26" s="52">
        <f>'Analitika nastave'!AP27</f>
        <v>0</v>
      </c>
      <c r="AP26" s="52">
        <f>'Analitika nastave'!AQ27</f>
        <v>0</v>
      </c>
      <c r="AQ26" s="52">
        <f>'Analitika nastave'!AR27</f>
        <v>0</v>
      </c>
      <c r="AR26" s="201"/>
      <c r="AS26" s="199"/>
      <c r="AT26" s="220"/>
    </row>
    <row r="27" spans="1:46" ht="15" customHeight="1" x14ac:dyDescent="0.25">
      <c r="A27" s="221">
        <v>11</v>
      </c>
      <c r="B27" s="223">
        <f>'Analitika nastave'!C28</f>
        <v>0</v>
      </c>
      <c r="C27" s="46" t="str">
        <f>'Analitika nastave'!D28</f>
        <v>B</v>
      </c>
      <c r="D27" s="47">
        <f>'Analitika nastave'!E28</f>
        <v>0</v>
      </c>
      <c r="E27" s="48">
        <f>'Analitika nastave'!F28</f>
        <v>0</v>
      </c>
      <c r="F27" s="48">
        <f>'Analitika nastave'!G28</f>
        <v>0</v>
      </c>
      <c r="G27" s="48">
        <f>'Analitika nastave'!H28</f>
        <v>0</v>
      </c>
      <c r="H27" s="200">
        <f>'Analitika nastave'!I28</f>
        <v>0</v>
      </c>
      <c r="I27" s="131" t="str">
        <f>'Analitika nastave'!J28</f>
        <v>NE</v>
      </c>
      <c r="J27" s="47">
        <f>'Analitika nastave'!K28</f>
        <v>0</v>
      </c>
      <c r="K27" s="48">
        <f>'Analitika nastave'!L28</f>
        <v>0</v>
      </c>
      <c r="L27" s="48">
        <f>'Analitika nastave'!M28</f>
        <v>0</v>
      </c>
      <c r="M27" s="48">
        <f>'Analitika nastave'!N28</f>
        <v>0</v>
      </c>
      <c r="N27" s="200">
        <f>'Analitika nastave'!O28</f>
        <v>0</v>
      </c>
      <c r="O27" s="131" t="str">
        <f>'Analitika nastave'!P28</f>
        <v>NE</v>
      </c>
      <c r="P27" s="47">
        <f>'Analitika nastave'!Q28</f>
        <v>0</v>
      </c>
      <c r="Q27" s="48">
        <f>'Analitika nastave'!R28</f>
        <v>0</v>
      </c>
      <c r="R27" s="48">
        <f>'Analitika nastave'!S28</f>
        <v>0</v>
      </c>
      <c r="S27" s="48">
        <f>'Analitika nastave'!T28</f>
        <v>0</v>
      </c>
      <c r="T27" s="200">
        <f>'Analitika nastave'!U28</f>
        <v>0</v>
      </c>
      <c r="U27" s="131" t="str">
        <f>'Analitika nastave'!V28</f>
        <v>NE</v>
      </c>
      <c r="V27" s="47">
        <f>'Analitika nastave'!W28</f>
        <v>0</v>
      </c>
      <c r="W27" s="48">
        <f>'Analitika nastave'!X28</f>
        <v>0</v>
      </c>
      <c r="X27" s="48">
        <f>'Analitika nastave'!Y28</f>
        <v>0</v>
      </c>
      <c r="Y27" s="48">
        <f>'Analitika nastave'!Z28</f>
        <v>0</v>
      </c>
      <c r="Z27" s="200">
        <f>'Analitika nastave'!AA28</f>
        <v>0</v>
      </c>
      <c r="AA27" s="131" t="str">
        <f>'Analitika nastave'!AB28</f>
        <v>NE</v>
      </c>
      <c r="AB27" s="47">
        <f>'Analitika nastave'!AC28</f>
        <v>0</v>
      </c>
      <c r="AC27" s="48">
        <f>'Analitika nastave'!AD28</f>
        <v>0</v>
      </c>
      <c r="AD27" s="48">
        <f>'Analitika nastave'!AE28</f>
        <v>0</v>
      </c>
      <c r="AE27" s="48">
        <f>'Analitika nastave'!AF28</f>
        <v>0</v>
      </c>
      <c r="AF27" s="200">
        <f>'Analitika nastave'!AG28</f>
        <v>0</v>
      </c>
      <c r="AG27" s="131" t="str">
        <f>'Analitika nastave'!AH28</f>
        <v>NE</v>
      </c>
      <c r="AH27" s="47">
        <f>'Analitika nastave'!AI28</f>
        <v>0</v>
      </c>
      <c r="AI27" s="48">
        <f>'Analitika nastave'!AJ28</f>
        <v>0</v>
      </c>
      <c r="AJ27" s="48">
        <f>'Analitika nastave'!AK28</f>
        <v>0</v>
      </c>
      <c r="AK27" s="48">
        <f>'Analitika nastave'!AL28</f>
        <v>0</v>
      </c>
      <c r="AL27" s="200">
        <f>'Analitika nastave'!AM28</f>
        <v>0</v>
      </c>
      <c r="AM27" s="131" t="str">
        <f>'Analitika nastave'!AN28</f>
        <v>NE</v>
      </c>
      <c r="AN27" s="47">
        <f>'Analitika nastave'!AO28</f>
        <v>0</v>
      </c>
      <c r="AO27" s="48">
        <f>'Analitika nastave'!AP28</f>
        <v>0</v>
      </c>
      <c r="AP27" s="48">
        <f>'Analitika nastave'!AQ28</f>
        <v>0</v>
      </c>
      <c r="AQ27" s="48">
        <f>'Analitika nastave'!AR28</f>
        <v>0</v>
      </c>
      <c r="AR27" s="200">
        <f>'Analitika nastave'!AS28</f>
        <v>0</v>
      </c>
      <c r="AS27" s="131" t="str">
        <f>'Analitika nastave'!AT28</f>
        <v>NE</v>
      </c>
      <c r="AT27" s="219">
        <f>'Analitika nastave'!AU28</f>
        <v>0</v>
      </c>
    </row>
    <row r="28" spans="1:46" ht="15.75" customHeight="1" thickBot="1" x14ac:dyDescent="0.3">
      <c r="A28" s="222"/>
      <c r="B28" s="224"/>
      <c r="C28" s="51" t="str">
        <f>'Analitika nastave'!D29</f>
        <v>P</v>
      </c>
      <c r="D28" s="52">
        <f>'Analitika nastave'!E29</f>
        <v>0</v>
      </c>
      <c r="E28" s="52">
        <f>'Analitika nastave'!F29</f>
        <v>0</v>
      </c>
      <c r="F28" s="52">
        <f>'Analitika nastave'!G29</f>
        <v>0</v>
      </c>
      <c r="G28" s="52">
        <f>'Analitika nastave'!H29</f>
        <v>0</v>
      </c>
      <c r="H28" s="211"/>
      <c r="I28" s="199"/>
      <c r="J28" s="53">
        <f>'Analitika nastave'!K29</f>
        <v>0</v>
      </c>
      <c r="K28" s="52">
        <f>'Analitika nastave'!L29</f>
        <v>0</v>
      </c>
      <c r="L28" s="52">
        <f>'Analitika nastave'!M29</f>
        <v>0</v>
      </c>
      <c r="M28" s="52">
        <f>'Analitika nastave'!N29</f>
        <v>0</v>
      </c>
      <c r="N28" s="211"/>
      <c r="O28" s="199"/>
      <c r="P28" s="53">
        <f>'Analitika nastave'!Q29</f>
        <v>0</v>
      </c>
      <c r="Q28" s="52">
        <f>'Analitika nastave'!R29</f>
        <v>0</v>
      </c>
      <c r="R28" s="52">
        <f>'Analitika nastave'!S29</f>
        <v>0</v>
      </c>
      <c r="S28" s="52">
        <f>'Analitika nastave'!T29</f>
        <v>0</v>
      </c>
      <c r="T28" s="211"/>
      <c r="U28" s="199"/>
      <c r="V28" s="53">
        <f>'Analitika nastave'!W29</f>
        <v>0</v>
      </c>
      <c r="W28" s="52">
        <f>'Analitika nastave'!X29</f>
        <v>0</v>
      </c>
      <c r="X28" s="52">
        <f>'Analitika nastave'!Y29</f>
        <v>0</v>
      </c>
      <c r="Y28" s="52">
        <f>'Analitika nastave'!Z29</f>
        <v>0</v>
      </c>
      <c r="Z28" s="211"/>
      <c r="AA28" s="199"/>
      <c r="AB28" s="53">
        <f>'Analitika nastave'!AC29</f>
        <v>0</v>
      </c>
      <c r="AC28" s="52">
        <f>'Analitika nastave'!AD29</f>
        <v>0</v>
      </c>
      <c r="AD28" s="52">
        <f>'Analitika nastave'!AE29</f>
        <v>0</v>
      </c>
      <c r="AE28" s="52">
        <f>'Analitika nastave'!AF29</f>
        <v>0</v>
      </c>
      <c r="AF28" s="201"/>
      <c r="AG28" s="199"/>
      <c r="AH28" s="53">
        <f>'Analitika nastave'!AI29</f>
        <v>0</v>
      </c>
      <c r="AI28" s="52">
        <f>'Analitika nastave'!AJ29</f>
        <v>0</v>
      </c>
      <c r="AJ28" s="52">
        <f>'Analitika nastave'!AK29</f>
        <v>0</v>
      </c>
      <c r="AK28" s="52">
        <f>'Analitika nastave'!AL29</f>
        <v>0</v>
      </c>
      <c r="AL28" s="201"/>
      <c r="AM28" s="199"/>
      <c r="AN28" s="53">
        <f>'Analitika nastave'!AO29</f>
        <v>0</v>
      </c>
      <c r="AO28" s="52">
        <f>'Analitika nastave'!AP29</f>
        <v>0</v>
      </c>
      <c r="AP28" s="52">
        <f>'Analitika nastave'!AQ29</f>
        <v>0</v>
      </c>
      <c r="AQ28" s="52">
        <f>'Analitika nastave'!AR29</f>
        <v>0</v>
      </c>
      <c r="AR28" s="201"/>
      <c r="AS28" s="199"/>
      <c r="AT28" s="220"/>
    </row>
    <row r="29" spans="1:46" ht="15" customHeight="1" x14ac:dyDescent="0.25">
      <c r="A29" s="221">
        <v>12</v>
      </c>
      <c r="B29" s="223">
        <f>'Analitika nastave'!C30</f>
        <v>0</v>
      </c>
      <c r="C29" s="46" t="str">
        <f>'Analitika nastave'!D30</f>
        <v>B</v>
      </c>
      <c r="D29" s="47">
        <f>'Analitika nastave'!E30</f>
        <v>0</v>
      </c>
      <c r="E29" s="48">
        <f>'Analitika nastave'!F30</f>
        <v>0</v>
      </c>
      <c r="F29" s="48">
        <f>'Analitika nastave'!G30</f>
        <v>0</v>
      </c>
      <c r="G29" s="48">
        <f>'Analitika nastave'!H30</f>
        <v>0</v>
      </c>
      <c r="H29" s="200">
        <f>'Analitika nastave'!I30</f>
        <v>0</v>
      </c>
      <c r="I29" s="131" t="str">
        <f>'Analitika nastave'!J30</f>
        <v>NE</v>
      </c>
      <c r="J29" s="47">
        <f>'Analitika nastave'!K30</f>
        <v>0</v>
      </c>
      <c r="K29" s="48">
        <f>'Analitika nastave'!L30</f>
        <v>0</v>
      </c>
      <c r="L29" s="48">
        <f>'Analitika nastave'!M30</f>
        <v>0</v>
      </c>
      <c r="M29" s="48">
        <f>'Analitika nastave'!N30</f>
        <v>0</v>
      </c>
      <c r="N29" s="200">
        <f>'Analitika nastave'!O30</f>
        <v>0</v>
      </c>
      <c r="O29" s="131" t="str">
        <f>'Analitika nastave'!P30</f>
        <v>NE</v>
      </c>
      <c r="P29" s="47">
        <f>'Analitika nastave'!Q30</f>
        <v>0</v>
      </c>
      <c r="Q29" s="48">
        <f>'Analitika nastave'!R30</f>
        <v>0</v>
      </c>
      <c r="R29" s="48">
        <f>'Analitika nastave'!S30</f>
        <v>0</v>
      </c>
      <c r="S29" s="48">
        <f>'Analitika nastave'!T30</f>
        <v>0</v>
      </c>
      <c r="T29" s="200">
        <f>'Analitika nastave'!U30</f>
        <v>0</v>
      </c>
      <c r="U29" s="131" t="str">
        <f>'Analitika nastave'!V30</f>
        <v>NE</v>
      </c>
      <c r="V29" s="47">
        <f>'Analitika nastave'!W30</f>
        <v>0</v>
      </c>
      <c r="W29" s="48">
        <f>'Analitika nastave'!X30</f>
        <v>0</v>
      </c>
      <c r="X29" s="48">
        <f>'Analitika nastave'!Y30</f>
        <v>0</v>
      </c>
      <c r="Y29" s="48">
        <f>'Analitika nastave'!Z30</f>
        <v>0</v>
      </c>
      <c r="Z29" s="200">
        <f>'Analitika nastave'!AA30</f>
        <v>0</v>
      </c>
      <c r="AA29" s="131" t="str">
        <f>'Analitika nastave'!AB30</f>
        <v>NE</v>
      </c>
      <c r="AB29" s="47">
        <f>'Analitika nastave'!AC30</f>
        <v>0</v>
      </c>
      <c r="AC29" s="48">
        <f>'Analitika nastave'!AD30</f>
        <v>0</v>
      </c>
      <c r="AD29" s="48">
        <f>'Analitika nastave'!AE30</f>
        <v>0</v>
      </c>
      <c r="AE29" s="48">
        <f>'Analitika nastave'!AF30</f>
        <v>0</v>
      </c>
      <c r="AF29" s="200">
        <f>'Analitika nastave'!AG30</f>
        <v>0</v>
      </c>
      <c r="AG29" s="131" t="str">
        <f>'Analitika nastave'!AH30</f>
        <v>NE</v>
      </c>
      <c r="AH29" s="47">
        <f>'Analitika nastave'!AI30</f>
        <v>0</v>
      </c>
      <c r="AI29" s="48">
        <f>'Analitika nastave'!AJ30</f>
        <v>0</v>
      </c>
      <c r="AJ29" s="48">
        <f>'Analitika nastave'!AK30</f>
        <v>0</v>
      </c>
      <c r="AK29" s="48">
        <f>'Analitika nastave'!AL30</f>
        <v>0</v>
      </c>
      <c r="AL29" s="200">
        <f>'Analitika nastave'!AM30</f>
        <v>0</v>
      </c>
      <c r="AM29" s="131" t="str">
        <f>'Analitika nastave'!AN30</f>
        <v>NE</v>
      </c>
      <c r="AN29" s="47">
        <f>'Analitika nastave'!AO30</f>
        <v>0</v>
      </c>
      <c r="AO29" s="48">
        <f>'Analitika nastave'!AP30</f>
        <v>0</v>
      </c>
      <c r="AP29" s="48">
        <f>'Analitika nastave'!AQ30</f>
        <v>0</v>
      </c>
      <c r="AQ29" s="48">
        <f>'Analitika nastave'!AR30</f>
        <v>0</v>
      </c>
      <c r="AR29" s="200">
        <f>'Analitika nastave'!AS30</f>
        <v>0</v>
      </c>
      <c r="AS29" s="131" t="str">
        <f>'Analitika nastave'!AT30</f>
        <v>NE</v>
      </c>
      <c r="AT29" s="219">
        <f>'Analitika nastave'!AU30</f>
        <v>0</v>
      </c>
    </row>
    <row r="30" spans="1:46" ht="15.75" customHeight="1" thickBot="1" x14ac:dyDescent="0.3">
      <c r="A30" s="222"/>
      <c r="B30" s="224"/>
      <c r="C30" s="51" t="str">
        <f>'Analitika nastave'!D31</f>
        <v>P</v>
      </c>
      <c r="D30" s="52">
        <f>'Analitika nastave'!E31</f>
        <v>0</v>
      </c>
      <c r="E30" s="52">
        <f>'Analitika nastave'!F31</f>
        <v>0</v>
      </c>
      <c r="F30" s="52">
        <f>'Analitika nastave'!G31</f>
        <v>0</v>
      </c>
      <c r="G30" s="52">
        <f>'Analitika nastave'!H31</f>
        <v>0</v>
      </c>
      <c r="H30" s="211"/>
      <c r="I30" s="199"/>
      <c r="J30" s="53">
        <f>'Analitika nastave'!K31</f>
        <v>0</v>
      </c>
      <c r="K30" s="52">
        <f>'Analitika nastave'!L31</f>
        <v>0</v>
      </c>
      <c r="L30" s="52">
        <f>'Analitika nastave'!M31</f>
        <v>0</v>
      </c>
      <c r="M30" s="52">
        <f>'Analitika nastave'!N31</f>
        <v>0</v>
      </c>
      <c r="N30" s="211"/>
      <c r="O30" s="199"/>
      <c r="P30" s="53">
        <f>'Analitika nastave'!Q31</f>
        <v>0</v>
      </c>
      <c r="Q30" s="52">
        <f>'Analitika nastave'!R31</f>
        <v>0</v>
      </c>
      <c r="R30" s="52">
        <f>'Analitika nastave'!S31</f>
        <v>0</v>
      </c>
      <c r="S30" s="52">
        <f>'Analitika nastave'!T31</f>
        <v>0</v>
      </c>
      <c r="T30" s="211"/>
      <c r="U30" s="199"/>
      <c r="V30" s="53">
        <f>'Analitika nastave'!W31</f>
        <v>0</v>
      </c>
      <c r="W30" s="52">
        <f>'Analitika nastave'!X31</f>
        <v>0</v>
      </c>
      <c r="X30" s="52">
        <f>'Analitika nastave'!Y31</f>
        <v>0</v>
      </c>
      <c r="Y30" s="52">
        <f>'Analitika nastave'!Z31</f>
        <v>0</v>
      </c>
      <c r="Z30" s="211"/>
      <c r="AA30" s="199"/>
      <c r="AB30" s="53">
        <f>'Analitika nastave'!AC31</f>
        <v>0</v>
      </c>
      <c r="AC30" s="52">
        <f>'Analitika nastave'!AD31</f>
        <v>0</v>
      </c>
      <c r="AD30" s="52">
        <f>'Analitika nastave'!AE31</f>
        <v>0</v>
      </c>
      <c r="AE30" s="52">
        <f>'Analitika nastave'!AF31</f>
        <v>0</v>
      </c>
      <c r="AF30" s="201"/>
      <c r="AG30" s="199"/>
      <c r="AH30" s="53">
        <f>'Analitika nastave'!AI31</f>
        <v>0</v>
      </c>
      <c r="AI30" s="52">
        <f>'Analitika nastave'!AJ31</f>
        <v>0</v>
      </c>
      <c r="AJ30" s="52">
        <f>'Analitika nastave'!AK31</f>
        <v>0</v>
      </c>
      <c r="AK30" s="52">
        <f>'Analitika nastave'!AL31</f>
        <v>0</v>
      </c>
      <c r="AL30" s="201"/>
      <c r="AM30" s="199"/>
      <c r="AN30" s="53">
        <f>'Analitika nastave'!AO31</f>
        <v>0</v>
      </c>
      <c r="AO30" s="52">
        <f>'Analitika nastave'!AP31</f>
        <v>0</v>
      </c>
      <c r="AP30" s="52">
        <f>'Analitika nastave'!AQ31</f>
        <v>0</v>
      </c>
      <c r="AQ30" s="52">
        <f>'Analitika nastave'!AR31</f>
        <v>0</v>
      </c>
      <c r="AR30" s="201"/>
      <c r="AS30" s="199"/>
      <c r="AT30" s="220"/>
    </row>
    <row r="31" spans="1:46" ht="15" customHeight="1" x14ac:dyDescent="0.25">
      <c r="A31" s="221">
        <v>13</v>
      </c>
      <c r="B31" s="223">
        <f>'Analitika nastave'!C32</f>
        <v>0</v>
      </c>
      <c r="C31" s="46" t="str">
        <f>'Analitika nastave'!D32</f>
        <v>B</v>
      </c>
      <c r="D31" s="47">
        <f>'Analitika nastave'!E32</f>
        <v>0</v>
      </c>
      <c r="E31" s="48">
        <f>'Analitika nastave'!F32</f>
        <v>0</v>
      </c>
      <c r="F31" s="48">
        <f>'Analitika nastave'!G32</f>
        <v>0</v>
      </c>
      <c r="G31" s="48">
        <f>'Analitika nastave'!H32</f>
        <v>0</v>
      </c>
      <c r="H31" s="200">
        <f>'Analitika nastave'!I32</f>
        <v>0</v>
      </c>
      <c r="I31" s="131" t="str">
        <f>'Analitika nastave'!J32</f>
        <v>NE</v>
      </c>
      <c r="J31" s="47">
        <f>'Analitika nastave'!K32</f>
        <v>0</v>
      </c>
      <c r="K31" s="48">
        <f>'Analitika nastave'!L32</f>
        <v>0</v>
      </c>
      <c r="L31" s="48">
        <f>'Analitika nastave'!M32</f>
        <v>0</v>
      </c>
      <c r="M31" s="48">
        <f>'Analitika nastave'!N32</f>
        <v>0</v>
      </c>
      <c r="N31" s="200">
        <f>'Analitika nastave'!O32</f>
        <v>0</v>
      </c>
      <c r="O31" s="131" t="str">
        <f>'Analitika nastave'!P32</f>
        <v>NE</v>
      </c>
      <c r="P31" s="47">
        <f>'Analitika nastave'!Q32</f>
        <v>0</v>
      </c>
      <c r="Q31" s="48">
        <f>'Analitika nastave'!R32</f>
        <v>0</v>
      </c>
      <c r="R31" s="48">
        <f>'Analitika nastave'!S32</f>
        <v>0</v>
      </c>
      <c r="S31" s="48">
        <f>'Analitika nastave'!T32</f>
        <v>0</v>
      </c>
      <c r="T31" s="200">
        <f>'Analitika nastave'!U32</f>
        <v>0</v>
      </c>
      <c r="U31" s="131" t="str">
        <f>'Analitika nastave'!V32</f>
        <v>NE</v>
      </c>
      <c r="V31" s="47">
        <f>'Analitika nastave'!W32</f>
        <v>0</v>
      </c>
      <c r="W31" s="48">
        <f>'Analitika nastave'!X32</f>
        <v>0</v>
      </c>
      <c r="X31" s="48">
        <f>'Analitika nastave'!Y32</f>
        <v>0</v>
      </c>
      <c r="Y31" s="48">
        <f>'Analitika nastave'!Z32</f>
        <v>0</v>
      </c>
      <c r="Z31" s="200">
        <f>'Analitika nastave'!AA32</f>
        <v>0</v>
      </c>
      <c r="AA31" s="131" t="str">
        <f>'Analitika nastave'!AB32</f>
        <v>NE</v>
      </c>
      <c r="AB31" s="47">
        <f>'Analitika nastave'!AC32</f>
        <v>0</v>
      </c>
      <c r="AC31" s="48">
        <f>'Analitika nastave'!AD32</f>
        <v>0</v>
      </c>
      <c r="AD31" s="48">
        <f>'Analitika nastave'!AE32</f>
        <v>0</v>
      </c>
      <c r="AE31" s="48">
        <f>'Analitika nastave'!AF32</f>
        <v>0</v>
      </c>
      <c r="AF31" s="200">
        <f>'Analitika nastave'!AG32</f>
        <v>0</v>
      </c>
      <c r="AG31" s="131" t="str">
        <f>'Analitika nastave'!AH32</f>
        <v>NE</v>
      </c>
      <c r="AH31" s="47">
        <f>'Analitika nastave'!AI32</f>
        <v>0</v>
      </c>
      <c r="AI31" s="48">
        <f>'Analitika nastave'!AJ32</f>
        <v>0</v>
      </c>
      <c r="AJ31" s="48">
        <f>'Analitika nastave'!AK32</f>
        <v>0</v>
      </c>
      <c r="AK31" s="48">
        <f>'Analitika nastave'!AL32</f>
        <v>0</v>
      </c>
      <c r="AL31" s="200">
        <f>'Analitika nastave'!AM32</f>
        <v>0</v>
      </c>
      <c r="AM31" s="131" t="str">
        <f>'Analitika nastave'!AN32</f>
        <v>NE</v>
      </c>
      <c r="AN31" s="47">
        <f>'Analitika nastave'!AO32</f>
        <v>0</v>
      </c>
      <c r="AO31" s="48">
        <f>'Analitika nastave'!AP32</f>
        <v>0</v>
      </c>
      <c r="AP31" s="48">
        <f>'Analitika nastave'!AQ32</f>
        <v>0</v>
      </c>
      <c r="AQ31" s="48">
        <f>'Analitika nastave'!AR32</f>
        <v>0</v>
      </c>
      <c r="AR31" s="200">
        <f>'Analitika nastave'!AS32</f>
        <v>0</v>
      </c>
      <c r="AS31" s="131" t="str">
        <f>'Analitika nastave'!AT32</f>
        <v>NE</v>
      </c>
      <c r="AT31" s="219">
        <f>'Analitika nastave'!AU32</f>
        <v>0</v>
      </c>
    </row>
    <row r="32" spans="1:46" ht="15.75" customHeight="1" thickBot="1" x14ac:dyDescent="0.3">
      <c r="A32" s="222"/>
      <c r="B32" s="224"/>
      <c r="C32" s="51" t="str">
        <f>'Analitika nastave'!D33</f>
        <v>P</v>
      </c>
      <c r="D32" s="52">
        <f>'Analitika nastave'!E33</f>
        <v>0</v>
      </c>
      <c r="E32" s="52">
        <f>'Analitika nastave'!F33</f>
        <v>0</v>
      </c>
      <c r="F32" s="52">
        <f>'Analitika nastave'!G33</f>
        <v>0</v>
      </c>
      <c r="G32" s="52">
        <f>'Analitika nastave'!H33</f>
        <v>0</v>
      </c>
      <c r="H32" s="211"/>
      <c r="I32" s="199"/>
      <c r="J32" s="53">
        <f>'Analitika nastave'!K33</f>
        <v>0</v>
      </c>
      <c r="K32" s="52">
        <f>'Analitika nastave'!L33</f>
        <v>0</v>
      </c>
      <c r="L32" s="52">
        <f>'Analitika nastave'!M33</f>
        <v>0</v>
      </c>
      <c r="M32" s="52">
        <f>'Analitika nastave'!N33</f>
        <v>0</v>
      </c>
      <c r="N32" s="211"/>
      <c r="O32" s="199"/>
      <c r="P32" s="53">
        <f>'Analitika nastave'!Q33</f>
        <v>0</v>
      </c>
      <c r="Q32" s="52">
        <f>'Analitika nastave'!R33</f>
        <v>0</v>
      </c>
      <c r="R32" s="52">
        <f>'Analitika nastave'!S33</f>
        <v>0</v>
      </c>
      <c r="S32" s="52">
        <f>'Analitika nastave'!T33</f>
        <v>0</v>
      </c>
      <c r="T32" s="211"/>
      <c r="U32" s="199"/>
      <c r="V32" s="53">
        <f>'Analitika nastave'!W33</f>
        <v>0</v>
      </c>
      <c r="W32" s="52">
        <f>'Analitika nastave'!X33</f>
        <v>0</v>
      </c>
      <c r="X32" s="52">
        <f>'Analitika nastave'!Y33</f>
        <v>0</v>
      </c>
      <c r="Y32" s="52">
        <f>'Analitika nastave'!Z33</f>
        <v>0</v>
      </c>
      <c r="Z32" s="211"/>
      <c r="AA32" s="199"/>
      <c r="AB32" s="53">
        <f>'Analitika nastave'!AC33</f>
        <v>0</v>
      </c>
      <c r="AC32" s="52">
        <f>'Analitika nastave'!AD33</f>
        <v>0</v>
      </c>
      <c r="AD32" s="52">
        <f>'Analitika nastave'!AE33</f>
        <v>0</v>
      </c>
      <c r="AE32" s="52">
        <f>'Analitika nastave'!AF33</f>
        <v>0</v>
      </c>
      <c r="AF32" s="201"/>
      <c r="AG32" s="199"/>
      <c r="AH32" s="53">
        <f>'Analitika nastave'!AI33</f>
        <v>0</v>
      </c>
      <c r="AI32" s="52">
        <f>'Analitika nastave'!AJ33</f>
        <v>0</v>
      </c>
      <c r="AJ32" s="52">
        <f>'Analitika nastave'!AK33</f>
        <v>0</v>
      </c>
      <c r="AK32" s="52">
        <f>'Analitika nastave'!AL33</f>
        <v>0</v>
      </c>
      <c r="AL32" s="201"/>
      <c r="AM32" s="199"/>
      <c r="AN32" s="53">
        <f>'Analitika nastave'!AO33</f>
        <v>0</v>
      </c>
      <c r="AO32" s="52">
        <f>'Analitika nastave'!AP33</f>
        <v>0</v>
      </c>
      <c r="AP32" s="52">
        <f>'Analitika nastave'!AQ33</f>
        <v>0</v>
      </c>
      <c r="AQ32" s="52">
        <f>'Analitika nastave'!AR33</f>
        <v>0</v>
      </c>
      <c r="AR32" s="201"/>
      <c r="AS32" s="199"/>
      <c r="AT32" s="220"/>
    </row>
    <row r="33" spans="1:46" ht="15" customHeight="1" x14ac:dyDescent="0.25">
      <c r="A33" s="221">
        <v>14</v>
      </c>
      <c r="B33" s="223">
        <f>'Analitika nastave'!C34</f>
        <v>0</v>
      </c>
      <c r="C33" s="46" t="str">
        <f>'Analitika nastave'!D34</f>
        <v>B</v>
      </c>
      <c r="D33" s="47">
        <f>'Analitika nastave'!E34</f>
        <v>0</v>
      </c>
      <c r="E33" s="48">
        <f>'Analitika nastave'!F34</f>
        <v>0</v>
      </c>
      <c r="F33" s="48">
        <f>'Analitika nastave'!G34</f>
        <v>0</v>
      </c>
      <c r="G33" s="48">
        <f>'Analitika nastave'!H34</f>
        <v>0</v>
      </c>
      <c r="H33" s="200">
        <f>'Analitika nastave'!I34</f>
        <v>0</v>
      </c>
      <c r="I33" s="131" t="str">
        <f>'Analitika nastave'!J34</f>
        <v>NE</v>
      </c>
      <c r="J33" s="47">
        <f>'Analitika nastave'!K34</f>
        <v>0</v>
      </c>
      <c r="K33" s="48">
        <f>'Analitika nastave'!L34</f>
        <v>0</v>
      </c>
      <c r="L33" s="48">
        <f>'Analitika nastave'!M34</f>
        <v>0</v>
      </c>
      <c r="M33" s="48">
        <f>'Analitika nastave'!N34</f>
        <v>0</v>
      </c>
      <c r="N33" s="200">
        <f>'Analitika nastave'!O34</f>
        <v>0</v>
      </c>
      <c r="O33" s="131" t="str">
        <f>'Analitika nastave'!P34</f>
        <v>NE</v>
      </c>
      <c r="P33" s="47">
        <f>'Analitika nastave'!Q34</f>
        <v>0</v>
      </c>
      <c r="Q33" s="48">
        <f>'Analitika nastave'!R34</f>
        <v>0</v>
      </c>
      <c r="R33" s="48">
        <f>'Analitika nastave'!S34</f>
        <v>0</v>
      </c>
      <c r="S33" s="48">
        <f>'Analitika nastave'!T34</f>
        <v>0</v>
      </c>
      <c r="T33" s="200">
        <f>'Analitika nastave'!U34</f>
        <v>0</v>
      </c>
      <c r="U33" s="131" t="str">
        <f>'Analitika nastave'!V34</f>
        <v>NE</v>
      </c>
      <c r="V33" s="47">
        <f>'Analitika nastave'!W34</f>
        <v>0</v>
      </c>
      <c r="W33" s="48">
        <f>'Analitika nastave'!X34</f>
        <v>0</v>
      </c>
      <c r="X33" s="48">
        <f>'Analitika nastave'!Y34</f>
        <v>0</v>
      </c>
      <c r="Y33" s="48">
        <f>'Analitika nastave'!Z34</f>
        <v>0</v>
      </c>
      <c r="Z33" s="200">
        <f>'Analitika nastave'!AA34</f>
        <v>0</v>
      </c>
      <c r="AA33" s="131" t="str">
        <f>'Analitika nastave'!AB34</f>
        <v>NE</v>
      </c>
      <c r="AB33" s="47">
        <f>'Analitika nastave'!AC34</f>
        <v>0</v>
      </c>
      <c r="AC33" s="48">
        <f>'Analitika nastave'!AD34</f>
        <v>0</v>
      </c>
      <c r="AD33" s="48">
        <f>'Analitika nastave'!AE34</f>
        <v>0</v>
      </c>
      <c r="AE33" s="48">
        <f>'Analitika nastave'!AF34</f>
        <v>0</v>
      </c>
      <c r="AF33" s="200">
        <f>'Analitika nastave'!AG34</f>
        <v>0</v>
      </c>
      <c r="AG33" s="131" t="str">
        <f>'Analitika nastave'!AH34</f>
        <v>NE</v>
      </c>
      <c r="AH33" s="47">
        <f>'Analitika nastave'!AI34</f>
        <v>0</v>
      </c>
      <c r="AI33" s="48">
        <f>'Analitika nastave'!AJ34</f>
        <v>0</v>
      </c>
      <c r="AJ33" s="48">
        <f>'Analitika nastave'!AK34</f>
        <v>0</v>
      </c>
      <c r="AK33" s="48">
        <f>'Analitika nastave'!AL34</f>
        <v>0</v>
      </c>
      <c r="AL33" s="200">
        <f>'Analitika nastave'!AM34</f>
        <v>0</v>
      </c>
      <c r="AM33" s="131" t="str">
        <f>'Analitika nastave'!AN34</f>
        <v>NE</v>
      </c>
      <c r="AN33" s="47">
        <f>'Analitika nastave'!AO34</f>
        <v>0</v>
      </c>
      <c r="AO33" s="48">
        <f>'Analitika nastave'!AP34</f>
        <v>0</v>
      </c>
      <c r="AP33" s="48">
        <f>'Analitika nastave'!AQ34</f>
        <v>0</v>
      </c>
      <c r="AQ33" s="48">
        <f>'Analitika nastave'!AR34</f>
        <v>0</v>
      </c>
      <c r="AR33" s="200">
        <f>'Analitika nastave'!AS34</f>
        <v>0</v>
      </c>
      <c r="AS33" s="131" t="str">
        <f>'Analitika nastave'!AT34</f>
        <v>NE</v>
      </c>
      <c r="AT33" s="219">
        <f>'Analitika nastave'!AU34</f>
        <v>0</v>
      </c>
    </row>
    <row r="34" spans="1:46" ht="15.75" customHeight="1" thickBot="1" x14ac:dyDescent="0.3">
      <c r="A34" s="222"/>
      <c r="B34" s="224"/>
      <c r="C34" s="51" t="str">
        <f>'Analitika nastave'!D35</f>
        <v>P</v>
      </c>
      <c r="D34" s="52">
        <f>'Analitika nastave'!E35</f>
        <v>0</v>
      </c>
      <c r="E34" s="52">
        <f>'Analitika nastave'!F35</f>
        <v>0</v>
      </c>
      <c r="F34" s="52">
        <f>'Analitika nastave'!G35</f>
        <v>0</v>
      </c>
      <c r="G34" s="52">
        <f>'Analitika nastave'!H35</f>
        <v>0</v>
      </c>
      <c r="H34" s="211"/>
      <c r="I34" s="199"/>
      <c r="J34" s="53">
        <f>'Analitika nastave'!K35</f>
        <v>0</v>
      </c>
      <c r="K34" s="52">
        <f>'Analitika nastave'!L35</f>
        <v>0</v>
      </c>
      <c r="L34" s="52">
        <f>'Analitika nastave'!M35</f>
        <v>0</v>
      </c>
      <c r="M34" s="52">
        <f>'Analitika nastave'!N35</f>
        <v>0</v>
      </c>
      <c r="N34" s="211"/>
      <c r="O34" s="199"/>
      <c r="P34" s="53">
        <f>'Analitika nastave'!Q35</f>
        <v>0</v>
      </c>
      <c r="Q34" s="52">
        <f>'Analitika nastave'!R35</f>
        <v>0</v>
      </c>
      <c r="R34" s="52">
        <f>'Analitika nastave'!S35</f>
        <v>0</v>
      </c>
      <c r="S34" s="52">
        <f>'Analitika nastave'!T35</f>
        <v>0</v>
      </c>
      <c r="T34" s="211"/>
      <c r="U34" s="199"/>
      <c r="V34" s="53">
        <f>'Analitika nastave'!W35</f>
        <v>0</v>
      </c>
      <c r="W34" s="52">
        <f>'Analitika nastave'!X35</f>
        <v>0</v>
      </c>
      <c r="X34" s="52">
        <f>'Analitika nastave'!Y35</f>
        <v>0</v>
      </c>
      <c r="Y34" s="52">
        <f>'Analitika nastave'!Z35</f>
        <v>0</v>
      </c>
      <c r="Z34" s="211"/>
      <c r="AA34" s="199"/>
      <c r="AB34" s="53">
        <f>'Analitika nastave'!AC35</f>
        <v>0</v>
      </c>
      <c r="AC34" s="52">
        <f>'Analitika nastave'!AD35</f>
        <v>0</v>
      </c>
      <c r="AD34" s="52">
        <f>'Analitika nastave'!AE35</f>
        <v>0</v>
      </c>
      <c r="AE34" s="52">
        <f>'Analitika nastave'!AF35</f>
        <v>0</v>
      </c>
      <c r="AF34" s="201"/>
      <c r="AG34" s="199"/>
      <c r="AH34" s="53">
        <f>'Analitika nastave'!AI35</f>
        <v>0</v>
      </c>
      <c r="AI34" s="52">
        <f>'Analitika nastave'!AJ35</f>
        <v>0</v>
      </c>
      <c r="AJ34" s="52">
        <f>'Analitika nastave'!AK35</f>
        <v>0</v>
      </c>
      <c r="AK34" s="52">
        <f>'Analitika nastave'!AL35</f>
        <v>0</v>
      </c>
      <c r="AL34" s="201"/>
      <c r="AM34" s="199"/>
      <c r="AN34" s="53">
        <f>'Analitika nastave'!AO35</f>
        <v>0</v>
      </c>
      <c r="AO34" s="52">
        <f>'Analitika nastave'!AP35</f>
        <v>0</v>
      </c>
      <c r="AP34" s="52">
        <f>'Analitika nastave'!AQ35</f>
        <v>0</v>
      </c>
      <c r="AQ34" s="52">
        <f>'Analitika nastave'!AR35</f>
        <v>0</v>
      </c>
      <c r="AR34" s="201"/>
      <c r="AS34" s="199"/>
      <c r="AT34" s="220"/>
    </row>
    <row r="35" spans="1:46" ht="15" customHeight="1" x14ac:dyDescent="0.25">
      <c r="A35" s="221">
        <v>15</v>
      </c>
      <c r="B35" s="223">
        <f>'Analitika nastave'!C36</f>
        <v>0</v>
      </c>
      <c r="C35" s="46" t="str">
        <f>'Analitika nastave'!D36</f>
        <v>B</v>
      </c>
      <c r="D35" s="47">
        <f>'Analitika nastave'!E36</f>
        <v>0</v>
      </c>
      <c r="E35" s="48">
        <f>'Analitika nastave'!F36</f>
        <v>0</v>
      </c>
      <c r="F35" s="48">
        <f>'Analitika nastave'!G36</f>
        <v>0</v>
      </c>
      <c r="G35" s="48">
        <f>'Analitika nastave'!H36</f>
        <v>0</v>
      </c>
      <c r="H35" s="200">
        <f>'Analitika nastave'!I36</f>
        <v>0</v>
      </c>
      <c r="I35" s="131" t="str">
        <f>'Analitika nastave'!J36</f>
        <v>NE</v>
      </c>
      <c r="J35" s="47">
        <f>'Analitika nastave'!K36</f>
        <v>0</v>
      </c>
      <c r="K35" s="48">
        <f>'Analitika nastave'!L36</f>
        <v>0</v>
      </c>
      <c r="L35" s="48">
        <f>'Analitika nastave'!M36</f>
        <v>0</v>
      </c>
      <c r="M35" s="48">
        <f>'Analitika nastave'!N36</f>
        <v>0</v>
      </c>
      <c r="N35" s="200">
        <f>'Analitika nastave'!O36</f>
        <v>0</v>
      </c>
      <c r="O35" s="131" t="str">
        <f>'Analitika nastave'!P36</f>
        <v>NE</v>
      </c>
      <c r="P35" s="47">
        <f>'Analitika nastave'!Q36</f>
        <v>0</v>
      </c>
      <c r="Q35" s="48">
        <f>'Analitika nastave'!R36</f>
        <v>0</v>
      </c>
      <c r="R35" s="48">
        <f>'Analitika nastave'!S36</f>
        <v>0</v>
      </c>
      <c r="S35" s="48">
        <f>'Analitika nastave'!T36</f>
        <v>0</v>
      </c>
      <c r="T35" s="200">
        <f>'Analitika nastave'!U36</f>
        <v>0</v>
      </c>
      <c r="U35" s="131" t="str">
        <f>'Analitika nastave'!V36</f>
        <v>NE</v>
      </c>
      <c r="V35" s="47">
        <f>'Analitika nastave'!W36</f>
        <v>0</v>
      </c>
      <c r="W35" s="48">
        <f>'Analitika nastave'!X36</f>
        <v>0</v>
      </c>
      <c r="X35" s="48">
        <f>'Analitika nastave'!Y36</f>
        <v>0</v>
      </c>
      <c r="Y35" s="48">
        <f>'Analitika nastave'!Z36</f>
        <v>0</v>
      </c>
      <c r="Z35" s="200">
        <f>'Analitika nastave'!AA36</f>
        <v>0</v>
      </c>
      <c r="AA35" s="131" t="str">
        <f>'Analitika nastave'!AB36</f>
        <v>NE</v>
      </c>
      <c r="AB35" s="47">
        <f>'Analitika nastave'!AC36</f>
        <v>0</v>
      </c>
      <c r="AC35" s="48">
        <f>'Analitika nastave'!AD36</f>
        <v>0</v>
      </c>
      <c r="AD35" s="48">
        <f>'Analitika nastave'!AE36</f>
        <v>0</v>
      </c>
      <c r="AE35" s="48">
        <f>'Analitika nastave'!AF36</f>
        <v>0</v>
      </c>
      <c r="AF35" s="200">
        <f>'Analitika nastave'!AG36</f>
        <v>0</v>
      </c>
      <c r="AG35" s="131" t="str">
        <f>'Analitika nastave'!AH36</f>
        <v>NE</v>
      </c>
      <c r="AH35" s="47">
        <f>'Analitika nastave'!AI36</f>
        <v>0</v>
      </c>
      <c r="AI35" s="48">
        <f>'Analitika nastave'!AJ36</f>
        <v>0</v>
      </c>
      <c r="AJ35" s="48">
        <f>'Analitika nastave'!AK36</f>
        <v>0</v>
      </c>
      <c r="AK35" s="48">
        <f>'Analitika nastave'!AL36</f>
        <v>0</v>
      </c>
      <c r="AL35" s="200">
        <f>'Analitika nastave'!AM36</f>
        <v>0</v>
      </c>
      <c r="AM35" s="131" t="str">
        <f>'Analitika nastave'!AN36</f>
        <v>NE</v>
      </c>
      <c r="AN35" s="47">
        <f>'Analitika nastave'!AO36</f>
        <v>0</v>
      </c>
      <c r="AO35" s="48">
        <f>'Analitika nastave'!AP36</f>
        <v>0</v>
      </c>
      <c r="AP35" s="48">
        <f>'Analitika nastave'!AQ36</f>
        <v>0</v>
      </c>
      <c r="AQ35" s="48">
        <f>'Analitika nastave'!AR36</f>
        <v>0</v>
      </c>
      <c r="AR35" s="200">
        <f>'Analitika nastave'!AS36</f>
        <v>0</v>
      </c>
      <c r="AS35" s="131" t="str">
        <f>'Analitika nastave'!AT36</f>
        <v>NE</v>
      </c>
      <c r="AT35" s="219">
        <f>'Analitika nastave'!AU36</f>
        <v>0</v>
      </c>
    </row>
    <row r="36" spans="1:46" ht="15.75" customHeight="1" thickBot="1" x14ac:dyDescent="0.3">
      <c r="A36" s="222"/>
      <c r="B36" s="224"/>
      <c r="C36" s="51" t="str">
        <f>'Analitika nastave'!D37</f>
        <v>P</v>
      </c>
      <c r="D36" s="52">
        <f>'Analitika nastave'!E37</f>
        <v>0</v>
      </c>
      <c r="E36" s="52">
        <f>'Analitika nastave'!F37</f>
        <v>0</v>
      </c>
      <c r="F36" s="52">
        <f>'Analitika nastave'!G37</f>
        <v>0</v>
      </c>
      <c r="G36" s="52">
        <f>'Analitika nastave'!H37</f>
        <v>0</v>
      </c>
      <c r="H36" s="211"/>
      <c r="I36" s="199"/>
      <c r="J36" s="53">
        <f>'Analitika nastave'!K37</f>
        <v>0</v>
      </c>
      <c r="K36" s="52">
        <f>'Analitika nastave'!L37</f>
        <v>0</v>
      </c>
      <c r="L36" s="52">
        <f>'Analitika nastave'!M37</f>
        <v>0</v>
      </c>
      <c r="M36" s="52">
        <f>'Analitika nastave'!N37</f>
        <v>0</v>
      </c>
      <c r="N36" s="211"/>
      <c r="O36" s="199"/>
      <c r="P36" s="53">
        <f>'Analitika nastave'!Q37</f>
        <v>0</v>
      </c>
      <c r="Q36" s="52">
        <f>'Analitika nastave'!R37</f>
        <v>0</v>
      </c>
      <c r="R36" s="52">
        <f>'Analitika nastave'!S37</f>
        <v>0</v>
      </c>
      <c r="S36" s="52">
        <f>'Analitika nastave'!T37</f>
        <v>0</v>
      </c>
      <c r="T36" s="211"/>
      <c r="U36" s="199"/>
      <c r="V36" s="53">
        <f>'Analitika nastave'!W37</f>
        <v>0</v>
      </c>
      <c r="W36" s="52">
        <f>'Analitika nastave'!X37</f>
        <v>0</v>
      </c>
      <c r="X36" s="52">
        <f>'Analitika nastave'!Y37</f>
        <v>0</v>
      </c>
      <c r="Y36" s="52">
        <f>'Analitika nastave'!Z37</f>
        <v>0</v>
      </c>
      <c r="Z36" s="211"/>
      <c r="AA36" s="199"/>
      <c r="AB36" s="53">
        <f>'Analitika nastave'!AC37</f>
        <v>0</v>
      </c>
      <c r="AC36" s="52">
        <f>'Analitika nastave'!AD37</f>
        <v>0</v>
      </c>
      <c r="AD36" s="52">
        <f>'Analitika nastave'!AE37</f>
        <v>0</v>
      </c>
      <c r="AE36" s="52">
        <f>'Analitika nastave'!AF37</f>
        <v>0</v>
      </c>
      <c r="AF36" s="201"/>
      <c r="AG36" s="199"/>
      <c r="AH36" s="53">
        <f>'Analitika nastave'!AI37</f>
        <v>0</v>
      </c>
      <c r="AI36" s="52">
        <f>'Analitika nastave'!AJ37</f>
        <v>0</v>
      </c>
      <c r="AJ36" s="52">
        <f>'Analitika nastave'!AK37</f>
        <v>0</v>
      </c>
      <c r="AK36" s="52">
        <f>'Analitika nastave'!AL37</f>
        <v>0</v>
      </c>
      <c r="AL36" s="201"/>
      <c r="AM36" s="199"/>
      <c r="AN36" s="53">
        <f>'Analitika nastave'!AO37</f>
        <v>0</v>
      </c>
      <c r="AO36" s="52">
        <f>'Analitika nastave'!AP37</f>
        <v>0</v>
      </c>
      <c r="AP36" s="52">
        <f>'Analitika nastave'!AQ37</f>
        <v>0</v>
      </c>
      <c r="AQ36" s="52">
        <f>'Analitika nastave'!AR37</f>
        <v>0</v>
      </c>
      <c r="AR36" s="201"/>
      <c r="AS36" s="199"/>
      <c r="AT36" s="220"/>
    </row>
    <row r="37" spans="1:46" ht="15" customHeight="1" x14ac:dyDescent="0.25">
      <c r="A37" s="221">
        <v>16</v>
      </c>
      <c r="B37" s="223">
        <f>'Analitika nastave'!C38</f>
        <v>0</v>
      </c>
      <c r="C37" s="46" t="str">
        <f>'Analitika nastave'!D38</f>
        <v>B</v>
      </c>
      <c r="D37" s="47">
        <f>'Analitika nastave'!E38</f>
        <v>0</v>
      </c>
      <c r="E37" s="48">
        <f>'Analitika nastave'!F38</f>
        <v>0</v>
      </c>
      <c r="F37" s="48">
        <f>'Analitika nastave'!G38</f>
        <v>0</v>
      </c>
      <c r="G37" s="48">
        <f>'Analitika nastave'!H38</f>
        <v>0</v>
      </c>
      <c r="H37" s="200">
        <f>'Analitika nastave'!I38</f>
        <v>0</v>
      </c>
      <c r="I37" s="131" t="str">
        <f>'Analitika nastave'!J38</f>
        <v>NE</v>
      </c>
      <c r="J37" s="47">
        <f>'Analitika nastave'!K38</f>
        <v>0</v>
      </c>
      <c r="K37" s="48">
        <f>'Analitika nastave'!L38</f>
        <v>0</v>
      </c>
      <c r="L37" s="48">
        <f>'Analitika nastave'!M38</f>
        <v>0</v>
      </c>
      <c r="M37" s="48">
        <f>'Analitika nastave'!N38</f>
        <v>0</v>
      </c>
      <c r="N37" s="200">
        <f>'Analitika nastave'!O38</f>
        <v>0</v>
      </c>
      <c r="O37" s="131" t="str">
        <f>'Analitika nastave'!P38</f>
        <v>NE</v>
      </c>
      <c r="P37" s="47">
        <f>'Analitika nastave'!Q38</f>
        <v>0</v>
      </c>
      <c r="Q37" s="48">
        <f>'Analitika nastave'!R38</f>
        <v>0</v>
      </c>
      <c r="R37" s="48">
        <f>'Analitika nastave'!S38</f>
        <v>0</v>
      </c>
      <c r="S37" s="48">
        <f>'Analitika nastave'!T38</f>
        <v>0</v>
      </c>
      <c r="T37" s="200">
        <f>'Analitika nastave'!U38</f>
        <v>0</v>
      </c>
      <c r="U37" s="131" t="str">
        <f>'Analitika nastave'!V38</f>
        <v>NE</v>
      </c>
      <c r="V37" s="47">
        <f>'Analitika nastave'!W38</f>
        <v>0</v>
      </c>
      <c r="W37" s="48">
        <f>'Analitika nastave'!X38</f>
        <v>0</v>
      </c>
      <c r="X37" s="48">
        <f>'Analitika nastave'!Y38</f>
        <v>0</v>
      </c>
      <c r="Y37" s="48">
        <f>'Analitika nastave'!Z38</f>
        <v>0</v>
      </c>
      <c r="Z37" s="200">
        <f>'Analitika nastave'!AA38</f>
        <v>0</v>
      </c>
      <c r="AA37" s="131" t="str">
        <f>'Analitika nastave'!AB38</f>
        <v>NE</v>
      </c>
      <c r="AB37" s="47">
        <f>'Analitika nastave'!AC38</f>
        <v>0</v>
      </c>
      <c r="AC37" s="48">
        <f>'Analitika nastave'!AD38</f>
        <v>0</v>
      </c>
      <c r="AD37" s="48">
        <f>'Analitika nastave'!AE38</f>
        <v>0</v>
      </c>
      <c r="AE37" s="48">
        <f>'Analitika nastave'!AF38</f>
        <v>0</v>
      </c>
      <c r="AF37" s="200">
        <f>'Analitika nastave'!AG38</f>
        <v>0</v>
      </c>
      <c r="AG37" s="131" t="str">
        <f>'Analitika nastave'!AH38</f>
        <v>NE</v>
      </c>
      <c r="AH37" s="47">
        <f>'Analitika nastave'!AI38</f>
        <v>0</v>
      </c>
      <c r="AI37" s="48">
        <f>'Analitika nastave'!AJ38</f>
        <v>0</v>
      </c>
      <c r="AJ37" s="48">
        <f>'Analitika nastave'!AK38</f>
        <v>0</v>
      </c>
      <c r="AK37" s="48">
        <f>'Analitika nastave'!AL38</f>
        <v>0</v>
      </c>
      <c r="AL37" s="200">
        <f>'Analitika nastave'!AM38</f>
        <v>0</v>
      </c>
      <c r="AM37" s="131" t="str">
        <f>'Analitika nastave'!AN38</f>
        <v>NE</v>
      </c>
      <c r="AN37" s="47">
        <f>'Analitika nastave'!AO38</f>
        <v>0</v>
      </c>
      <c r="AO37" s="48">
        <f>'Analitika nastave'!AP38</f>
        <v>0</v>
      </c>
      <c r="AP37" s="48">
        <f>'Analitika nastave'!AQ38</f>
        <v>0</v>
      </c>
      <c r="AQ37" s="48">
        <f>'Analitika nastave'!AR38</f>
        <v>0</v>
      </c>
      <c r="AR37" s="200">
        <f>'Analitika nastave'!AS38</f>
        <v>0</v>
      </c>
      <c r="AS37" s="131" t="str">
        <f>'Analitika nastave'!AT38</f>
        <v>NE</v>
      </c>
      <c r="AT37" s="219">
        <f>'Analitika nastave'!AU38</f>
        <v>0</v>
      </c>
    </row>
    <row r="38" spans="1:46" ht="15.75" customHeight="1" thickBot="1" x14ac:dyDescent="0.3">
      <c r="A38" s="222"/>
      <c r="B38" s="224"/>
      <c r="C38" s="51" t="str">
        <f>'Analitika nastave'!D39</f>
        <v>P</v>
      </c>
      <c r="D38" s="52">
        <f>'Analitika nastave'!E39</f>
        <v>0</v>
      </c>
      <c r="E38" s="52">
        <f>'Analitika nastave'!F39</f>
        <v>0</v>
      </c>
      <c r="F38" s="52">
        <f>'Analitika nastave'!G39</f>
        <v>0</v>
      </c>
      <c r="G38" s="52">
        <f>'Analitika nastave'!H39</f>
        <v>0</v>
      </c>
      <c r="H38" s="211"/>
      <c r="I38" s="199"/>
      <c r="J38" s="53">
        <f>'Analitika nastave'!K39</f>
        <v>0</v>
      </c>
      <c r="K38" s="52">
        <f>'Analitika nastave'!L39</f>
        <v>0</v>
      </c>
      <c r="L38" s="52">
        <f>'Analitika nastave'!M39</f>
        <v>0</v>
      </c>
      <c r="M38" s="52">
        <f>'Analitika nastave'!N39</f>
        <v>0</v>
      </c>
      <c r="N38" s="211"/>
      <c r="O38" s="199"/>
      <c r="P38" s="53">
        <f>'Analitika nastave'!Q39</f>
        <v>0</v>
      </c>
      <c r="Q38" s="52">
        <f>'Analitika nastave'!R39</f>
        <v>0</v>
      </c>
      <c r="R38" s="52">
        <f>'Analitika nastave'!S39</f>
        <v>0</v>
      </c>
      <c r="S38" s="52">
        <f>'Analitika nastave'!T39</f>
        <v>0</v>
      </c>
      <c r="T38" s="211"/>
      <c r="U38" s="199"/>
      <c r="V38" s="53">
        <f>'Analitika nastave'!W39</f>
        <v>0</v>
      </c>
      <c r="W38" s="52">
        <f>'Analitika nastave'!X39</f>
        <v>0</v>
      </c>
      <c r="X38" s="52">
        <f>'Analitika nastave'!Y39</f>
        <v>0</v>
      </c>
      <c r="Y38" s="52">
        <f>'Analitika nastave'!Z39</f>
        <v>0</v>
      </c>
      <c r="Z38" s="211"/>
      <c r="AA38" s="199"/>
      <c r="AB38" s="53">
        <f>'Analitika nastave'!AC39</f>
        <v>0</v>
      </c>
      <c r="AC38" s="52">
        <f>'Analitika nastave'!AD39</f>
        <v>0</v>
      </c>
      <c r="AD38" s="52">
        <f>'Analitika nastave'!AE39</f>
        <v>0</v>
      </c>
      <c r="AE38" s="52">
        <f>'Analitika nastave'!AF39</f>
        <v>0</v>
      </c>
      <c r="AF38" s="201"/>
      <c r="AG38" s="199"/>
      <c r="AH38" s="53">
        <f>'Analitika nastave'!AI39</f>
        <v>0</v>
      </c>
      <c r="AI38" s="52">
        <f>'Analitika nastave'!AJ39</f>
        <v>0</v>
      </c>
      <c r="AJ38" s="52">
        <f>'Analitika nastave'!AK39</f>
        <v>0</v>
      </c>
      <c r="AK38" s="52">
        <f>'Analitika nastave'!AL39</f>
        <v>0</v>
      </c>
      <c r="AL38" s="201"/>
      <c r="AM38" s="199"/>
      <c r="AN38" s="53">
        <f>'Analitika nastave'!AO39</f>
        <v>0</v>
      </c>
      <c r="AO38" s="52">
        <f>'Analitika nastave'!AP39</f>
        <v>0</v>
      </c>
      <c r="AP38" s="52">
        <f>'Analitika nastave'!AQ39</f>
        <v>0</v>
      </c>
      <c r="AQ38" s="52">
        <f>'Analitika nastave'!AR39</f>
        <v>0</v>
      </c>
      <c r="AR38" s="201"/>
      <c r="AS38" s="199"/>
      <c r="AT38" s="220"/>
    </row>
    <row r="39" spans="1:46" ht="15" customHeight="1" x14ac:dyDescent="0.25">
      <c r="A39" s="221">
        <v>17</v>
      </c>
      <c r="B39" s="223">
        <f>'Analitika nastave'!C40</f>
        <v>0</v>
      </c>
      <c r="C39" s="46" t="str">
        <f>'Analitika nastave'!D40</f>
        <v>B</v>
      </c>
      <c r="D39" s="47">
        <f>'Analitika nastave'!E40</f>
        <v>0</v>
      </c>
      <c r="E39" s="48">
        <f>'Analitika nastave'!F40</f>
        <v>0</v>
      </c>
      <c r="F39" s="48">
        <f>'Analitika nastave'!G40</f>
        <v>0</v>
      </c>
      <c r="G39" s="48">
        <f>'Analitika nastave'!H40</f>
        <v>0</v>
      </c>
      <c r="H39" s="200">
        <f>'Analitika nastave'!I40</f>
        <v>0</v>
      </c>
      <c r="I39" s="131" t="str">
        <f>'Analitika nastave'!J40</f>
        <v>NE</v>
      </c>
      <c r="J39" s="47">
        <f>'Analitika nastave'!K40</f>
        <v>0</v>
      </c>
      <c r="K39" s="48">
        <f>'Analitika nastave'!L40</f>
        <v>0</v>
      </c>
      <c r="L39" s="48">
        <f>'Analitika nastave'!M40</f>
        <v>0</v>
      </c>
      <c r="M39" s="48">
        <f>'Analitika nastave'!N40</f>
        <v>0</v>
      </c>
      <c r="N39" s="200">
        <f>'Analitika nastave'!O40</f>
        <v>0</v>
      </c>
      <c r="O39" s="131" t="str">
        <f>'Analitika nastave'!P40</f>
        <v>NE</v>
      </c>
      <c r="P39" s="47">
        <f>'Analitika nastave'!Q40</f>
        <v>0</v>
      </c>
      <c r="Q39" s="48">
        <f>'Analitika nastave'!R40</f>
        <v>0</v>
      </c>
      <c r="R39" s="48">
        <f>'Analitika nastave'!S40</f>
        <v>0</v>
      </c>
      <c r="S39" s="48">
        <f>'Analitika nastave'!T40</f>
        <v>0</v>
      </c>
      <c r="T39" s="200">
        <f>'Analitika nastave'!U40</f>
        <v>0</v>
      </c>
      <c r="U39" s="131" t="str">
        <f>'Analitika nastave'!V40</f>
        <v>NE</v>
      </c>
      <c r="V39" s="47">
        <f>'Analitika nastave'!W40</f>
        <v>0</v>
      </c>
      <c r="W39" s="48">
        <f>'Analitika nastave'!X40</f>
        <v>0</v>
      </c>
      <c r="X39" s="48">
        <f>'Analitika nastave'!Y40</f>
        <v>0</v>
      </c>
      <c r="Y39" s="48">
        <f>'Analitika nastave'!Z40</f>
        <v>0</v>
      </c>
      <c r="Z39" s="200">
        <f>'Analitika nastave'!AA40</f>
        <v>0</v>
      </c>
      <c r="AA39" s="131" t="str">
        <f>'Analitika nastave'!AB40</f>
        <v>NE</v>
      </c>
      <c r="AB39" s="47">
        <f>'Analitika nastave'!AC40</f>
        <v>0</v>
      </c>
      <c r="AC39" s="48">
        <f>'Analitika nastave'!AD40</f>
        <v>0</v>
      </c>
      <c r="AD39" s="48">
        <f>'Analitika nastave'!AE40</f>
        <v>0</v>
      </c>
      <c r="AE39" s="48">
        <f>'Analitika nastave'!AF40</f>
        <v>0</v>
      </c>
      <c r="AF39" s="200">
        <f>'Analitika nastave'!AG40</f>
        <v>0</v>
      </c>
      <c r="AG39" s="131" t="str">
        <f>'Analitika nastave'!AH40</f>
        <v>NE</v>
      </c>
      <c r="AH39" s="47">
        <f>'Analitika nastave'!AI40</f>
        <v>0</v>
      </c>
      <c r="AI39" s="48">
        <f>'Analitika nastave'!AJ40</f>
        <v>0</v>
      </c>
      <c r="AJ39" s="48">
        <f>'Analitika nastave'!AK40</f>
        <v>0</v>
      </c>
      <c r="AK39" s="48">
        <f>'Analitika nastave'!AL40</f>
        <v>0</v>
      </c>
      <c r="AL39" s="200">
        <f>'Analitika nastave'!AM40</f>
        <v>0</v>
      </c>
      <c r="AM39" s="131" t="str">
        <f>'Analitika nastave'!AN40</f>
        <v>NE</v>
      </c>
      <c r="AN39" s="47">
        <f>'Analitika nastave'!AO40</f>
        <v>0</v>
      </c>
      <c r="AO39" s="48">
        <f>'Analitika nastave'!AP40</f>
        <v>0</v>
      </c>
      <c r="AP39" s="48">
        <f>'Analitika nastave'!AQ40</f>
        <v>0</v>
      </c>
      <c r="AQ39" s="48">
        <f>'Analitika nastave'!AR40</f>
        <v>0</v>
      </c>
      <c r="AR39" s="200">
        <f>'Analitika nastave'!AS40</f>
        <v>0</v>
      </c>
      <c r="AS39" s="131" t="str">
        <f>'Analitika nastave'!AT40</f>
        <v>NE</v>
      </c>
      <c r="AT39" s="219">
        <f>'Analitika nastave'!AU40</f>
        <v>0</v>
      </c>
    </row>
    <row r="40" spans="1:46" ht="15.75" customHeight="1" thickBot="1" x14ac:dyDescent="0.3">
      <c r="A40" s="222"/>
      <c r="B40" s="224"/>
      <c r="C40" s="51" t="str">
        <f>'Analitika nastave'!D41</f>
        <v>P</v>
      </c>
      <c r="D40" s="52">
        <f>'Analitika nastave'!E41</f>
        <v>0</v>
      </c>
      <c r="E40" s="52">
        <f>'Analitika nastave'!F41</f>
        <v>0</v>
      </c>
      <c r="F40" s="52">
        <f>'Analitika nastave'!G41</f>
        <v>0</v>
      </c>
      <c r="G40" s="52">
        <f>'Analitika nastave'!H41</f>
        <v>0</v>
      </c>
      <c r="H40" s="211"/>
      <c r="I40" s="199"/>
      <c r="J40" s="53">
        <f>'Analitika nastave'!K41</f>
        <v>0</v>
      </c>
      <c r="K40" s="52">
        <f>'Analitika nastave'!L41</f>
        <v>0</v>
      </c>
      <c r="L40" s="52">
        <f>'Analitika nastave'!M41</f>
        <v>0</v>
      </c>
      <c r="M40" s="52">
        <f>'Analitika nastave'!N41</f>
        <v>0</v>
      </c>
      <c r="N40" s="211"/>
      <c r="O40" s="199"/>
      <c r="P40" s="53">
        <f>'Analitika nastave'!Q41</f>
        <v>0</v>
      </c>
      <c r="Q40" s="52">
        <f>'Analitika nastave'!R41</f>
        <v>0</v>
      </c>
      <c r="R40" s="52">
        <f>'Analitika nastave'!S41</f>
        <v>0</v>
      </c>
      <c r="S40" s="52">
        <f>'Analitika nastave'!T41</f>
        <v>0</v>
      </c>
      <c r="T40" s="211"/>
      <c r="U40" s="199"/>
      <c r="V40" s="53">
        <f>'Analitika nastave'!W41</f>
        <v>0</v>
      </c>
      <c r="W40" s="52">
        <f>'Analitika nastave'!X41</f>
        <v>0</v>
      </c>
      <c r="X40" s="52">
        <f>'Analitika nastave'!Y41</f>
        <v>0</v>
      </c>
      <c r="Y40" s="52">
        <f>'Analitika nastave'!Z41</f>
        <v>0</v>
      </c>
      <c r="Z40" s="211"/>
      <c r="AA40" s="199"/>
      <c r="AB40" s="53">
        <f>'Analitika nastave'!AC41</f>
        <v>0</v>
      </c>
      <c r="AC40" s="52">
        <f>'Analitika nastave'!AD41</f>
        <v>0</v>
      </c>
      <c r="AD40" s="52">
        <f>'Analitika nastave'!AE41</f>
        <v>0</v>
      </c>
      <c r="AE40" s="52">
        <f>'Analitika nastave'!AF41</f>
        <v>0</v>
      </c>
      <c r="AF40" s="201"/>
      <c r="AG40" s="199"/>
      <c r="AH40" s="53">
        <f>'Analitika nastave'!AI41</f>
        <v>0</v>
      </c>
      <c r="AI40" s="52">
        <f>'Analitika nastave'!AJ41</f>
        <v>0</v>
      </c>
      <c r="AJ40" s="52">
        <f>'Analitika nastave'!AK41</f>
        <v>0</v>
      </c>
      <c r="AK40" s="52">
        <f>'Analitika nastave'!AL41</f>
        <v>0</v>
      </c>
      <c r="AL40" s="201"/>
      <c r="AM40" s="199"/>
      <c r="AN40" s="53">
        <f>'Analitika nastave'!AO41</f>
        <v>0</v>
      </c>
      <c r="AO40" s="52">
        <f>'Analitika nastave'!AP41</f>
        <v>0</v>
      </c>
      <c r="AP40" s="52">
        <f>'Analitika nastave'!AQ41</f>
        <v>0</v>
      </c>
      <c r="AQ40" s="52">
        <f>'Analitika nastave'!AR41</f>
        <v>0</v>
      </c>
      <c r="AR40" s="201"/>
      <c r="AS40" s="199"/>
      <c r="AT40" s="220"/>
    </row>
    <row r="41" spans="1:46" ht="15" customHeight="1" x14ac:dyDescent="0.25">
      <c r="A41" s="221">
        <v>18</v>
      </c>
      <c r="B41" s="223">
        <f>'Analitika nastave'!C42</f>
        <v>0</v>
      </c>
      <c r="C41" s="46" t="str">
        <f>'Analitika nastave'!D42</f>
        <v>B</v>
      </c>
      <c r="D41" s="47">
        <f>'Analitika nastave'!E42</f>
        <v>0</v>
      </c>
      <c r="E41" s="48">
        <f>'Analitika nastave'!F42</f>
        <v>0</v>
      </c>
      <c r="F41" s="48">
        <f>'Analitika nastave'!G42</f>
        <v>0</v>
      </c>
      <c r="G41" s="48">
        <f>'Analitika nastave'!H42</f>
        <v>0</v>
      </c>
      <c r="H41" s="200">
        <f>'Analitika nastave'!I42</f>
        <v>0</v>
      </c>
      <c r="I41" s="131" t="str">
        <f>'Analitika nastave'!J42</f>
        <v>NE</v>
      </c>
      <c r="J41" s="47">
        <f>'Analitika nastave'!K42</f>
        <v>0</v>
      </c>
      <c r="K41" s="48">
        <f>'Analitika nastave'!L42</f>
        <v>0</v>
      </c>
      <c r="L41" s="48">
        <f>'Analitika nastave'!M42</f>
        <v>0</v>
      </c>
      <c r="M41" s="48">
        <f>'Analitika nastave'!N42</f>
        <v>0</v>
      </c>
      <c r="N41" s="200">
        <f>'Analitika nastave'!O42</f>
        <v>0</v>
      </c>
      <c r="O41" s="131" t="str">
        <f>'Analitika nastave'!P42</f>
        <v>NE</v>
      </c>
      <c r="P41" s="47">
        <f>'Analitika nastave'!Q42</f>
        <v>0</v>
      </c>
      <c r="Q41" s="48">
        <f>'Analitika nastave'!R42</f>
        <v>0</v>
      </c>
      <c r="R41" s="48">
        <f>'Analitika nastave'!S42</f>
        <v>0</v>
      </c>
      <c r="S41" s="48">
        <f>'Analitika nastave'!T42</f>
        <v>0</v>
      </c>
      <c r="T41" s="200">
        <f>'Analitika nastave'!U42</f>
        <v>0</v>
      </c>
      <c r="U41" s="131" t="str">
        <f>'Analitika nastave'!V42</f>
        <v>NE</v>
      </c>
      <c r="V41" s="47">
        <f>'Analitika nastave'!W42</f>
        <v>0</v>
      </c>
      <c r="W41" s="48">
        <f>'Analitika nastave'!X42</f>
        <v>0</v>
      </c>
      <c r="X41" s="48">
        <f>'Analitika nastave'!Y42</f>
        <v>0</v>
      </c>
      <c r="Y41" s="48">
        <f>'Analitika nastave'!Z42</f>
        <v>0</v>
      </c>
      <c r="Z41" s="200">
        <f>'Analitika nastave'!AA42</f>
        <v>0</v>
      </c>
      <c r="AA41" s="131" t="str">
        <f>'Analitika nastave'!AB42</f>
        <v>NE</v>
      </c>
      <c r="AB41" s="47">
        <f>'Analitika nastave'!AC42</f>
        <v>0</v>
      </c>
      <c r="AC41" s="48">
        <f>'Analitika nastave'!AD42</f>
        <v>0</v>
      </c>
      <c r="AD41" s="48">
        <f>'Analitika nastave'!AE42</f>
        <v>0</v>
      </c>
      <c r="AE41" s="48">
        <f>'Analitika nastave'!AF42</f>
        <v>0</v>
      </c>
      <c r="AF41" s="200">
        <f>'Analitika nastave'!AG42</f>
        <v>0</v>
      </c>
      <c r="AG41" s="131" t="str">
        <f>'Analitika nastave'!AH42</f>
        <v>NE</v>
      </c>
      <c r="AH41" s="47">
        <f>'Analitika nastave'!AI42</f>
        <v>0</v>
      </c>
      <c r="AI41" s="48">
        <f>'Analitika nastave'!AJ42</f>
        <v>0</v>
      </c>
      <c r="AJ41" s="48">
        <f>'Analitika nastave'!AK42</f>
        <v>0</v>
      </c>
      <c r="AK41" s="48">
        <f>'Analitika nastave'!AL42</f>
        <v>0</v>
      </c>
      <c r="AL41" s="200">
        <f>'Analitika nastave'!AM42</f>
        <v>0</v>
      </c>
      <c r="AM41" s="131" t="str">
        <f>'Analitika nastave'!AN42</f>
        <v>NE</v>
      </c>
      <c r="AN41" s="47">
        <f>'Analitika nastave'!AO42</f>
        <v>0</v>
      </c>
      <c r="AO41" s="48">
        <f>'Analitika nastave'!AP42</f>
        <v>0</v>
      </c>
      <c r="AP41" s="48">
        <f>'Analitika nastave'!AQ42</f>
        <v>0</v>
      </c>
      <c r="AQ41" s="48">
        <f>'Analitika nastave'!AR42</f>
        <v>0</v>
      </c>
      <c r="AR41" s="200">
        <f>'Analitika nastave'!AS42</f>
        <v>0</v>
      </c>
      <c r="AS41" s="131" t="str">
        <f>'Analitika nastave'!AT42</f>
        <v>NE</v>
      </c>
      <c r="AT41" s="219">
        <f>'Analitika nastave'!AU42</f>
        <v>0</v>
      </c>
    </row>
    <row r="42" spans="1:46" ht="15.75" customHeight="1" thickBot="1" x14ac:dyDescent="0.3">
      <c r="A42" s="222"/>
      <c r="B42" s="224"/>
      <c r="C42" s="51" t="str">
        <f>'Analitika nastave'!D43</f>
        <v>P</v>
      </c>
      <c r="D42" s="52">
        <f>'Analitika nastave'!E43</f>
        <v>0</v>
      </c>
      <c r="E42" s="52">
        <f>'Analitika nastave'!F43</f>
        <v>0</v>
      </c>
      <c r="F42" s="52">
        <f>'Analitika nastave'!G43</f>
        <v>0</v>
      </c>
      <c r="G42" s="52">
        <f>'Analitika nastave'!H43</f>
        <v>0</v>
      </c>
      <c r="H42" s="211"/>
      <c r="I42" s="199"/>
      <c r="J42" s="53">
        <f>'Analitika nastave'!K43</f>
        <v>0</v>
      </c>
      <c r="K42" s="52">
        <f>'Analitika nastave'!L43</f>
        <v>0</v>
      </c>
      <c r="L42" s="52">
        <f>'Analitika nastave'!M43</f>
        <v>0</v>
      </c>
      <c r="M42" s="52">
        <f>'Analitika nastave'!N43</f>
        <v>0</v>
      </c>
      <c r="N42" s="211"/>
      <c r="O42" s="199"/>
      <c r="P42" s="53">
        <f>'Analitika nastave'!Q43</f>
        <v>0</v>
      </c>
      <c r="Q42" s="52">
        <f>'Analitika nastave'!R43</f>
        <v>0</v>
      </c>
      <c r="R42" s="52">
        <f>'Analitika nastave'!S43</f>
        <v>0</v>
      </c>
      <c r="S42" s="52">
        <f>'Analitika nastave'!T43</f>
        <v>0</v>
      </c>
      <c r="T42" s="211"/>
      <c r="U42" s="199"/>
      <c r="V42" s="53">
        <f>'Analitika nastave'!W43</f>
        <v>0</v>
      </c>
      <c r="W42" s="52">
        <f>'Analitika nastave'!X43</f>
        <v>0</v>
      </c>
      <c r="X42" s="52">
        <f>'Analitika nastave'!Y43</f>
        <v>0</v>
      </c>
      <c r="Y42" s="52">
        <f>'Analitika nastave'!Z43</f>
        <v>0</v>
      </c>
      <c r="Z42" s="211"/>
      <c r="AA42" s="199"/>
      <c r="AB42" s="53">
        <f>'Analitika nastave'!AC43</f>
        <v>0</v>
      </c>
      <c r="AC42" s="52">
        <f>'Analitika nastave'!AD43</f>
        <v>0</v>
      </c>
      <c r="AD42" s="52">
        <f>'Analitika nastave'!AE43</f>
        <v>0</v>
      </c>
      <c r="AE42" s="52">
        <f>'Analitika nastave'!AF43</f>
        <v>0</v>
      </c>
      <c r="AF42" s="201"/>
      <c r="AG42" s="199"/>
      <c r="AH42" s="53">
        <f>'Analitika nastave'!AI43</f>
        <v>0</v>
      </c>
      <c r="AI42" s="52">
        <f>'Analitika nastave'!AJ43</f>
        <v>0</v>
      </c>
      <c r="AJ42" s="52">
        <f>'Analitika nastave'!AK43</f>
        <v>0</v>
      </c>
      <c r="AK42" s="52">
        <f>'Analitika nastave'!AL43</f>
        <v>0</v>
      </c>
      <c r="AL42" s="201"/>
      <c r="AM42" s="199"/>
      <c r="AN42" s="53">
        <f>'Analitika nastave'!AO43</f>
        <v>0</v>
      </c>
      <c r="AO42" s="52">
        <f>'Analitika nastave'!AP43</f>
        <v>0</v>
      </c>
      <c r="AP42" s="52">
        <f>'Analitika nastave'!AQ43</f>
        <v>0</v>
      </c>
      <c r="AQ42" s="52">
        <f>'Analitika nastave'!AR43</f>
        <v>0</v>
      </c>
      <c r="AR42" s="201"/>
      <c r="AS42" s="199"/>
      <c r="AT42" s="220"/>
    </row>
    <row r="43" spans="1:46" ht="15" customHeight="1" x14ac:dyDescent="0.25">
      <c r="A43" s="221">
        <v>19</v>
      </c>
      <c r="B43" s="223">
        <f>'Analitika nastave'!C44</f>
        <v>0</v>
      </c>
      <c r="C43" s="46" t="str">
        <f>'Analitika nastave'!D44</f>
        <v>B</v>
      </c>
      <c r="D43" s="47">
        <f>'Analitika nastave'!E44</f>
        <v>0</v>
      </c>
      <c r="E43" s="48">
        <f>'Analitika nastave'!F44</f>
        <v>0</v>
      </c>
      <c r="F43" s="48">
        <f>'Analitika nastave'!G44</f>
        <v>0</v>
      </c>
      <c r="G43" s="48">
        <f>'Analitika nastave'!H44</f>
        <v>0</v>
      </c>
      <c r="H43" s="200">
        <f>'Analitika nastave'!I44</f>
        <v>0</v>
      </c>
      <c r="I43" s="131" t="str">
        <f>'Analitika nastave'!J44</f>
        <v>NE</v>
      </c>
      <c r="J43" s="47">
        <f>'Analitika nastave'!K44</f>
        <v>0</v>
      </c>
      <c r="K43" s="48">
        <f>'Analitika nastave'!L44</f>
        <v>0</v>
      </c>
      <c r="L43" s="48">
        <f>'Analitika nastave'!M44</f>
        <v>0</v>
      </c>
      <c r="M43" s="48">
        <f>'Analitika nastave'!N44</f>
        <v>0</v>
      </c>
      <c r="N43" s="200">
        <f>'Analitika nastave'!O44</f>
        <v>0</v>
      </c>
      <c r="O43" s="131" t="str">
        <f>'Analitika nastave'!P44</f>
        <v>NE</v>
      </c>
      <c r="P43" s="47">
        <f>'Analitika nastave'!Q44</f>
        <v>0</v>
      </c>
      <c r="Q43" s="48">
        <f>'Analitika nastave'!R44</f>
        <v>0</v>
      </c>
      <c r="R43" s="48">
        <f>'Analitika nastave'!S44</f>
        <v>0</v>
      </c>
      <c r="S43" s="48">
        <f>'Analitika nastave'!T44</f>
        <v>0</v>
      </c>
      <c r="T43" s="200">
        <f>'Analitika nastave'!U44</f>
        <v>0</v>
      </c>
      <c r="U43" s="131" t="str">
        <f>'Analitika nastave'!V44</f>
        <v>NE</v>
      </c>
      <c r="V43" s="47">
        <f>'Analitika nastave'!W44</f>
        <v>0</v>
      </c>
      <c r="W43" s="48">
        <f>'Analitika nastave'!X44</f>
        <v>0</v>
      </c>
      <c r="X43" s="48">
        <f>'Analitika nastave'!Y44</f>
        <v>0</v>
      </c>
      <c r="Y43" s="48">
        <f>'Analitika nastave'!Z44</f>
        <v>0</v>
      </c>
      <c r="Z43" s="200">
        <f>'Analitika nastave'!AA44</f>
        <v>0</v>
      </c>
      <c r="AA43" s="131" t="str">
        <f>'Analitika nastave'!AB44</f>
        <v>NE</v>
      </c>
      <c r="AB43" s="47">
        <f>'Analitika nastave'!AC44</f>
        <v>0</v>
      </c>
      <c r="AC43" s="48">
        <f>'Analitika nastave'!AD44</f>
        <v>0</v>
      </c>
      <c r="AD43" s="48">
        <f>'Analitika nastave'!AE44</f>
        <v>0</v>
      </c>
      <c r="AE43" s="48">
        <f>'Analitika nastave'!AF44</f>
        <v>0</v>
      </c>
      <c r="AF43" s="200">
        <f>'Analitika nastave'!AG44</f>
        <v>0</v>
      </c>
      <c r="AG43" s="131" t="str">
        <f>'Analitika nastave'!AH44</f>
        <v>NE</v>
      </c>
      <c r="AH43" s="47">
        <f>'Analitika nastave'!AI44</f>
        <v>0</v>
      </c>
      <c r="AI43" s="48">
        <f>'Analitika nastave'!AJ44</f>
        <v>0</v>
      </c>
      <c r="AJ43" s="48">
        <f>'Analitika nastave'!AK44</f>
        <v>0</v>
      </c>
      <c r="AK43" s="48">
        <f>'Analitika nastave'!AL44</f>
        <v>0</v>
      </c>
      <c r="AL43" s="200">
        <f>'Analitika nastave'!AM44</f>
        <v>0</v>
      </c>
      <c r="AM43" s="131" t="str">
        <f>'Analitika nastave'!AN44</f>
        <v>NE</v>
      </c>
      <c r="AN43" s="47">
        <f>'Analitika nastave'!AO44</f>
        <v>0</v>
      </c>
      <c r="AO43" s="48">
        <f>'Analitika nastave'!AP44</f>
        <v>0</v>
      </c>
      <c r="AP43" s="48">
        <f>'Analitika nastave'!AQ44</f>
        <v>0</v>
      </c>
      <c r="AQ43" s="48">
        <f>'Analitika nastave'!AR44</f>
        <v>0</v>
      </c>
      <c r="AR43" s="200">
        <f>'Analitika nastave'!AS44</f>
        <v>0</v>
      </c>
      <c r="AS43" s="131" t="str">
        <f>'Analitika nastave'!AT44</f>
        <v>NE</v>
      </c>
      <c r="AT43" s="219">
        <f>'Analitika nastave'!AU44</f>
        <v>0</v>
      </c>
    </row>
    <row r="44" spans="1:46" ht="15.75" customHeight="1" thickBot="1" x14ac:dyDescent="0.3">
      <c r="A44" s="222"/>
      <c r="B44" s="224"/>
      <c r="C44" s="51" t="str">
        <f>'Analitika nastave'!D45</f>
        <v>P</v>
      </c>
      <c r="D44" s="52">
        <f>'Analitika nastave'!E45</f>
        <v>0</v>
      </c>
      <c r="E44" s="52">
        <f>'Analitika nastave'!F45</f>
        <v>0</v>
      </c>
      <c r="F44" s="52">
        <f>'Analitika nastave'!G45</f>
        <v>0</v>
      </c>
      <c r="G44" s="52">
        <f>'Analitika nastave'!H45</f>
        <v>0</v>
      </c>
      <c r="H44" s="211"/>
      <c r="I44" s="199"/>
      <c r="J44" s="53">
        <f>'Analitika nastave'!K45</f>
        <v>0</v>
      </c>
      <c r="K44" s="52">
        <f>'Analitika nastave'!L45</f>
        <v>0</v>
      </c>
      <c r="L44" s="52">
        <f>'Analitika nastave'!M45</f>
        <v>0</v>
      </c>
      <c r="M44" s="52">
        <f>'Analitika nastave'!N45</f>
        <v>0</v>
      </c>
      <c r="N44" s="211"/>
      <c r="O44" s="199"/>
      <c r="P44" s="53">
        <f>'Analitika nastave'!Q45</f>
        <v>0</v>
      </c>
      <c r="Q44" s="52">
        <f>'Analitika nastave'!R45</f>
        <v>0</v>
      </c>
      <c r="R44" s="52">
        <f>'Analitika nastave'!S45</f>
        <v>0</v>
      </c>
      <c r="S44" s="52">
        <f>'Analitika nastave'!T45</f>
        <v>0</v>
      </c>
      <c r="T44" s="211"/>
      <c r="U44" s="199"/>
      <c r="V44" s="53">
        <f>'Analitika nastave'!W45</f>
        <v>0</v>
      </c>
      <c r="W44" s="52">
        <f>'Analitika nastave'!X45</f>
        <v>0</v>
      </c>
      <c r="X44" s="52">
        <f>'Analitika nastave'!Y45</f>
        <v>0</v>
      </c>
      <c r="Y44" s="52">
        <f>'Analitika nastave'!Z45</f>
        <v>0</v>
      </c>
      <c r="Z44" s="211"/>
      <c r="AA44" s="199"/>
      <c r="AB44" s="53">
        <f>'Analitika nastave'!AC45</f>
        <v>0</v>
      </c>
      <c r="AC44" s="52">
        <f>'Analitika nastave'!AD45</f>
        <v>0</v>
      </c>
      <c r="AD44" s="52">
        <f>'Analitika nastave'!AE45</f>
        <v>0</v>
      </c>
      <c r="AE44" s="52">
        <f>'Analitika nastave'!AF45</f>
        <v>0</v>
      </c>
      <c r="AF44" s="201"/>
      <c r="AG44" s="199"/>
      <c r="AH44" s="53">
        <f>'Analitika nastave'!AI45</f>
        <v>0</v>
      </c>
      <c r="AI44" s="52">
        <f>'Analitika nastave'!AJ45</f>
        <v>0</v>
      </c>
      <c r="AJ44" s="52">
        <f>'Analitika nastave'!AK45</f>
        <v>0</v>
      </c>
      <c r="AK44" s="52">
        <f>'Analitika nastave'!AL45</f>
        <v>0</v>
      </c>
      <c r="AL44" s="201"/>
      <c r="AM44" s="199"/>
      <c r="AN44" s="53">
        <f>'Analitika nastave'!AO45</f>
        <v>0</v>
      </c>
      <c r="AO44" s="52">
        <f>'Analitika nastave'!AP45</f>
        <v>0</v>
      </c>
      <c r="AP44" s="52">
        <f>'Analitika nastave'!AQ45</f>
        <v>0</v>
      </c>
      <c r="AQ44" s="52">
        <f>'Analitika nastave'!AR45</f>
        <v>0</v>
      </c>
      <c r="AR44" s="201"/>
      <c r="AS44" s="199"/>
      <c r="AT44" s="220"/>
    </row>
    <row r="45" spans="1:46" x14ac:dyDescent="0.25">
      <c r="A45" s="221">
        <v>20</v>
      </c>
      <c r="B45" s="223">
        <f>'Analitika nastave'!C46</f>
        <v>0</v>
      </c>
      <c r="C45" s="46" t="str">
        <f>'Analitika nastave'!D46</f>
        <v>B</v>
      </c>
      <c r="D45" s="47">
        <f>'Analitika nastave'!E46</f>
        <v>0</v>
      </c>
      <c r="E45" s="48">
        <f>'Analitika nastave'!F46</f>
        <v>0</v>
      </c>
      <c r="F45" s="48">
        <f>'Analitika nastave'!G46</f>
        <v>0</v>
      </c>
      <c r="G45" s="48">
        <f>'Analitika nastave'!H46</f>
        <v>0</v>
      </c>
      <c r="H45" s="200">
        <f>'Analitika nastave'!I46</f>
        <v>0</v>
      </c>
      <c r="I45" s="131" t="str">
        <f>'Analitika nastave'!J46</f>
        <v>NE</v>
      </c>
      <c r="J45" s="47">
        <f>'Analitika nastave'!K46</f>
        <v>0</v>
      </c>
      <c r="K45" s="48">
        <f>'Analitika nastave'!L46</f>
        <v>0</v>
      </c>
      <c r="L45" s="48">
        <f>'Analitika nastave'!M46</f>
        <v>0</v>
      </c>
      <c r="M45" s="48">
        <f>'Analitika nastave'!N46</f>
        <v>0</v>
      </c>
      <c r="N45" s="200">
        <f>'Analitika nastave'!O46</f>
        <v>0</v>
      </c>
      <c r="O45" s="131" t="str">
        <f>'Analitika nastave'!P46</f>
        <v>NE</v>
      </c>
      <c r="P45" s="47">
        <f>'Analitika nastave'!Q46</f>
        <v>0</v>
      </c>
      <c r="Q45" s="48">
        <f>'Analitika nastave'!R46</f>
        <v>0</v>
      </c>
      <c r="R45" s="48">
        <f>'Analitika nastave'!S46</f>
        <v>0</v>
      </c>
      <c r="S45" s="48">
        <f>'Analitika nastave'!T46</f>
        <v>0</v>
      </c>
      <c r="T45" s="200">
        <f>'Analitika nastave'!U46</f>
        <v>0</v>
      </c>
      <c r="U45" s="131" t="str">
        <f>'Analitika nastave'!V46</f>
        <v>NE</v>
      </c>
      <c r="V45" s="47">
        <f>'Analitika nastave'!W46</f>
        <v>0</v>
      </c>
      <c r="W45" s="48">
        <f>'Analitika nastave'!X46</f>
        <v>0</v>
      </c>
      <c r="X45" s="48">
        <f>'Analitika nastave'!Y46</f>
        <v>0</v>
      </c>
      <c r="Y45" s="48">
        <f>'Analitika nastave'!Z46</f>
        <v>0</v>
      </c>
      <c r="Z45" s="200">
        <f>'Analitika nastave'!AA46</f>
        <v>0</v>
      </c>
      <c r="AA45" s="131" t="str">
        <f>'Analitika nastave'!AB46</f>
        <v>NE</v>
      </c>
      <c r="AB45" s="47">
        <f>'Analitika nastave'!AC46</f>
        <v>0</v>
      </c>
      <c r="AC45" s="48">
        <f>'Analitika nastave'!AD46</f>
        <v>0</v>
      </c>
      <c r="AD45" s="48">
        <f>'Analitika nastave'!AE46</f>
        <v>0</v>
      </c>
      <c r="AE45" s="48">
        <f>'Analitika nastave'!AF46</f>
        <v>0</v>
      </c>
      <c r="AF45" s="200">
        <f>'Analitika nastave'!AG46</f>
        <v>0</v>
      </c>
      <c r="AG45" s="131" t="str">
        <f>'Analitika nastave'!AH46</f>
        <v>NE</v>
      </c>
      <c r="AH45" s="47">
        <f>'Analitika nastave'!AI46</f>
        <v>0</v>
      </c>
      <c r="AI45" s="48">
        <f>'Analitika nastave'!AJ46</f>
        <v>0</v>
      </c>
      <c r="AJ45" s="48">
        <f>'Analitika nastave'!AK46</f>
        <v>0</v>
      </c>
      <c r="AK45" s="48">
        <f>'Analitika nastave'!AL46</f>
        <v>0</v>
      </c>
      <c r="AL45" s="200">
        <f>'Analitika nastave'!AM46</f>
        <v>0</v>
      </c>
      <c r="AM45" s="131" t="str">
        <f>'Analitika nastave'!AN46</f>
        <v>NE</v>
      </c>
      <c r="AN45" s="47">
        <f>'Analitika nastave'!AO46</f>
        <v>0</v>
      </c>
      <c r="AO45" s="48">
        <f>'Analitika nastave'!AP46</f>
        <v>0</v>
      </c>
      <c r="AP45" s="48">
        <f>'Analitika nastave'!AQ46</f>
        <v>0</v>
      </c>
      <c r="AQ45" s="48">
        <f>'Analitika nastave'!AR46</f>
        <v>0</v>
      </c>
      <c r="AR45" s="200">
        <f>'Analitika nastave'!AS46</f>
        <v>0</v>
      </c>
      <c r="AS45" s="131" t="str">
        <f>'Analitika nastave'!AT46</f>
        <v>NE</v>
      </c>
      <c r="AT45" s="219">
        <f>'Analitika nastave'!AU46</f>
        <v>0</v>
      </c>
    </row>
    <row r="46" spans="1:46" ht="15.75" thickBot="1" x14ac:dyDescent="0.3">
      <c r="A46" s="222"/>
      <c r="B46" s="224"/>
      <c r="C46" s="51" t="str">
        <f>'Analitika nastave'!D47</f>
        <v>P</v>
      </c>
      <c r="D46" s="52">
        <f>'Analitika nastave'!E47</f>
        <v>0</v>
      </c>
      <c r="E46" s="52">
        <f>'Analitika nastave'!F47</f>
        <v>0</v>
      </c>
      <c r="F46" s="52">
        <f>'Analitika nastave'!G47</f>
        <v>0</v>
      </c>
      <c r="G46" s="52">
        <f>'Analitika nastave'!H47</f>
        <v>0</v>
      </c>
      <c r="H46" s="211"/>
      <c r="I46" s="199"/>
      <c r="J46" s="53">
        <f>'Analitika nastave'!K47</f>
        <v>0</v>
      </c>
      <c r="K46" s="52">
        <f>'Analitika nastave'!L47</f>
        <v>0</v>
      </c>
      <c r="L46" s="52">
        <f>'Analitika nastave'!M47</f>
        <v>0</v>
      </c>
      <c r="M46" s="52">
        <f>'Analitika nastave'!N47</f>
        <v>0</v>
      </c>
      <c r="N46" s="211"/>
      <c r="O46" s="199"/>
      <c r="P46" s="53">
        <f>'Analitika nastave'!Q47</f>
        <v>0</v>
      </c>
      <c r="Q46" s="52">
        <f>'Analitika nastave'!R47</f>
        <v>0</v>
      </c>
      <c r="R46" s="52">
        <f>'Analitika nastave'!S47</f>
        <v>0</v>
      </c>
      <c r="S46" s="52">
        <f>'Analitika nastave'!T47</f>
        <v>0</v>
      </c>
      <c r="T46" s="211"/>
      <c r="U46" s="199"/>
      <c r="V46" s="53">
        <f>'Analitika nastave'!W47</f>
        <v>0</v>
      </c>
      <c r="W46" s="52">
        <f>'Analitika nastave'!X47</f>
        <v>0</v>
      </c>
      <c r="X46" s="52">
        <f>'Analitika nastave'!Y47</f>
        <v>0</v>
      </c>
      <c r="Y46" s="52">
        <f>'Analitika nastave'!Z47</f>
        <v>0</v>
      </c>
      <c r="Z46" s="211"/>
      <c r="AA46" s="199"/>
      <c r="AB46" s="53">
        <f>'Analitika nastave'!AC47</f>
        <v>0</v>
      </c>
      <c r="AC46" s="52">
        <f>'Analitika nastave'!AD47</f>
        <v>0</v>
      </c>
      <c r="AD46" s="52">
        <f>'Analitika nastave'!AE47</f>
        <v>0</v>
      </c>
      <c r="AE46" s="52">
        <f>'Analitika nastave'!AF47</f>
        <v>0</v>
      </c>
      <c r="AF46" s="201"/>
      <c r="AG46" s="199"/>
      <c r="AH46" s="53">
        <f>'Analitika nastave'!AI47</f>
        <v>0</v>
      </c>
      <c r="AI46" s="52">
        <f>'Analitika nastave'!AJ47</f>
        <v>0</v>
      </c>
      <c r="AJ46" s="52">
        <f>'Analitika nastave'!AK47</f>
        <v>0</v>
      </c>
      <c r="AK46" s="52">
        <f>'Analitika nastave'!AL47</f>
        <v>0</v>
      </c>
      <c r="AL46" s="201"/>
      <c r="AM46" s="199"/>
      <c r="AN46" s="53">
        <f>'Analitika nastave'!AO47</f>
        <v>0</v>
      </c>
      <c r="AO46" s="52">
        <f>'Analitika nastave'!AP47</f>
        <v>0</v>
      </c>
      <c r="AP46" s="52">
        <f>'Analitika nastave'!AQ47</f>
        <v>0</v>
      </c>
      <c r="AQ46" s="52">
        <f>'Analitika nastave'!AR47</f>
        <v>0</v>
      </c>
      <c r="AR46" s="201"/>
      <c r="AS46" s="199"/>
      <c r="AT46" s="220"/>
    </row>
    <row r="47" spans="1:46" x14ac:dyDescent="0.25">
      <c r="A47" s="221">
        <v>21</v>
      </c>
      <c r="B47" s="223">
        <f>'Analitika nastave'!C48</f>
        <v>0</v>
      </c>
      <c r="C47" s="46" t="str">
        <f>'Analitika nastave'!D48</f>
        <v>B</v>
      </c>
      <c r="D47" s="47">
        <f>'Analitika nastave'!E48</f>
        <v>0</v>
      </c>
      <c r="E47" s="48">
        <f>'Analitika nastave'!F48</f>
        <v>0</v>
      </c>
      <c r="F47" s="48">
        <f>'Analitika nastave'!G48</f>
        <v>0</v>
      </c>
      <c r="G47" s="48">
        <f>'Analitika nastave'!H48</f>
        <v>0</v>
      </c>
      <c r="H47" s="200">
        <f>'Analitika nastave'!I48</f>
        <v>0</v>
      </c>
      <c r="I47" s="131" t="str">
        <f>'Analitika nastave'!J48</f>
        <v>NE</v>
      </c>
      <c r="J47" s="47">
        <f>'Analitika nastave'!K48</f>
        <v>0</v>
      </c>
      <c r="K47" s="48">
        <f>'Analitika nastave'!L48</f>
        <v>0</v>
      </c>
      <c r="L47" s="48">
        <f>'Analitika nastave'!M48</f>
        <v>0</v>
      </c>
      <c r="M47" s="48">
        <f>'Analitika nastave'!N48</f>
        <v>0</v>
      </c>
      <c r="N47" s="200">
        <f>'Analitika nastave'!O48</f>
        <v>0</v>
      </c>
      <c r="O47" s="131" t="str">
        <f>'Analitika nastave'!P48</f>
        <v>NE</v>
      </c>
      <c r="P47" s="47">
        <f>'Analitika nastave'!Q48</f>
        <v>0</v>
      </c>
      <c r="Q47" s="48">
        <f>'Analitika nastave'!R48</f>
        <v>0</v>
      </c>
      <c r="R47" s="48">
        <f>'Analitika nastave'!S48</f>
        <v>0</v>
      </c>
      <c r="S47" s="48">
        <f>'Analitika nastave'!T48</f>
        <v>0</v>
      </c>
      <c r="T47" s="200">
        <f>'Analitika nastave'!U48</f>
        <v>0</v>
      </c>
      <c r="U47" s="131" t="str">
        <f>'Analitika nastave'!V48</f>
        <v>NE</v>
      </c>
      <c r="V47" s="47">
        <f>'Analitika nastave'!W48</f>
        <v>0</v>
      </c>
      <c r="W47" s="48">
        <f>'Analitika nastave'!X48</f>
        <v>0</v>
      </c>
      <c r="X47" s="48">
        <f>'Analitika nastave'!Y48</f>
        <v>0</v>
      </c>
      <c r="Y47" s="48">
        <f>'Analitika nastave'!Z48</f>
        <v>0</v>
      </c>
      <c r="Z47" s="200">
        <f>'Analitika nastave'!AA48</f>
        <v>0</v>
      </c>
      <c r="AA47" s="131" t="str">
        <f>'Analitika nastave'!AB48</f>
        <v>NE</v>
      </c>
      <c r="AB47" s="47">
        <f>'Analitika nastave'!AC48</f>
        <v>0</v>
      </c>
      <c r="AC47" s="48">
        <f>'Analitika nastave'!AD48</f>
        <v>0</v>
      </c>
      <c r="AD47" s="48">
        <f>'Analitika nastave'!AE48</f>
        <v>0</v>
      </c>
      <c r="AE47" s="48">
        <f>'Analitika nastave'!AF48</f>
        <v>0</v>
      </c>
      <c r="AF47" s="200">
        <f>'Analitika nastave'!AG48</f>
        <v>0</v>
      </c>
      <c r="AG47" s="131" t="str">
        <f>'Analitika nastave'!AH48</f>
        <v>NE</v>
      </c>
      <c r="AH47" s="47">
        <f>'Analitika nastave'!AI48</f>
        <v>0</v>
      </c>
      <c r="AI47" s="48">
        <f>'Analitika nastave'!AJ48</f>
        <v>0</v>
      </c>
      <c r="AJ47" s="48">
        <f>'Analitika nastave'!AK48</f>
        <v>0</v>
      </c>
      <c r="AK47" s="48">
        <f>'Analitika nastave'!AL48</f>
        <v>0</v>
      </c>
      <c r="AL47" s="200">
        <f>'Analitika nastave'!AM48</f>
        <v>0</v>
      </c>
      <c r="AM47" s="131" t="str">
        <f>'Analitika nastave'!AN48</f>
        <v>NE</v>
      </c>
      <c r="AN47" s="47">
        <f>'Analitika nastave'!AO48</f>
        <v>0</v>
      </c>
      <c r="AO47" s="48">
        <f>'Analitika nastave'!AP48</f>
        <v>0</v>
      </c>
      <c r="AP47" s="48">
        <f>'Analitika nastave'!AQ48</f>
        <v>0</v>
      </c>
      <c r="AQ47" s="48">
        <f>'Analitika nastave'!AR48</f>
        <v>0</v>
      </c>
      <c r="AR47" s="200">
        <f>'Analitika nastave'!AS48</f>
        <v>0</v>
      </c>
      <c r="AS47" s="131" t="str">
        <f>'Analitika nastave'!AT48</f>
        <v>NE</v>
      </c>
      <c r="AT47" s="219">
        <f>'Analitika nastave'!AU48</f>
        <v>0</v>
      </c>
    </row>
    <row r="48" spans="1:46" ht="15.75" thickBot="1" x14ac:dyDescent="0.3">
      <c r="A48" s="222"/>
      <c r="B48" s="224"/>
      <c r="C48" s="51" t="str">
        <f>'Analitika nastave'!D49</f>
        <v>P</v>
      </c>
      <c r="D48" s="52">
        <f>'Analitika nastave'!E49</f>
        <v>0</v>
      </c>
      <c r="E48" s="52">
        <f>'Analitika nastave'!F49</f>
        <v>0</v>
      </c>
      <c r="F48" s="52">
        <f>'Analitika nastave'!G49</f>
        <v>0</v>
      </c>
      <c r="G48" s="52">
        <f>'Analitika nastave'!H49</f>
        <v>0</v>
      </c>
      <c r="H48" s="211"/>
      <c r="I48" s="199"/>
      <c r="J48" s="53">
        <f>'Analitika nastave'!K49</f>
        <v>0</v>
      </c>
      <c r="K48" s="52">
        <f>'Analitika nastave'!L49</f>
        <v>0</v>
      </c>
      <c r="L48" s="52">
        <f>'Analitika nastave'!M49</f>
        <v>0</v>
      </c>
      <c r="M48" s="52">
        <f>'Analitika nastave'!N49</f>
        <v>0</v>
      </c>
      <c r="N48" s="211"/>
      <c r="O48" s="199"/>
      <c r="P48" s="53">
        <f>'Analitika nastave'!Q49</f>
        <v>0</v>
      </c>
      <c r="Q48" s="52">
        <f>'Analitika nastave'!R49</f>
        <v>0</v>
      </c>
      <c r="R48" s="52">
        <f>'Analitika nastave'!S49</f>
        <v>0</v>
      </c>
      <c r="S48" s="52">
        <f>'Analitika nastave'!T49</f>
        <v>0</v>
      </c>
      <c r="T48" s="211"/>
      <c r="U48" s="199"/>
      <c r="V48" s="53">
        <f>'Analitika nastave'!W49</f>
        <v>0</v>
      </c>
      <c r="W48" s="52">
        <f>'Analitika nastave'!X49</f>
        <v>0</v>
      </c>
      <c r="X48" s="52">
        <f>'Analitika nastave'!Y49</f>
        <v>0</v>
      </c>
      <c r="Y48" s="52">
        <f>'Analitika nastave'!Z49</f>
        <v>0</v>
      </c>
      <c r="Z48" s="211"/>
      <c r="AA48" s="199"/>
      <c r="AB48" s="53">
        <f>'Analitika nastave'!AC49</f>
        <v>0</v>
      </c>
      <c r="AC48" s="52">
        <f>'Analitika nastave'!AD49</f>
        <v>0</v>
      </c>
      <c r="AD48" s="52">
        <f>'Analitika nastave'!AE49</f>
        <v>0</v>
      </c>
      <c r="AE48" s="52">
        <f>'Analitika nastave'!AF49</f>
        <v>0</v>
      </c>
      <c r="AF48" s="201"/>
      <c r="AG48" s="199"/>
      <c r="AH48" s="53">
        <f>'Analitika nastave'!AI49</f>
        <v>0</v>
      </c>
      <c r="AI48" s="52">
        <f>'Analitika nastave'!AJ49</f>
        <v>0</v>
      </c>
      <c r="AJ48" s="52">
        <f>'Analitika nastave'!AK49</f>
        <v>0</v>
      </c>
      <c r="AK48" s="52">
        <f>'Analitika nastave'!AL49</f>
        <v>0</v>
      </c>
      <c r="AL48" s="201"/>
      <c r="AM48" s="199"/>
      <c r="AN48" s="53">
        <f>'Analitika nastave'!AO49</f>
        <v>0</v>
      </c>
      <c r="AO48" s="52">
        <f>'Analitika nastave'!AP49</f>
        <v>0</v>
      </c>
      <c r="AP48" s="52">
        <f>'Analitika nastave'!AQ49</f>
        <v>0</v>
      </c>
      <c r="AQ48" s="52">
        <f>'Analitika nastave'!AR49</f>
        <v>0</v>
      </c>
      <c r="AR48" s="201"/>
      <c r="AS48" s="199"/>
      <c r="AT48" s="220"/>
    </row>
    <row r="49" spans="1:46" x14ac:dyDescent="0.25">
      <c r="A49" s="221">
        <v>22</v>
      </c>
      <c r="B49" s="223">
        <f>'Analitika nastave'!C50</f>
        <v>0</v>
      </c>
      <c r="C49" s="46" t="str">
        <f>'Analitika nastave'!D50</f>
        <v>B</v>
      </c>
      <c r="D49" s="47">
        <f>'Analitika nastave'!E50</f>
        <v>0</v>
      </c>
      <c r="E49" s="48">
        <f>'Analitika nastave'!F50</f>
        <v>0</v>
      </c>
      <c r="F49" s="48">
        <f>'Analitika nastave'!G50</f>
        <v>0</v>
      </c>
      <c r="G49" s="48">
        <f>'Analitika nastave'!H50</f>
        <v>0</v>
      </c>
      <c r="H49" s="200">
        <f>'Analitika nastave'!I50</f>
        <v>0</v>
      </c>
      <c r="I49" s="131" t="str">
        <f>'Analitika nastave'!J50</f>
        <v>NE</v>
      </c>
      <c r="J49" s="47">
        <f>'Analitika nastave'!K50</f>
        <v>0</v>
      </c>
      <c r="K49" s="48">
        <f>'Analitika nastave'!L50</f>
        <v>0</v>
      </c>
      <c r="L49" s="48">
        <f>'Analitika nastave'!M50</f>
        <v>0</v>
      </c>
      <c r="M49" s="48">
        <f>'Analitika nastave'!N50</f>
        <v>0</v>
      </c>
      <c r="N49" s="200">
        <f>'Analitika nastave'!O50</f>
        <v>0</v>
      </c>
      <c r="O49" s="131" t="str">
        <f>'Analitika nastave'!P50</f>
        <v>NE</v>
      </c>
      <c r="P49" s="47">
        <f>'Analitika nastave'!Q50</f>
        <v>0</v>
      </c>
      <c r="Q49" s="48">
        <f>'Analitika nastave'!R50</f>
        <v>0</v>
      </c>
      <c r="R49" s="48">
        <f>'Analitika nastave'!S50</f>
        <v>0</v>
      </c>
      <c r="S49" s="48">
        <f>'Analitika nastave'!T50</f>
        <v>0</v>
      </c>
      <c r="T49" s="200">
        <f>'Analitika nastave'!U50</f>
        <v>0</v>
      </c>
      <c r="U49" s="131" t="str">
        <f>'Analitika nastave'!V50</f>
        <v>NE</v>
      </c>
      <c r="V49" s="47">
        <f>'Analitika nastave'!W50</f>
        <v>0</v>
      </c>
      <c r="W49" s="48">
        <f>'Analitika nastave'!X50</f>
        <v>0</v>
      </c>
      <c r="X49" s="48">
        <f>'Analitika nastave'!Y50</f>
        <v>0</v>
      </c>
      <c r="Y49" s="48">
        <f>'Analitika nastave'!Z50</f>
        <v>0</v>
      </c>
      <c r="Z49" s="200">
        <f>'Analitika nastave'!AA50</f>
        <v>0</v>
      </c>
      <c r="AA49" s="131" t="str">
        <f>'Analitika nastave'!AB50</f>
        <v>NE</v>
      </c>
      <c r="AB49" s="47">
        <f>'Analitika nastave'!AC50</f>
        <v>0</v>
      </c>
      <c r="AC49" s="48">
        <f>'Analitika nastave'!AD50</f>
        <v>0</v>
      </c>
      <c r="AD49" s="48">
        <f>'Analitika nastave'!AE50</f>
        <v>0</v>
      </c>
      <c r="AE49" s="48">
        <f>'Analitika nastave'!AF50</f>
        <v>0</v>
      </c>
      <c r="AF49" s="200">
        <f>'Analitika nastave'!AG50</f>
        <v>0</v>
      </c>
      <c r="AG49" s="131" t="str">
        <f>'Analitika nastave'!AH50</f>
        <v>NE</v>
      </c>
      <c r="AH49" s="47">
        <f>'Analitika nastave'!AI50</f>
        <v>0</v>
      </c>
      <c r="AI49" s="48">
        <f>'Analitika nastave'!AJ50</f>
        <v>0</v>
      </c>
      <c r="AJ49" s="48">
        <f>'Analitika nastave'!AK50</f>
        <v>0</v>
      </c>
      <c r="AK49" s="48">
        <f>'Analitika nastave'!AL50</f>
        <v>0</v>
      </c>
      <c r="AL49" s="200">
        <f>'Analitika nastave'!AM50</f>
        <v>0</v>
      </c>
      <c r="AM49" s="131" t="str">
        <f>'Analitika nastave'!AN50</f>
        <v>NE</v>
      </c>
      <c r="AN49" s="47">
        <f>'Analitika nastave'!AO50</f>
        <v>0</v>
      </c>
      <c r="AO49" s="48">
        <f>'Analitika nastave'!AP50</f>
        <v>0</v>
      </c>
      <c r="AP49" s="48">
        <f>'Analitika nastave'!AQ50</f>
        <v>0</v>
      </c>
      <c r="AQ49" s="48">
        <f>'Analitika nastave'!AR50</f>
        <v>0</v>
      </c>
      <c r="AR49" s="200">
        <f>'Analitika nastave'!AS50</f>
        <v>0</v>
      </c>
      <c r="AS49" s="131" t="str">
        <f>'Analitika nastave'!AT50</f>
        <v>NE</v>
      </c>
      <c r="AT49" s="219">
        <f>'Analitika nastave'!AU50</f>
        <v>0</v>
      </c>
    </row>
    <row r="50" spans="1:46" ht="15.75" thickBot="1" x14ac:dyDescent="0.3">
      <c r="A50" s="222"/>
      <c r="B50" s="224"/>
      <c r="C50" s="51" t="str">
        <f>'Analitika nastave'!D51</f>
        <v>P</v>
      </c>
      <c r="D50" s="52">
        <f>'Analitika nastave'!E51</f>
        <v>0</v>
      </c>
      <c r="E50" s="52">
        <f>'Analitika nastave'!F51</f>
        <v>0</v>
      </c>
      <c r="F50" s="52">
        <f>'Analitika nastave'!G51</f>
        <v>0</v>
      </c>
      <c r="G50" s="52">
        <f>'Analitika nastave'!H51</f>
        <v>0</v>
      </c>
      <c r="H50" s="211"/>
      <c r="I50" s="199"/>
      <c r="J50" s="53">
        <f>'Analitika nastave'!K51</f>
        <v>0</v>
      </c>
      <c r="K50" s="52">
        <f>'Analitika nastave'!L51</f>
        <v>0</v>
      </c>
      <c r="L50" s="52">
        <f>'Analitika nastave'!M51</f>
        <v>0</v>
      </c>
      <c r="M50" s="52">
        <f>'Analitika nastave'!N51</f>
        <v>0</v>
      </c>
      <c r="N50" s="211"/>
      <c r="O50" s="199"/>
      <c r="P50" s="53">
        <f>'Analitika nastave'!Q51</f>
        <v>0</v>
      </c>
      <c r="Q50" s="52">
        <f>'Analitika nastave'!R51</f>
        <v>0</v>
      </c>
      <c r="R50" s="52">
        <f>'Analitika nastave'!S51</f>
        <v>0</v>
      </c>
      <c r="S50" s="52">
        <f>'Analitika nastave'!T51</f>
        <v>0</v>
      </c>
      <c r="T50" s="211"/>
      <c r="U50" s="199"/>
      <c r="V50" s="53">
        <f>'Analitika nastave'!W51</f>
        <v>0</v>
      </c>
      <c r="W50" s="52">
        <f>'Analitika nastave'!X51</f>
        <v>0</v>
      </c>
      <c r="X50" s="52">
        <f>'Analitika nastave'!Y51</f>
        <v>0</v>
      </c>
      <c r="Y50" s="52">
        <f>'Analitika nastave'!Z51</f>
        <v>0</v>
      </c>
      <c r="Z50" s="211"/>
      <c r="AA50" s="199"/>
      <c r="AB50" s="53">
        <f>'Analitika nastave'!AC51</f>
        <v>0</v>
      </c>
      <c r="AC50" s="52">
        <f>'Analitika nastave'!AD51</f>
        <v>0</v>
      </c>
      <c r="AD50" s="52">
        <f>'Analitika nastave'!AE51</f>
        <v>0</v>
      </c>
      <c r="AE50" s="52">
        <f>'Analitika nastave'!AF51</f>
        <v>0</v>
      </c>
      <c r="AF50" s="201"/>
      <c r="AG50" s="199"/>
      <c r="AH50" s="53">
        <f>'Analitika nastave'!AI51</f>
        <v>0</v>
      </c>
      <c r="AI50" s="52">
        <f>'Analitika nastave'!AJ51</f>
        <v>0</v>
      </c>
      <c r="AJ50" s="52">
        <f>'Analitika nastave'!AK51</f>
        <v>0</v>
      </c>
      <c r="AK50" s="52">
        <f>'Analitika nastave'!AL51</f>
        <v>0</v>
      </c>
      <c r="AL50" s="201"/>
      <c r="AM50" s="199"/>
      <c r="AN50" s="53">
        <f>'Analitika nastave'!AO51</f>
        <v>0</v>
      </c>
      <c r="AO50" s="52">
        <f>'Analitika nastave'!AP51</f>
        <v>0</v>
      </c>
      <c r="AP50" s="52">
        <f>'Analitika nastave'!AQ51</f>
        <v>0</v>
      </c>
      <c r="AQ50" s="52">
        <f>'Analitika nastave'!AR51</f>
        <v>0</v>
      </c>
      <c r="AR50" s="201"/>
      <c r="AS50" s="199"/>
      <c r="AT50" s="220"/>
    </row>
    <row r="51" spans="1:46" x14ac:dyDescent="0.25">
      <c r="A51" s="221">
        <v>23</v>
      </c>
      <c r="B51" s="223">
        <f>'Analitika nastave'!C52</f>
        <v>0</v>
      </c>
      <c r="C51" s="46" t="str">
        <f>'Analitika nastave'!D52</f>
        <v>B</v>
      </c>
      <c r="D51" s="47">
        <f>'Analitika nastave'!E52</f>
        <v>0</v>
      </c>
      <c r="E51" s="48">
        <f>'Analitika nastave'!F52</f>
        <v>0</v>
      </c>
      <c r="F51" s="48">
        <f>'Analitika nastave'!G52</f>
        <v>0</v>
      </c>
      <c r="G51" s="48">
        <f>'Analitika nastave'!H52</f>
        <v>0</v>
      </c>
      <c r="H51" s="200">
        <f>'Analitika nastave'!I52</f>
        <v>0</v>
      </c>
      <c r="I51" s="131" t="str">
        <f>'Analitika nastave'!J52</f>
        <v>NE</v>
      </c>
      <c r="J51" s="47">
        <f>'Analitika nastave'!K52</f>
        <v>0</v>
      </c>
      <c r="K51" s="48">
        <f>'Analitika nastave'!L52</f>
        <v>0</v>
      </c>
      <c r="L51" s="48">
        <f>'Analitika nastave'!M52</f>
        <v>0</v>
      </c>
      <c r="M51" s="48">
        <f>'Analitika nastave'!N52</f>
        <v>0</v>
      </c>
      <c r="N51" s="200">
        <f>'Analitika nastave'!O52</f>
        <v>0</v>
      </c>
      <c r="O51" s="131" t="str">
        <f>'Analitika nastave'!P52</f>
        <v>NE</v>
      </c>
      <c r="P51" s="47">
        <f>'Analitika nastave'!Q52</f>
        <v>0</v>
      </c>
      <c r="Q51" s="48">
        <f>'Analitika nastave'!R52</f>
        <v>0</v>
      </c>
      <c r="R51" s="48">
        <f>'Analitika nastave'!S52</f>
        <v>0</v>
      </c>
      <c r="S51" s="48">
        <f>'Analitika nastave'!T52</f>
        <v>0</v>
      </c>
      <c r="T51" s="200">
        <f>'Analitika nastave'!U52</f>
        <v>0</v>
      </c>
      <c r="U51" s="131" t="str">
        <f>'Analitika nastave'!V52</f>
        <v>NE</v>
      </c>
      <c r="V51" s="47">
        <f>'Analitika nastave'!W52</f>
        <v>0</v>
      </c>
      <c r="W51" s="48">
        <f>'Analitika nastave'!X52</f>
        <v>0</v>
      </c>
      <c r="X51" s="48">
        <f>'Analitika nastave'!Y52</f>
        <v>0</v>
      </c>
      <c r="Y51" s="48">
        <f>'Analitika nastave'!Z52</f>
        <v>0</v>
      </c>
      <c r="Z51" s="200">
        <f>'Analitika nastave'!AA52</f>
        <v>0</v>
      </c>
      <c r="AA51" s="131" t="str">
        <f>'Analitika nastave'!AB52</f>
        <v>NE</v>
      </c>
      <c r="AB51" s="47">
        <f>'Analitika nastave'!AC52</f>
        <v>0</v>
      </c>
      <c r="AC51" s="48">
        <f>'Analitika nastave'!AD52</f>
        <v>0</v>
      </c>
      <c r="AD51" s="48">
        <f>'Analitika nastave'!AE52</f>
        <v>0</v>
      </c>
      <c r="AE51" s="48">
        <f>'Analitika nastave'!AF52</f>
        <v>0</v>
      </c>
      <c r="AF51" s="200">
        <f>'Analitika nastave'!AG52</f>
        <v>0</v>
      </c>
      <c r="AG51" s="131" t="str">
        <f>'Analitika nastave'!AH52</f>
        <v>NE</v>
      </c>
      <c r="AH51" s="47">
        <f>'Analitika nastave'!AI52</f>
        <v>0</v>
      </c>
      <c r="AI51" s="48">
        <f>'Analitika nastave'!AJ52</f>
        <v>0</v>
      </c>
      <c r="AJ51" s="48">
        <f>'Analitika nastave'!AK52</f>
        <v>0</v>
      </c>
      <c r="AK51" s="48">
        <f>'Analitika nastave'!AL52</f>
        <v>0</v>
      </c>
      <c r="AL51" s="200">
        <f>'Analitika nastave'!AM52</f>
        <v>0</v>
      </c>
      <c r="AM51" s="131" t="str">
        <f>'Analitika nastave'!AN52</f>
        <v>NE</v>
      </c>
      <c r="AN51" s="47">
        <f>'Analitika nastave'!AO52</f>
        <v>0</v>
      </c>
      <c r="AO51" s="48">
        <f>'Analitika nastave'!AP52</f>
        <v>0</v>
      </c>
      <c r="AP51" s="48">
        <f>'Analitika nastave'!AQ52</f>
        <v>0</v>
      </c>
      <c r="AQ51" s="48">
        <f>'Analitika nastave'!AR52</f>
        <v>0</v>
      </c>
      <c r="AR51" s="200">
        <f>'Analitika nastave'!AS52</f>
        <v>0</v>
      </c>
      <c r="AS51" s="131" t="str">
        <f>'Analitika nastave'!AT52</f>
        <v>NE</v>
      </c>
      <c r="AT51" s="219">
        <f>'Analitika nastave'!AU52</f>
        <v>0</v>
      </c>
    </row>
    <row r="52" spans="1:46" ht="15.75" thickBot="1" x14ac:dyDescent="0.3">
      <c r="A52" s="222"/>
      <c r="B52" s="224"/>
      <c r="C52" s="51" t="str">
        <f>'Analitika nastave'!D53</f>
        <v>P</v>
      </c>
      <c r="D52" s="52">
        <f>'Analitika nastave'!E53</f>
        <v>0</v>
      </c>
      <c r="E52" s="52">
        <f>'Analitika nastave'!F53</f>
        <v>0</v>
      </c>
      <c r="F52" s="52">
        <f>'Analitika nastave'!G53</f>
        <v>0</v>
      </c>
      <c r="G52" s="52">
        <f>'Analitika nastave'!H53</f>
        <v>0</v>
      </c>
      <c r="H52" s="211"/>
      <c r="I52" s="199"/>
      <c r="J52" s="53">
        <f>'Analitika nastave'!K53</f>
        <v>0</v>
      </c>
      <c r="K52" s="52">
        <f>'Analitika nastave'!L53</f>
        <v>0</v>
      </c>
      <c r="L52" s="52">
        <f>'Analitika nastave'!M53</f>
        <v>0</v>
      </c>
      <c r="M52" s="52">
        <f>'Analitika nastave'!N53</f>
        <v>0</v>
      </c>
      <c r="N52" s="211"/>
      <c r="O52" s="199"/>
      <c r="P52" s="53">
        <f>'Analitika nastave'!Q53</f>
        <v>0</v>
      </c>
      <c r="Q52" s="52">
        <f>'Analitika nastave'!R53</f>
        <v>0</v>
      </c>
      <c r="R52" s="52">
        <f>'Analitika nastave'!S53</f>
        <v>0</v>
      </c>
      <c r="S52" s="52">
        <f>'Analitika nastave'!T53</f>
        <v>0</v>
      </c>
      <c r="T52" s="211"/>
      <c r="U52" s="199"/>
      <c r="V52" s="53">
        <f>'Analitika nastave'!W53</f>
        <v>0</v>
      </c>
      <c r="W52" s="52">
        <f>'Analitika nastave'!X53</f>
        <v>0</v>
      </c>
      <c r="X52" s="52">
        <f>'Analitika nastave'!Y53</f>
        <v>0</v>
      </c>
      <c r="Y52" s="52">
        <f>'Analitika nastave'!Z53</f>
        <v>0</v>
      </c>
      <c r="Z52" s="211"/>
      <c r="AA52" s="199"/>
      <c r="AB52" s="53">
        <f>'Analitika nastave'!AC53</f>
        <v>0</v>
      </c>
      <c r="AC52" s="52">
        <f>'Analitika nastave'!AD53</f>
        <v>0</v>
      </c>
      <c r="AD52" s="52">
        <f>'Analitika nastave'!AE53</f>
        <v>0</v>
      </c>
      <c r="AE52" s="52">
        <f>'Analitika nastave'!AF53</f>
        <v>0</v>
      </c>
      <c r="AF52" s="201"/>
      <c r="AG52" s="199"/>
      <c r="AH52" s="53">
        <f>'Analitika nastave'!AI53</f>
        <v>0</v>
      </c>
      <c r="AI52" s="52">
        <f>'Analitika nastave'!AJ53</f>
        <v>0</v>
      </c>
      <c r="AJ52" s="52">
        <f>'Analitika nastave'!AK53</f>
        <v>0</v>
      </c>
      <c r="AK52" s="52">
        <f>'Analitika nastave'!AL53</f>
        <v>0</v>
      </c>
      <c r="AL52" s="201"/>
      <c r="AM52" s="199"/>
      <c r="AN52" s="53">
        <f>'Analitika nastave'!AO53</f>
        <v>0</v>
      </c>
      <c r="AO52" s="52">
        <f>'Analitika nastave'!AP53</f>
        <v>0</v>
      </c>
      <c r="AP52" s="52">
        <f>'Analitika nastave'!AQ53</f>
        <v>0</v>
      </c>
      <c r="AQ52" s="52">
        <f>'Analitika nastave'!AR53</f>
        <v>0</v>
      </c>
      <c r="AR52" s="201"/>
      <c r="AS52" s="199"/>
      <c r="AT52" s="220"/>
    </row>
    <row r="53" spans="1:46" x14ac:dyDescent="0.25">
      <c r="A53" s="221">
        <v>24</v>
      </c>
      <c r="B53" s="223">
        <f>'Analitika nastave'!C54</f>
        <v>0</v>
      </c>
      <c r="C53" s="46" t="str">
        <f>'Analitika nastave'!D54</f>
        <v>B</v>
      </c>
      <c r="D53" s="47">
        <f>'Analitika nastave'!E54</f>
        <v>0</v>
      </c>
      <c r="E53" s="48">
        <f>'Analitika nastave'!F54</f>
        <v>0</v>
      </c>
      <c r="F53" s="48">
        <f>'Analitika nastave'!G54</f>
        <v>0</v>
      </c>
      <c r="G53" s="48">
        <f>'Analitika nastave'!H54</f>
        <v>0</v>
      </c>
      <c r="H53" s="200">
        <f>'Analitika nastave'!I54</f>
        <v>0</v>
      </c>
      <c r="I53" s="131" t="str">
        <f>'Analitika nastave'!J54</f>
        <v>NE</v>
      </c>
      <c r="J53" s="47">
        <f>'Analitika nastave'!K54</f>
        <v>0</v>
      </c>
      <c r="K53" s="48">
        <f>'Analitika nastave'!L54</f>
        <v>0</v>
      </c>
      <c r="L53" s="48">
        <f>'Analitika nastave'!M54</f>
        <v>0</v>
      </c>
      <c r="M53" s="48">
        <f>'Analitika nastave'!N54</f>
        <v>0</v>
      </c>
      <c r="N53" s="200">
        <f>'Analitika nastave'!O54</f>
        <v>0</v>
      </c>
      <c r="O53" s="131" t="str">
        <f>'Analitika nastave'!P54</f>
        <v>NE</v>
      </c>
      <c r="P53" s="47">
        <f>'Analitika nastave'!Q54</f>
        <v>0</v>
      </c>
      <c r="Q53" s="48">
        <f>'Analitika nastave'!R54</f>
        <v>0</v>
      </c>
      <c r="R53" s="48">
        <f>'Analitika nastave'!S54</f>
        <v>0</v>
      </c>
      <c r="S53" s="48">
        <f>'Analitika nastave'!T54</f>
        <v>0</v>
      </c>
      <c r="T53" s="200">
        <f>'Analitika nastave'!U54</f>
        <v>0</v>
      </c>
      <c r="U53" s="131" t="str">
        <f>'Analitika nastave'!V54</f>
        <v>NE</v>
      </c>
      <c r="V53" s="47">
        <f>'Analitika nastave'!W54</f>
        <v>0</v>
      </c>
      <c r="W53" s="48">
        <f>'Analitika nastave'!X54</f>
        <v>0</v>
      </c>
      <c r="X53" s="48">
        <f>'Analitika nastave'!Y54</f>
        <v>0</v>
      </c>
      <c r="Y53" s="48">
        <f>'Analitika nastave'!Z54</f>
        <v>0</v>
      </c>
      <c r="Z53" s="200">
        <f>'Analitika nastave'!AA54</f>
        <v>0</v>
      </c>
      <c r="AA53" s="131" t="str">
        <f>'Analitika nastave'!AB54</f>
        <v>NE</v>
      </c>
      <c r="AB53" s="47">
        <f>'Analitika nastave'!AC54</f>
        <v>0</v>
      </c>
      <c r="AC53" s="48">
        <f>'Analitika nastave'!AD54</f>
        <v>0</v>
      </c>
      <c r="AD53" s="48">
        <f>'Analitika nastave'!AE54</f>
        <v>0</v>
      </c>
      <c r="AE53" s="48">
        <f>'Analitika nastave'!AF54</f>
        <v>0</v>
      </c>
      <c r="AF53" s="200">
        <f>'Analitika nastave'!AG54</f>
        <v>0</v>
      </c>
      <c r="AG53" s="131" t="str">
        <f>'Analitika nastave'!AH54</f>
        <v>NE</v>
      </c>
      <c r="AH53" s="47">
        <f>'Analitika nastave'!AI54</f>
        <v>0</v>
      </c>
      <c r="AI53" s="48">
        <f>'Analitika nastave'!AJ54</f>
        <v>0</v>
      </c>
      <c r="AJ53" s="48">
        <f>'Analitika nastave'!AK54</f>
        <v>0</v>
      </c>
      <c r="AK53" s="48">
        <f>'Analitika nastave'!AL54</f>
        <v>0</v>
      </c>
      <c r="AL53" s="200">
        <f>'Analitika nastave'!AM54</f>
        <v>0</v>
      </c>
      <c r="AM53" s="131" t="str">
        <f>'Analitika nastave'!AN54</f>
        <v>NE</v>
      </c>
      <c r="AN53" s="47">
        <f>'Analitika nastave'!AO54</f>
        <v>0</v>
      </c>
      <c r="AO53" s="48">
        <f>'Analitika nastave'!AP54</f>
        <v>0</v>
      </c>
      <c r="AP53" s="48">
        <f>'Analitika nastave'!AQ54</f>
        <v>0</v>
      </c>
      <c r="AQ53" s="48">
        <f>'Analitika nastave'!AR54</f>
        <v>0</v>
      </c>
      <c r="AR53" s="200">
        <f>'Analitika nastave'!AS54</f>
        <v>0</v>
      </c>
      <c r="AS53" s="131" t="str">
        <f>'Analitika nastave'!AT54</f>
        <v>NE</v>
      </c>
      <c r="AT53" s="219">
        <f>'Analitika nastave'!AU54</f>
        <v>0</v>
      </c>
    </row>
    <row r="54" spans="1:46" ht="15.75" thickBot="1" x14ac:dyDescent="0.3">
      <c r="A54" s="222"/>
      <c r="B54" s="224"/>
      <c r="C54" s="51" t="str">
        <f>'Analitika nastave'!D55</f>
        <v>P</v>
      </c>
      <c r="D54" s="52">
        <f>'Analitika nastave'!E55</f>
        <v>0</v>
      </c>
      <c r="E54" s="52">
        <f>'Analitika nastave'!F55</f>
        <v>0</v>
      </c>
      <c r="F54" s="52">
        <f>'Analitika nastave'!G55</f>
        <v>0</v>
      </c>
      <c r="G54" s="52">
        <f>'Analitika nastave'!H55</f>
        <v>0</v>
      </c>
      <c r="H54" s="211"/>
      <c r="I54" s="199"/>
      <c r="J54" s="53">
        <f>'Analitika nastave'!K55</f>
        <v>0</v>
      </c>
      <c r="K54" s="52">
        <f>'Analitika nastave'!L55</f>
        <v>0</v>
      </c>
      <c r="L54" s="52">
        <f>'Analitika nastave'!M55</f>
        <v>0</v>
      </c>
      <c r="M54" s="52">
        <f>'Analitika nastave'!N55</f>
        <v>0</v>
      </c>
      <c r="N54" s="211"/>
      <c r="O54" s="199"/>
      <c r="P54" s="53">
        <f>'Analitika nastave'!Q55</f>
        <v>0</v>
      </c>
      <c r="Q54" s="52">
        <f>'Analitika nastave'!R55</f>
        <v>0</v>
      </c>
      <c r="R54" s="52">
        <f>'Analitika nastave'!S55</f>
        <v>0</v>
      </c>
      <c r="S54" s="52">
        <f>'Analitika nastave'!T55</f>
        <v>0</v>
      </c>
      <c r="T54" s="211"/>
      <c r="U54" s="199"/>
      <c r="V54" s="53">
        <f>'Analitika nastave'!W55</f>
        <v>0</v>
      </c>
      <c r="W54" s="52">
        <f>'Analitika nastave'!X55</f>
        <v>0</v>
      </c>
      <c r="X54" s="52">
        <f>'Analitika nastave'!Y55</f>
        <v>0</v>
      </c>
      <c r="Y54" s="52">
        <f>'Analitika nastave'!Z55</f>
        <v>0</v>
      </c>
      <c r="Z54" s="211"/>
      <c r="AA54" s="199"/>
      <c r="AB54" s="53">
        <f>'Analitika nastave'!AC55</f>
        <v>0</v>
      </c>
      <c r="AC54" s="52">
        <f>'Analitika nastave'!AD55</f>
        <v>0</v>
      </c>
      <c r="AD54" s="52">
        <f>'Analitika nastave'!AE55</f>
        <v>0</v>
      </c>
      <c r="AE54" s="52">
        <f>'Analitika nastave'!AF55</f>
        <v>0</v>
      </c>
      <c r="AF54" s="201"/>
      <c r="AG54" s="199"/>
      <c r="AH54" s="53">
        <f>'Analitika nastave'!AI55</f>
        <v>0</v>
      </c>
      <c r="AI54" s="52">
        <f>'Analitika nastave'!AJ55</f>
        <v>0</v>
      </c>
      <c r="AJ54" s="52">
        <f>'Analitika nastave'!AK55</f>
        <v>0</v>
      </c>
      <c r="AK54" s="52">
        <f>'Analitika nastave'!AL55</f>
        <v>0</v>
      </c>
      <c r="AL54" s="201"/>
      <c r="AM54" s="199"/>
      <c r="AN54" s="53">
        <f>'Analitika nastave'!AO55</f>
        <v>0</v>
      </c>
      <c r="AO54" s="52">
        <f>'Analitika nastave'!AP55</f>
        <v>0</v>
      </c>
      <c r="AP54" s="52">
        <f>'Analitika nastave'!AQ55</f>
        <v>0</v>
      </c>
      <c r="AQ54" s="52">
        <f>'Analitika nastave'!AR55</f>
        <v>0</v>
      </c>
      <c r="AR54" s="201"/>
      <c r="AS54" s="199"/>
      <c r="AT54" s="220"/>
    </row>
    <row r="55" spans="1:46" x14ac:dyDescent="0.25">
      <c r="A55" s="221">
        <v>25</v>
      </c>
      <c r="B55" s="223">
        <f>'Analitika nastave'!C56</f>
        <v>0</v>
      </c>
      <c r="C55" s="46" t="str">
        <f>'Analitika nastave'!D56</f>
        <v>B</v>
      </c>
      <c r="D55" s="47">
        <f>'Analitika nastave'!E56</f>
        <v>0</v>
      </c>
      <c r="E55" s="48">
        <f>'Analitika nastave'!F56</f>
        <v>0</v>
      </c>
      <c r="F55" s="48">
        <f>'Analitika nastave'!G56</f>
        <v>0</v>
      </c>
      <c r="G55" s="48">
        <f>'Analitika nastave'!H56</f>
        <v>0</v>
      </c>
      <c r="H55" s="200">
        <f>'Analitika nastave'!I56</f>
        <v>0</v>
      </c>
      <c r="I55" s="131" t="str">
        <f>'Analitika nastave'!J56</f>
        <v>NE</v>
      </c>
      <c r="J55" s="47">
        <f>'Analitika nastave'!K56</f>
        <v>0</v>
      </c>
      <c r="K55" s="48">
        <f>'Analitika nastave'!L56</f>
        <v>0</v>
      </c>
      <c r="L55" s="48">
        <f>'Analitika nastave'!M56</f>
        <v>0</v>
      </c>
      <c r="M55" s="48">
        <f>'Analitika nastave'!N56</f>
        <v>0</v>
      </c>
      <c r="N55" s="200">
        <f>'Analitika nastave'!O56</f>
        <v>0</v>
      </c>
      <c r="O55" s="131" t="str">
        <f>'Analitika nastave'!P56</f>
        <v>NE</v>
      </c>
      <c r="P55" s="47">
        <f>'Analitika nastave'!Q56</f>
        <v>0</v>
      </c>
      <c r="Q55" s="48">
        <f>'Analitika nastave'!R56</f>
        <v>0</v>
      </c>
      <c r="R55" s="48">
        <f>'Analitika nastave'!S56</f>
        <v>0</v>
      </c>
      <c r="S55" s="48">
        <f>'Analitika nastave'!T56</f>
        <v>0</v>
      </c>
      <c r="T55" s="200">
        <f>'Analitika nastave'!U56</f>
        <v>0</v>
      </c>
      <c r="U55" s="131" t="str">
        <f>'Analitika nastave'!V56</f>
        <v>NE</v>
      </c>
      <c r="V55" s="47">
        <f>'Analitika nastave'!W56</f>
        <v>0</v>
      </c>
      <c r="W55" s="48">
        <f>'Analitika nastave'!X56</f>
        <v>0</v>
      </c>
      <c r="X55" s="48">
        <f>'Analitika nastave'!Y56</f>
        <v>0</v>
      </c>
      <c r="Y55" s="48">
        <f>'Analitika nastave'!Z56</f>
        <v>0</v>
      </c>
      <c r="Z55" s="200">
        <f>'Analitika nastave'!AA56</f>
        <v>0</v>
      </c>
      <c r="AA55" s="131" t="str">
        <f>'Analitika nastave'!AB56</f>
        <v>NE</v>
      </c>
      <c r="AB55" s="47">
        <f>'Analitika nastave'!AC56</f>
        <v>0</v>
      </c>
      <c r="AC55" s="48">
        <f>'Analitika nastave'!AD56</f>
        <v>0</v>
      </c>
      <c r="AD55" s="48">
        <f>'Analitika nastave'!AE56</f>
        <v>0</v>
      </c>
      <c r="AE55" s="48">
        <f>'Analitika nastave'!AF56</f>
        <v>0</v>
      </c>
      <c r="AF55" s="200">
        <f>'Analitika nastave'!AG56</f>
        <v>0</v>
      </c>
      <c r="AG55" s="131" t="str">
        <f>'Analitika nastave'!AH56</f>
        <v>NE</v>
      </c>
      <c r="AH55" s="47">
        <f>'Analitika nastave'!AI56</f>
        <v>0</v>
      </c>
      <c r="AI55" s="48">
        <f>'Analitika nastave'!AJ56</f>
        <v>0</v>
      </c>
      <c r="AJ55" s="48">
        <f>'Analitika nastave'!AK56</f>
        <v>0</v>
      </c>
      <c r="AK55" s="48">
        <f>'Analitika nastave'!AL56</f>
        <v>0</v>
      </c>
      <c r="AL55" s="200">
        <f>'Analitika nastave'!AM56</f>
        <v>0</v>
      </c>
      <c r="AM55" s="131" t="str">
        <f>'Analitika nastave'!AN56</f>
        <v>NE</v>
      </c>
      <c r="AN55" s="47">
        <f>'Analitika nastave'!AO56</f>
        <v>0</v>
      </c>
      <c r="AO55" s="48">
        <f>'Analitika nastave'!AP56</f>
        <v>0</v>
      </c>
      <c r="AP55" s="48">
        <f>'Analitika nastave'!AQ56</f>
        <v>0</v>
      </c>
      <c r="AQ55" s="48">
        <f>'Analitika nastave'!AR56</f>
        <v>0</v>
      </c>
      <c r="AR55" s="200">
        <f>'Analitika nastave'!AS56</f>
        <v>0</v>
      </c>
      <c r="AS55" s="131" t="str">
        <f>'Analitika nastave'!AT56</f>
        <v>NE</v>
      </c>
      <c r="AT55" s="219">
        <f>'Analitika nastave'!AU56</f>
        <v>0</v>
      </c>
    </row>
    <row r="56" spans="1:46" ht="15.75" thickBot="1" x14ac:dyDescent="0.3">
      <c r="A56" s="222"/>
      <c r="B56" s="224"/>
      <c r="C56" s="51" t="str">
        <f>'Analitika nastave'!D57</f>
        <v>P</v>
      </c>
      <c r="D56" s="52">
        <f>'Analitika nastave'!E57</f>
        <v>0</v>
      </c>
      <c r="E56" s="52">
        <f>'Analitika nastave'!F57</f>
        <v>0</v>
      </c>
      <c r="F56" s="52">
        <f>'Analitika nastave'!G57</f>
        <v>0</v>
      </c>
      <c r="G56" s="52">
        <f>'Analitika nastave'!H57</f>
        <v>0</v>
      </c>
      <c r="H56" s="211"/>
      <c r="I56" s="199"/>
      <c r="J56" s="53">
        <f>'Analitika nastave'!K57</f>
        <v>0</v>
      </c>
      <c r="K56" s="52">
        <f>'Analitika nastave'!L57</f>
        <v>0</v>
      </c>
      <c r="L56" s="52">
        <f>'Analitika nastave'!M57</f>
        <v>0</v>
      </c>
      <c r="M56" s="52">
        <f>'Analitika nastave'!N57</f>
        <v>0</v>
      </c>
      <c r="N56" s="211"/>
      <c r="O56" s="199"/>
      <c r="P56" s="53">
        <f>'Analitika nastave'!Q57</f>
        <v>0</v>
      </c>
      <c r="Q56" s="52">
        <f>'Analitika nastave'!R57</f>
        <v>0</v>
      </c>
      <c r="R56" s="52">
        <f>'Analitika nastave'!S57</f>
        <v>0</v>
      </c>
      <c r="S56" s="52">
        <f>'Analitika nastave'!T57</f>
        <v>0</v>
      </c>
      <c r="T56" s="211"/>
      <c r="U56" s="199"/>
      <c r="V56" s="53">
        <f>'Analitika nastave'!W57</f>
        <v>0</v>
      </c>
      <c r="W56" s="52">
        <f>'Analitika nastave'!X57</f>
        <v>0</v>
      </c>
      <c r="X56" s="52">
        <f>'Analitika nastave'!Y57</f>
        <v>0</v>
      </c>
      <c r="Y56" s="52">
        <f>'Analitika nastave'!Z57</f>
        <v>0</v>
      </c>
      <c r="Z56" s="211"/>
      <c r="AA56" s="199"/>
      <c r="AB56" s="53">
        <f>'Analitika nastave'!AC57</f>
        <v>0</v>
      </c>
      <c r="AC56" s="52">
        <f>'Analitika nastave'!AD57</f>
        <v>0</v>
      </c>
      <c r="AD56" s="52">
        <f>'Analitika nastave'!AE57</f>
        <v>0</v>
      </c>
      <c r="AE56" s="52">
        <f>'Analitika nastave'!AF57</f>
        <v>0</v>
      </c>
      <c r="AF56" s="201"/>
      <c r="AG56" s="199"/>
      <c r="AH56" s="53">
        <f>'Analitika nastave'!AI57</f>
        <v>0</v>
      </c>
      <c r="AI56" s="52">
        <f>'Analitika nastave'!AJ57</f>
        <v>0</v>
      </c>
      <c r="AJ56" s="52">
        <f>'Analitika nastave'!AK57</f>
        <v>0</v>
      </c>
      <c r="AK56" s="52">
        <f>'Analitika nastave'!AL57</f>
        <v>0</v>
      </c>
      <c r="AL56" s="201"/>
      <c r="AM56" s="199"/>
      <c r="AN56" s="53">
        <f>'Analitika nastave'!AO57</f>
        <v>0</v>
      </c>
      <c r="AO56" s="52">
        <f>'Analitika nastave'!AP57</f>
        <v>0</v>
      </c>
      <c r="AP56" s="52">
        <f>'Analitika nastave'!AQ57</f>
        <v>0</v>
      </c>
      <c r="AQ56" s="52">
        <f>'Analitika nastave'!AR57</f>
        <v>0</v>
      </c>
      <c r="AR56" s="201"/>
      <c r="AS56" s="199"/>
      <c r="AT56" s="220"/>
    </row>
    <row r="57" spans="1:46" x14ac:dyDescent="0.25">
      <c r="A57" s="221">
        <v>26</v>
      </c>
      <c r="B57" s="223">
        <f>'Analitika nastave'!C58</f>
        <v>0</v>
      </c>
      <c r="C57" s="46" t="str">
        <f>'Analitika nastave'!D58</f>
        <v>B</v>
      </c>
      <c r="D57" s="47">
        <f>'Analitika nastave'!E58</f>
        <v>0</v>
      </c>
      <c r="E57" s="48">
        <f>'Analitika nastave'!F58</f>
        <v>0</v>
      </c>
      <c r="F57" s="48">
        <f>'Analitika nastave'!G58</f>
        <v>0</v>
      </c>
      <c r="G57" s="48">
        <f>'Analitika nastave'!H58</f>
        <v>0</v>
      </c>
      <c r="H57" s="200">
        <f>'Analitika nastave'!I58</f>
        <v>0</v>
      </c>
      <c r="I57" s="131" t="str">
        <f>'Analitika nastave'!J58</f>
        <v>NE</v>
      </c>
      <c r="J57" s="47">
        <f>'Analitika nastave'!K58</f>
        <v>0</v>
      </c>
      <c r="K57" s="48">
        <f>'Analitika nastave'!L58</f>
        <v>0</v>
      </c>
      <c r="L57" s="48">
        <f>'Analitika nastave'!M58</f>
        <v>0</v>
      </c>
      <c r="M57" s="48">
        <f>'Analitika nastave'!N58</f>
        <v>0</v>
      </c>
      <c r="N57" s="200">
        <f>'Analitika nastave'!O58</f>
        <v>0</v>
      </c>
      <c r="O57" s="131" t="str">
        <f>'Analitika nastave'!P58</f>
        <v>NE</v>
      </c>
      <c r="P57" s="47">
        <f>'Analitika nastave'!Q58</f>
        <v>0</v>
      </c>
      <c r="Q57" s="48">
        <f>'Analitika nastave'!R58</f>
        <v>0</v>
      </c>
      <c r="R57" s="48">
        <f>'Analitika nastave'!S58</f>
        <v>0</v>
      </c>
      <c r="S57" s="48">
        <f>'Analitika nastave'!T58</f>
        <v>0</v>
      </c>
      <c r="T57" s="200">
        <f>'Analitika nastave'!U58</f>
        <v>0</v>
      </c>
      <c r="U57" s="131" t="str">
        <f>'Analitika nastave'!V58</f>
        <v>NE</v>
      </c>
      <c r="V57" s="47">
        <f>'Analitika nastave'!W58</f>
        <v>0</v>
      </c>
      <c r="W57" s="48">
        <f>'Analitika nastave'!X58</f>
        <v>0</v>
      </c>
      <c r="X57" s="48">
        <f>'Analitika nastave'!Y58</f>
        <v>0</v>
      </c>
      <c r="Y57" s="48">
        <f>'Analitika nastave'!Z58</f>
        <v>0</v>
      </c>
      <c r="Z57" s="200">
        <f>'Analitika nastave'!AA58</f>
        <v>0</v>
      </c>
      <c r="AA57" s="131" t="str">
        <f>'Analitika nastave'!AB58</f>
        <v>NE</v>
      </c>
      <c r="AB57" s="47">
        <f>'Analitika nastave'!AC58</f>
        <v>0</v>
      </c>
      <c r="AC57" s="48">
        <f>'Analitika nastave'!AD58</f>
        <v>0</v>
      </c>
      <c r="AD57" s="48">
        <f>'Analitika nastave'!AE58</f>
        <v>0</v>
      </c>
      <c r="AE57" s="48">
        <f>'Analitika nastave'!AF58</f>
        <v>0</v>
      </c>
      <c r="AF57" s="200">
        <f>'Analitika nastave'!AG58</f>
        <v>0</v>
      </c>
      <c r="AG57" s="131" t="str">
        <f>'Analitika nastave'!AH58</f>
        <v>NE</v>
      </c>
      <c r="AH57" s="47">
        <f>'Analitika nastave'!AI58</f>
        <v>0</v>
      </c>
      <c r="AI57" s="48">
        <f>'Analitika nastave'!AJ58</f>
        <v>0</v>
      </c>
      <c r="AJ57" s="48">
        <f>'Analitika nastave'!AK58</f>
        <v>0</v>
      </c>
      <c r="AK57" s="48">
        <f>'Analitika nastave'!AL58</f>
        <v>0</v>
      </c>
      <c r="AL57" s="200">
        <f>'Analitika nastave'!AM58</f>
        <v>0</v>
      </c>
      <c r="AM57" s="131" t="str">
        <f>'Analitika nastave'!AN58</f>
        <v>NE</v>
      </c>
      <c r="AN57" s="47">
        <f>'Analitika nastave'!AO58</f>
        <v>0</v>
      </c>
      <c r="AO57" s="48">
        <f>'Analitika nastave'!AP58</f>
        <v>0</v>
      </c>
      <c r="AP57" s="48">
        <f>'Analitika nastave'!AQ58</f>
        <v>0</v>
      </c>
      <c r="AQ57" s="48">
        <f>'Analitika nastave'!AR58</f>
        <v>0</v>
      </c>
      <c r="AR57" s="200">
        <f>'Analitika nastave'!AS58</f>
        <v>0</v>
      </c>
      <c r="AS57" s="131" t="str">
        <f>'Analitika nastave'!AT58</f>
        <v>NE</v>
      </c>
      <c r="AT57" s="219">
        <f>'Analitika nastave'!AU58</f>
        <v>0</v>
      </c>
    </row>
    <row r="58" spans="1:46" ht="15.75" thickBot="1" x14ac:dyDescent="0.3">
      <c r="A58" s="222"/>
      <c r="B58" s="224"/>
      <c r="C58" s="51" t="str">
        <f>'Analitika nastave'!D59</f>
        <v>P</v>
      </c>
      <c r="D58" s="52">
        <f>'Analitika nastave'!E59</f>
        <v>0</v>
      </c>
      <c r="E58" s="52">
        <f>'Analitika nastave'!F59</f>
        <v>0</v>
      </c>
      <c r="F58" s="52">
        <f>'Analitika nastave'!G59</f>
        <v>0</v>
      </c>
      <c r="G58" s="52">
        <f>'Analitika nastave'!H59</f>
        <v>0</v>
      </c>
      <c r="H58" s="211"/>
      <c r="I58" s="199"/>
      <c r="J58" s="53">
        <f>'Analitika nastave'!K59</f>
        <v>0</v>
      </c>
      <c r="K58" s="52">
        <f>'Analitika nastave'!L59</f>
        <v>0</v>
      </c>
      <c r="L58" s="52">
        <f>'Analitika nastave'!M59</f>
        <v>0</v>
      </c>
      <c r="M58" s="52">
        <f>'Analitika nastave'!N59</f>
        <v>0</v>
      </c>
      <c r="N58" s="211"/>
      <c r="O58" s="199"/>
      <c r="P58" s="53">
        <f>'Analitika nastave'!Q59</f>
        <v>0</v>
      </c>
      <c r="Q58" s="52">
        <f>'Analitika nastave'!R59</f>
        <v>0</v>
      </c>
      <c r="R58" s="52">
        <f>'Analitika nastave'!S59</f>
        <v>0</v>
      </c>
      <c r="S58" s="52">
        <f>'Analitika nastave'!T59</f>
        <v>0</v>
      </c>
      <c r="T58" s="211"/>
      <c r="U58" s="199"/>
      <c r="V58" s="53">
        <f>'Analitika nastave'!W59</f>
        <v>0</v>
      </c>
      <c r="W58" s="52">
        <f>'Analitika nastave'!X59</f>
        <v>0</v>
      </c>
      <c r="X58" s="52">
        <f>'Analitika nastave'!Y59</f>
        <v>0</v>
      </c>
      <c r="Y58" s="52">
        <f>'Analitika nastave'!Z59</f>
        <v>0</v>
      </c>
      <c r="Z58" s="211"/>
      <c r="AA58" s="199"/>
      <c r="AB58" s="53">
        <f>'Analitika nastave'!AC59</f>
        <v>0</v>
      </c>
      <c r="AC58" s="52">
        <f>'Analitika nastave'!AD59</f>
        <v>0</v>
      </c>
      <c r="AD58" s="52">
        <f>'Analitika nastave'!AE59</f>
        <v>0</v>
      </c>
      <c r="AE58" s="52">
        <f>'Analitika nastave'!AF59</f>
        <v>0</v>
      </c>
      <c r="AF58" s="201"/>
      <c r="AG58" s="199"/>
      <c r="AH58" s="53">
        <f>'Analitika nastave'!AI59</f>
        <v>0</v>
      </c>
      <c r="AI58" s="52">
        <f>'Analitika nastave'!AJ59</f>
        <v>0</v>
      </c>
      <c r="AJ58" s="52">
        <f>'Analitika nastave'!AK59</f>
        <v>0</v>
      </c>
      <c r="AK58" s="52">
        <f>'Analitika nastave'!AL59</f>
        <v>0</v>
      </c>
      <c r="AL58" s="201"/>
      <c r="AM58" s="199"/>
      <c r="AN58" s="53">
        <f>'Analitika nastave'!AO59</f>
        <v>0</v>
      </c>
      <c r="AO58" s="52">
        <f>'Analitika nastave'!AP59</f>
        <v>0</v>
      </c>
      <c r="AP58" s="52">
        <f>'Analitika nastave'!AQ59</f>
        <v>0</v>
      </c>
      <c r="AQ58" s="52">
        <f>'Analitika nastave'!AR59</f>
        <v>0</v>
      </c>
      <c r="AR58" s="201"/>
      <c r="AS58" s="199"/>
      <c r="AT58" s="220"/>
    </row>
    <row r="59" spans="1:46" x14ac:dyDescent="0.25">
      <c r="A59" s="221">
        <v>27</v>
      </c>
      <c r="B59" s="223">
        <f>'Analitika nastave'!C60</f>
        <v>0</v>
      </c>
      <c r="C59" s="46" t="str">
        <f>'Analitika nastave'!D60</f>
        <v>B</v>
      </c>
      <c r="D59" s="47">
        <f>'Analitika nastave'!E60</f>
        <v>0</v>
      </c>
      <c r="E59" s="48">
        <f>'Analitika nastave'!F60</f>
        <v>0</v>
      </c>
      <c r="F59" s="48">
        <f>'Analitika nastave'!G60</f>
        <v>0</v>
      </c>
      <c r="G59" s="48">
        <f>'Analitika nastave'!H60</f>
        <v>0</v>
      </c>
      <c r="H59" s="200">
        <f>'Analitika nastave'!I60</f>
        <v>0</v>
      </c>
      <c r="I59" s="131" t="str">
        <f>'Analitika nastave'!J60</f>
        <v>NE</v>
      </c>
      <c r="J59" s="47">
        <f>'Analitika nastave'!K60</f>
        <v>0</v>
      </c>
      <c r="K59" s="48">
        <f>'Analitika nastave'!L60</f>
        <v>0</v>
      </c>
      <c r="L59" s="48">
        <f>'Analitika nastave'!M60</f>
        <v>0</v>
      </c>
      <c r="M59" s="48">
        <f>'Analitika nastave'!N60</f>
        <v>0</v>
      </c>
      <c r="N59" s="200">
        <f>'Analitika nastave'!O60</f>
        <v>0</v>
      </c>
      <c r="O59" s="131" t="str">
        <f>'Analitika nastave'!P60</f>
        <v>NE</v>
      </c>
      <c r="P59" s="47">
        <f>'Analitika nastave'!Q60</f>
        <v>0</v>
      </c>
      <c r="Q59" s="48">
        <f>'Analitika nastave'!R60</f>
        <v>0</v>
      </c>
      <c r="R59" s="48">
        <f>'Analitika nastave'!S60</f>
        <v>0</v>
      </c>
      <c r="S59" s="48">
        <f>'Analitika nastave'!T60</f>
        <v>0</v>
      </c>
      <c r="T59" s="200">
        <f>'Analitika nastave'!U60</f>
        <v>0</v>
      </c>
      <c r="U59" s="131" t="str">
        <f>'Analitika nastave'!V60</f>
        <v>NE</v>
      </c>
      <c r="V59" s="47">
        <f>'Analitika nastave'!W60</f>
        <v>0</v>
      </c>
      <c r="W59" s="48">
        <f>'Analitika nastave'!X60</f>
        <v>0</v>
      </c>
      <c r="X59" s="48">
        <f>'Analitika nastave'!Y60</f>
        <v>0</v>
      </c>
      <c r="Y59" s="48">
        <f>'Analitika nastave'!Z60</f>
        <v>0</v>
      </c>
      <c r="Z59" s="200">
        <f>'Analitika nastave'!AA60</f>
        <v>0</v>
      </c>
      <c r="AA59" s="131" t="str">
        <f>'Analitika nastave'!AB60</f>
        <v>NE</v>
      </c>
      <c r="AB59" s="47">
        <f>'Analitika nastave'!AC60</f>
        <v>0</v>
      </c>
      <c r="AC59" s="48">
        <f>'Analitika nastave'!AD60</f>
        <v>0</v>
      </c>
      <c r="AD59" s="48">
        <f>'Analitika nastave'!AE60</f>
        <v>0</v>
      </c>
      <c r="AE59" s="48">
        <f>'Analitika nastave'!AF60</f>
        <v>0</v>
      </c>
      <c r="AF59" s="200">
        <f>'Analitika nastave'!AG60</f>
        <v>0</v>
      </c>
      <c r="AG59" s="131" t="str">
        <f>'Analitika nastave'!AH60</f>
        <v>NE</v>
      </c>
      <c r="AH59" s="47">
        <f>'Analitika nastave'!AI60</f>
        <v>0</v>
      </c>
      <c r="AI59" s="48">
        <f>'Analitika nastave'!AJ60</f>
        <v>0</v>
      </c>
      <c r="AJ59" s="48">
        <f>'Analitika nastave'!AK60</f>
        <v>0</v>
      </c>
      <c r="AK59" s="48">
        <f>'Analitika nastave'!AL60</f>
        <v>0</v>
      </c>
      <c r="AL59" s="200">
        <f>'Analitika nastave'!AM60</f>
        <v>0</v>
      </c>
      <c r="AM59" s="131" t="str">
        <f>'Analitika nastave'!AN60</f>
        <v>NE</v>
      </c>
      <c r="AN59" s="47">
        <f>'Analitika nastave'!AO60</f>
        <v>0</v>
      </c>
      <c r="AO59" s="48">
        <f>'Analitika nastave'!AP60</f>
        <v>0</v>
      </c>
      <c r="AP59" s="48">
        <f>'Analitika nastave'!AQ60</f>
        <v>0</v>
      </c>
      <c r="AQ59" s="48">
        <f>'Analitika nastave'!AR60</f>
        <v>0</v>
      </c>
      <c r="AR59" s="200">
        <f>'Analitika nastave'!AS60</f>
        <v>0</v>
      </c>
      <c r="AS59" s="131" t="str">
        <f>'Analitika nastave'!AT60</f>
        <v>NE</v>
      </c>
      <c r="AT59" s="219">
        <f>'Analitika nastave'!AU60</f>
        <v>0</v>
      </c>
    </row>
    <row r="60" spans="1:46" ht="15.75" thickBot="1" x14ac:dyDescent="0.3">
      <c r="A60" s="222"/>
      <c r="B60" s="224"/>
      <c r="C60" s="51" t="str">
        <f>'Analitika nastave'!D61</f>
        <v>P</v>
      </c>
      <c r="D60" s="52">
        <f>'Analitika nastave'!E61</f>
        <v>0</v>
      </c>
      <c r="E60" s="52">
        <f>'Analitika nastave'!F61</f>
        <v>0</v>
      </c>
      <c r="F60" s="52">
        <f>'Analitika nastave'!G61</f>
        <v>0</v>
      </c>
      <c r="G60" s="52">
        <f>'Analitika nastave'!H61</f>
        <v>0</v>
      </c>
      <c r="H60" s="211"/>
      <c r="I60" s="199"/>
      <c r="J60" s="53">
        <f>'Analitika nastave'!K61</f>
        <v>0</v>
      </c>
      <c r="K60" s="52">
        <f>'Analitika nastave'!L61</f>
        <v>0</v>
      </c>
      <c r="L60" s="52">
        <f>'Analitika nastave'!M61</f>
        <v>0</v>
      </c>
      <c r="M60" s="52">
        <f>'Analitika nastave'!N61</f>
        <v>0</v>
      </c>
      <c r="N60" s="211"/>
      <c r="O60" s="199"/>
      <c r="P60" s="53">
        <f>'Analitika nastave'!Q61</f>
        <v>0</v>
      </c>
      <c r="Q60" s="52">
        <f>'Analitika nastave'!R61</f>
        <v>0</v>
      </c>
      <c r="R60" s="52">
        <f>'Analitika nastave'!S61</f>
        <v>0</v>
      </c>
      <c r="S60" s="52">
        <f>'Analitika nastave'!T61</f>
        <v>0</v>
      </c>
      <c r="T60" s="211"/>
      <c r="U60" s="199"/>
      <c r="V60" s="53">
        <f>'Analitika nastave'!W61</f>
        <v>0</v>
      </c>
      <c r="W60" s="52">
        <f>'Analitika nastave'!X61</f>
        <v>0</v>
      </c>
      <c r="X60" s="52">
        <f>'Analitika nastave'!Y61</f>
        <v>0</v>
      </c>
      <c r="Y60" s="52">
        <f>'Analitika nastave'!Z61</f>
        <v>0</v>
      </c>
      <c r="Z60" s="211"/>
      <c r="AA60" s="199"/>
      <c r="AB60" s="53">
        <f>'Analitika nastave'!AC61</f>
        <v>0</v>
      </c>
      <c r="AC60" s="52">
        <f>'Analitika nastave'!AD61</f>
        <v>0</v>
      </c>
      <c r="AD60" s="52">
        <f>'Analitika nastave'!AE61</f>
        <v>0</v>
      </c>
      <c r="AE60" s="52">
        <f>'Analitika nastave'!AF61</f>
        <v>0</v>
      </c>
      <c r="AF60" s="201"/>
      <c r="AG60" s="199"/>
      <c r="AH60" s="53">
        <f>'Analitika nastave'!AI61</f>
        <v>0</v>
      </c>
      <c r="AI60" s="52">
        <f>'Analitika nastave'!AJ61</f>
        <v>0</v>
      </c>
      <c r="AJ60" s="52">
        <f>'Analitika nastave'!AK61</f>
        <v>0</v>
      </c>
      <c r="AK60" s="52">
        <f>'Analitika nastave'!AL61</f>
        <v>0</v>
      </c>
      <c r="AL60" s="201"/>
      <c r="AM60" s="199"/>
      <c r="AN60" s="53">
        <f>'Analitika nastave'!AO61</f>
        <v>0</v>
      </c>
      <c r="AO60" s="52">
        <f>'Analitika nastave'!AP61</f>
        <v>0</v>
      </c>
      <c r="AP60" s="52">
        <f>'Analitika nastave'!AQ61</f>
        <v>0</v>
      </c>
      <c r="AQ60" s="52">
        <f>'Analitika nastave'!AR61</f>
        <v>0</v>
      </c>
      <c r="AR60" s="201"/>
      <c r="AS60" s="199"/>
      <c r="AT60" s="220"/>
    </row>
    <row r="61" spans="1:46" x14ac:dyDescent="0.25">
      <c r="A61" s="221">
        <v>28</v>
      </c>
      <c r="B61" s="223">
        <f>'Analitika nastave'!C62</f>
        <v>0</v>
      </c>
      <c r="C61" s="46" t="str">
        <f>'Analitika nastave'!D62</f>
        <v>B</v>
      </c>
      <c r="D61" s="47">
        <f>'Analitika nastave'!E62</f>
        <v>0</v>
      </c>
      <c r="E61" s="48">
        <f>'Analitika nastave'!F62</f>
        <v>0</v>
      </c>
      <c r="F61" s="48">
        <f>'Analitika nastave'!G62</f>
        <v>0</v>
      </c>
      <c r="G61" s="48">
        <f>'Analitika nastave'!H62</f>
        <v>0</v>
      </c>
      <c r="H61" s="200">
        <f>'Analitika nastave'!I62</f>
        <v>0</v>
      </c>
      <c r="I61" s="131" t="str">
        <f>'Analitika nastave'!J62</f>
        <v>NE</v>
      </c>
      <c r="J61" s="47">
        <f>'Analitika nastave'!K62</f>
        <v>0</v>
      </c>
      <c r="K61" s="48">
        <f>'Analitika nastave'!L62</f>
        <v>0</v>
      </c>
      <c r="L61" s="48">
        <f>'Analitika nastave'!M62</f>
        <v>0</v>
      </c>
      <c r="M61" s="48">
        <f>'Analitika nastave'!N62</f>
        <v>0</v>
      </c>
      <c r="N61" s="200">
        <f>'Analitika nastave'!O62</f>
        <v>0</v>
      </c>
      <c r="O61" s="131" t="str">
        <f>'Analitika nastave'!P62</f>
        <v>NE</v>
      </c>
      <c r="P61" s="47">
        <f>'Analitika nastave'!Q62</f>
        <v>0</v>
      </c>
      <c r="Q61" s="48">
        <f>'Analitika nastave'!R62</f>
        <v>0</v>
      </c>
      <c r="R61" s="48">
        <f>'Analitika nastave'!S62</f>
        <v>0</v>
      </c>
      <c r="S61" s="48">
        <f>'Analitika nastave'!T62</f>
        <v>0</v>
      </c>
      <c r="T61" s="200">
        <f>'Analitika nastave'!U62</f>
        <v>0</v>
      </c>
      <c r="U61" s="131" t="str">
        <f>'Analitika nastave'!V62</f>
        <v>NE</v>
      </c>
      <c r="V61" s="47">
        <f>'Analitika nastave'!W62</f>
        <v>0</v>
      </c>
      <c r="W61" s="48">
        <f>'Analitika nastave'!X62</f>
        <v>0</v>
      </c>
      <c r="X61" s="48">
        <f>'Analitika nastave'!Y62</f>
        <v>0</v>
      </c>
      <c r="Y61" s="48">
        <f>'Analitika nastave'!Z62</f>
        <v>0</v>
      </c>
      <c r="Z61" s="200">
        <f>'Analitika nastave'!AA62</f>
        <v>0</v>
      </c>
      <c r="AA61" s="131" t="str">
        <f>'Analitika nastave'!AB62</f>
        <v>NE</v>
      </c>
      <c r="AB61" s="47">
        <f>'Analitika nastave'!AC62</f>
        <v>0</v>
      </c>
      <c r="AC61" s="48">
        <f>'Analitika nastave'!AD62</f>
        <v>0</v>
      </c>
      <c r="AD61" s="48">
        <f>'Analitika nastave'!AE62</f>
        <v>0</v>
      </c>
      <c r="AE61" s="48">
        <f>'Analitika nastave'!AF62</f>
        <v>0</v>
      </c>
      <c r="AF61" s="200">
        <f>'Analitika nastave'!AG62</f>
        <v>0</v>
      </c>
      <c r="AG61" s="131" t="str">
        <f>'Analitika nastave'!AH62</f>
        <v>NE</v>
      </c>
      <c r="AH61" s="47">
        <f>'Analitika nastave'!AI62</f>
        <v>0</v>
      </c>
      <c r="AI61" s="48">
        <f>'Analitika nastave'!AJ62</f>
        <v>0</v>
      </c>
      <c r="AJ61" s="48">
        <f>'Analitika nastave'!AK62</f>
        <v>0</v>
      </c>
      <c r="AK61" s="48">
        <f>'Analitika nastave'!AL62</f>
        <v>0</v>
      </c>
      <c r="AL61" s="200">
        <f>'Analitika nastave'!AM62</f>
        <v>0</v>
      </c>
      <c r="AM61" s="131" t="str">
        <f>'Analitika nastave'!AN62</f>
        <v>NE</v>
      </c>
      <c r="AN61" s="47">
        <f>'Analitika nastave'!AO62</f>
        <v>0</v>
      </c>
      <c r="AO61" s="48">
        <f>'Analitika nastave'!AP62</f>
        <v>0</v>
      </c>
      <c r="AP61" s="48">
        <f>'Analitika nastave'!AQ62</f>
        <v>0</v>
      </c>
      <c r="AQ61" s="48">
        <f>'Analitika nastave'!AR62</f>
        <v>0</v>
      </c>
      <c r="AR61" s="200">
        <f>'Analitika nastave'!AS62</f>
        <v>0</v>
      </c>
      <c r="AS61" s="131" t="str">
        <f>'Analitika nastave'!AT62</f>
        <v>NE</v>
      </c>
      <c r="AT61" s="219">
        <f>'Analitika nastave'!AU62</f>
        <v>0</v>
      </c>
    </row>
    <row r="62" spans="1:46" ht="15.75" thickBot="1" x14ac:dyDescent="0.3">
      <c r="A62" s="222"/>
      <c r="B62" s="224"/>
      <c r="C62" s="51" t="str">
        <f>'Analitika nastave'!D63</f>
        <v>P</v>
      </c>
      <c r="D62" s="52">
        <f>'Analitika nastave'!E63</f>
        <v>0</v>
      </c>
      <c r="E62" s="52">
        <f>'Analitika nastave'!F63</f>
        <v>0</v>
      </c>
      <c r="F62" s="52">
        <f>'Analitika nastave'!G63</f>
        <v>0</v>
      </c>
      <c r="G62" s="52">
        <f>'Analitika nastave'!H63</f>
        <v>0</v>
      </c>
      <c r="H62" s="211"/>
      <c r="I62" s="199"/>
      <c r="J62" s="53">
        <f>'Analitika nastave'!K63</f>
        <v>0</v>
      </c>
      <c r="K62" s="52">
        <f>'Analitika nastave'!L63</f>
        <v>0</v>
      </c>
      <c r="L62" s="52">
        <f>'Analitika nastave'!M63</f>
        <v>0</v>
      </c>
      <c r="M62" s="52">
        <f>'Analitika nastave'!N63</f>
        <v>0</v>
      </c>
      <c r="N62" s="211"/>
      <c r="O62" s="199"/>
      <c r="P62" s="53">
        <f>'Analitika nastave'!Q63</f>
        <v>0</v>
      </c>
      <c r="Q62" s="52">
        <f>'Analitika nastave'!R63</f>
        <v>0</v>
      </c>
      <c r="R62" s="52">
        <f>'Analitika nastave'!S63</f>
        <v>0</v>
      </c>
      <c r="S62" s="52">
        <f>'Analitika nastave'!T63</f>
        <v>0</v>
      </c>
      <c r="T62" s="211"/>
      <c r="U62" s="199"/>
      <c r="V62" s="53">
        <f>'Analitika nastave'!W63</f>
        <v>0</v>
      </c>
      <c r="W62" s="52">
        <f>'Analitika nastave'!X63</f>
        <v>0</v>
      </c>
      <c r="X62" s="52">
        <f>'Analitika nastave'!Y63</f>
        <v>0</v>
      </c>
      <c r="Y62" s="52">
        <f>'Analitika nastave'!Z63</f>
        <v>0</v>
      </c>
      <c r="Z62" s="211"/>
      <c r="AA62" s="199"/>
      <c r="AB62" s="53">
        <f>'Analitika nastave'!AC63</f>
        <v>0</v>
      </c>
      <c r="AC62" s="52">
        <f>'Analitika nastave'!AD63</f>
        <v>0</v>
      </c>
      <c r="AD62" s="52">
        <f>'Analitika nastave'!AE63</f>
        <v>0</v>
      </c>
      <c r="AE62" s="52">
        <f>'Analitika nastave'!AF63</f>
        <v>0</v>
      </c>
      <c r="AF62" s="201"/>
      <c r="AG62" s="199"/>
      <c r="AH62" s="53">
        <f>'Analitika nastave'!AI63</f>
        <v>0</v>
      </c>
      <c r="AI62" s="52">
        <f>'Analitika nastave'!AJ63</f>
        <v>0</v>
      </c>
      <c r="AJ62" s="52">
        <f>'Analitika nastave'!AK63</f>
        <v>0</v>
      </c>
      <c r="AK62" s="52">
        <f>'Analitika nastave'!AL63</f>
        <v>0</v>
      </c>
      <c r="AL62" s="201"/>
      <c r="AM62" s="199"/>
      <c r="AN62" s="53">
        <f>'Analitika nastave'!AO63</f>
        <v>0</v>
      </c>
      <c r="AO62" s="52">
        <f>'Analitika nastave'!AP63</f>
        <v>0</v>
      </c>
      <c r="AP62" s="52">
        <f>'Analitika nastave'!AQ63</f>
        <v>0</v>
      </c>
      <c r="AQ62" s="52">
        <f>'Analitika nastave'!AR63</f>
        <v>0</v>
      </c>
      <c r="AR62" s="201"/>
      <c r="AS62" s="199"/>
      <c r="AT62" s="220"/>
    </row>
    <row r="63" spans="1:46" x14ac:dyDescent="0.25">
      <c r="A63" s="221">
        <v>29</v>
      </c>
      <c r="B63" s="223">
        <f>'Analitika nastave'!C64</f>
        <v>0</v>
      </c>
      <c r="C63" s="46" t="str">
        <f>'Analitika nastave'!D64</f>
        <v>B</v>
      </c>
      <c r="D63" s="47">
        <f>'Analitika nastave'!E64</f>
        <v>0</v>
      </c>
      <c r="E63" s="48">
        <f>'Analitika nastave'!F64</f>
        <v>0</v>
      </c>
      <c r="F63" s="48">
        <f>'Analitika nastave'!G64</f>
        <v>0</v>
      </c>
      <c r="G63" s="48">
        <f>'Analitika nastave'!H64</f>
        <v>0</v>
      </c>
      <c r="H63" s="200">
        <f>'Analitika nastave'!I64</f>
        <v>0</v>
      </c>
      <c r="I63" s="131" t="str">
        <f>'Analitika nastave'!J64</f>
        <v>NE</v>
      </c>
      <c r="J63" s="47">
        <f>'Analitika nastave'!K64</f>
        <v>0</v>
      </c>
      <c r="K63" s="48">
        <f>'Analitika nastave'!L64</f>
        <v>0</v>
      </c>
      <c r="L63" s="48">
        <f>'Analitika nastave'!M64</f>
        <v>0</v>
      </c>
      <c r="M63" s="48">
        <f>'Analitika nastave'!N64</f>
        <v>0</v>
      </c>
      <c r="N63" s="200">
        <f>'Analitika nastave'!O64</f>
        <v>0</v>
      </c>
      <c r="O63" s="131" t="str">
        <f>'Analitika nastave'!P64</f>
        <v>NE</v>
      </c>
      <c r="P63" s="47">
        <f>'Analitika nastave'!Q64</f>
        <v>0</v>
      </c>
      <c r="Q63" s="48">
        <f>'Analitika nastave'!R64</f>
        <v>0</v>
      </c>
      <c r="R63" s="48">
        <f>'Analitika nastave'!S64</f>
        <v>0</v>
      </c>
      <c r="S63" s="48">
        <f>'Analitika nastave'!T64</f>
        <v>0</v>
      </c>
      <c r="T63" s="200">
        <f>'Analitika nastave'!U64</f>
        <v>0</v>
      </c>
      <c r="U63" s="131" t="str">
        <f>'Analitika nastave'!V64</f>
        <v>NE</v>
      </c>
      <c r="V63" s="47">
        <f>'Analitika nastave'!W64</f>
        <v>0</v>
      </c>
      <c r="W63" s="48">
        <f>'Analitika nastave'!X64</f>
        <v>0</v>
      </c>
      <c r="X63" s="48">
        <f>'Analitika nastave'!Y64</f>
        <v>0</v>
      </c>
      <c r="Y63" s="48">
        <f>'Analitika nastave'!Z64</f>
        <v>0</v>
      </c>
      <c r="Z63" s="200">
        <f>'Analitika nastave'!AA64</f>
        <v>0</v>
      </c>
      <c r="AA63" s="131" t="str">
        <f>'Analitika nastave'!AB64</f>
        <v>NE</v>
      </c>
      <c r="AB63" s="47">
        <f>'Analitika nastave'!AC64</f>
        <v>0</v>
      </c>
      <c r="AC63" s="48">
        <f>'Analitika nastave'!AD64</f>
        <v>0</v>
      </c>
      <c r="AD63" s="48">
        <f>'Analitika nastave'!AE64</f>
        <v>0</v>
      </c>
      <c r="AE63" s="48">
        <f>'Analitika nastave'!AF64</f>
        <v>0</v>
      </c>
      <c r="AF63" s="200">
        <f>'Analitika nastave'!AG64</f>
        <v>0</v>
      </c>
      <c r="AG63" s="131" t="str">
        <f>'Analitika nastave'!AH64</f>
        <v>NE</v>
      </c>
      <c r="AH63" s="47">
        <f>'Analitika nastave'!AI64</f>
        <v>0</v>
      </c>
      <c r="AI63" s="48">
        <f>'Analitika nastave'!AJ64</f>
        <v>0</v>
      </c>
      <c r="AJ63" s="48">
        <f>'Analitika nastave'!AK64</f>
        <v>0</v>
      </c>
      <c r="AK63" s="48">
        <f>'Analitika nastave'!AL64</f>
        <v>0</v>
      </c>
      <c r="AL63" s="200">
        <f>'Analitika nastave'!AM64</f>
        <v>0</v>
      </c>
      <c r="AM63" s="131" t="str">
        <f>'Analitika nastave'!AN64</f>
        <v>NE</v>
      </c>
      <c r="AN63" s="47">
        <f>'Analitika nastave'!AO64</f>
        <v>0</v>
      </c>
      <c r="AO63" s="48">
        <f>'Analitika nastave'!AP64</f>
        <v>0</v>
      </c>
      <c r="AP63" s="48">
        <f>'Analitika nastave'!AQ64</f>
        <v>0</v>
      </c>
      <c r="AQ63" s="48">
        <f>'Analitika nastave'!AR64</f>
        <v>0</v>
      </c>
      <c r="AR63" s="200">
        <f>'Analitika nastave'!AS64</f>
        <v>0</v>
      </c>
      <c r="AS63" s="131" t="str">
        <f>'Analitika nastave'!AT64</f>
        <v>NE</v>
      </c>
      <c r="AT63" s="219">
        <f>'Analitika nastave'!AU64</f>
        <v>0</v>
      </c>
    </row>
    <row r="64" spans="1:46" ht="15.75" thickBot="1" x14ac:dyDescent="0.3">
      <c r="A64" s="222"/>
      <c r="B64" s="224"/>
      <c r="C64" s="51" t="str">
        <f>'Analitika nastave'!D65</f>
        <v>P</v>
      </c>
      <c r="D64" s="52">
        <f>'Analitika nastave'!E65</f>
        <v>0</v>
      </c>
      <c r="E64" s="52">
        <f>'Analitika nastave'!F65</f>
        <v>0</v>
      </c>
      <c r="F64" s="52">
        <f>'Analitika nastave'!G65</f>
        <v>0</v>
      </c>
      <c r="G64" s="52">
        <f>'Analitika nastave'!H65</f>
        <v>0</v>
      </c>
      <c r="H64" s="211"/>
      <c r="I64" s="199"/>
      <c r="J64" s="53">
        <f>'Analitika nastave'!K65</f>
        <v>0</v>
      </c>
      <c r="K64" s="52">
        <f>'Analitika nastave'!L65</f>
        <v>0</v>
      </c>
      <c r="L64" s="52">
        <f>'Analitika nastave'!M65</f>
        <v>0</v>
      </c>
      <c r="M64" s="52">
        <f>'Analitika nastave'!N65</f>
        <v>0</v>
      </c>
      <c r="N64" s="211"/>
      <c r="O64" s="199"/>
      <c r="P64" s="53">
        <f>'Analitika nastave'!Q65</f>
        <v>0</v>
      </c>
      <c r="Q64" s="52">
        <f>'Analitika nastave'!R65</f>
        <v>0</v>
      </c>
      <c r="R64" s="52">
        <f>'Analitika nastave'!S65</f>
        <v>0</v>
      </c>
      <c r="S64" s="52">
        <f>'Analitika nastave'!T65</f>
        <v>0</v>
      </c>
      <c r="T64" s="211"/>
      <c r="U64" s="199"/>
      <c r="V64" s="53">
        <f>'Analitika nastave'!W65</f>
        <v>0</v>
      </c>
      <c r="W64" s="52">
        <f>'Analitika nastave'!X65</f>
        <v>0</v>
      </c>
      <c r="X64" s="52">
        <f>'Analitika nastave'!Y65</f>
        <v>0</v>
      </c>
      <c r="Y64" s="52">
        <f>'Analitika nastave'!Z65</f>
        <v>0</v>
      </c>
      <c r="Z64" s="211"/>
      <c r="AA64" s="199"/>
      <c r="AB64" s="53">
        <f>'Analitika nastave'!AC65</f>
        <v>0</v>
      </c>
      <c r="AC64" s="52">
        <f>'Analitika nastave'!AD65</f>
        <v>0</v>
      </c>
      <c r="AD64" s="52">
        <f>'Analitika nastave'!AE65</f>
        <v>0</v>
      </c>
      <c r="AE64" s="52">
        <f>'Analitika nastave'!AF65</f>
        <v>0</v>
      </c>
      <c r="AF64" s="201"/>
      <c r="AG64" s="199"/>
      <c r="AH64" s="53">
        <f>'Analitika nastave'!AI65</f>
        <v>0</v>
      </c>
      <c r="AI64" s="52">
        <f>'Analitika nastave'!AJ65</f>
        <v>0</v>
      </c>
      <c r="AJ64" s="52">
        <f>'Analitika nastave'!AK65</f>
        <v>0</v>
      </c>
      <c r="AK64" s="52">
        <f>'Analitika nastave'!AL65</f>
        <v>0</v>
      </c>
      <c r="AL64" s="201"/>
      <c r="AM64" s="199"/>
      <c r="AN64" s="53">
        <f>'Analitika nastave'!AO65</f>
        <v>0</v>
      </c>
      <c r="AO64" s="52">
        <f>'Analitika nastave'!AP65</f>
        <v>0</v>
      </c>
      <c r="AP64" s="52">
        <f>'Analitika nastave'!AQ65</f>
        <v>0</v>
      </c>
      <c r="AQ64" s="52">
        <f>'Analitika nastave'!AR65</f>
        <v>0</v>
      </c>
      <c r="AR64" s="201"/>
      <c r="AS64" s="199"/>
      <c r="AT64" s="220"/>
    </row>
    <row r="65" spans="1:46" x14ac:dyDescent="0.25">
      <c r="A65" s="221">
        <v>30</v>
      </c>
      <c r="B65" s="223">
        <f>'Analitika nastave'!C66</f>
        <v>0</v>
      </c>
      <c r="C65" s="46" t="str">
        <f>'Analitika nastave'!D66</f>
        <v>B</v>
      </c>
      <c r="D65" s="47">
        <f>'Analitika nastave'!E66</f>
        <v>0</v>
      </c>
      <c r="E65" s="48">
        <f>'Analitika nastave'!F66</f>
        <v>0</v>
      </c>
      <c r="F65" s="48">
        <f>'Analitika nastave'!G66</f>
        <v>0</v>
      </c>
      <c r="G65" s="48">
        <f>'Analitika nastave'!H66</f>
        <v>0</v>
      </c>
      <c r="H65" s="200">
        <f>'Analitika nastave'!I66</f>
        <v>0</v>
      </c>
      <c r="I65" s="131" t="str">
        <f>'Analitika nastave'!J66</f>
        <v>NE</v>
      </c>
      <c r="J65" s="47">
        <f>'Analitika nastave'!K66</f>
        <v>0</v>
      </c>
      <c r="K65" s="48">
        <f>'Analitika nastave'!L66</f>
        <v>0</v>
      </c>
      <c r="L65" s="48">
        <f>'Analitika nastave'!M66</f>
        <v>0</v>
      </c>
      <c r="M65" s="48">
        <f>'Analitika nastave'!N66</f>
        <v>0</v>
      </c>
      <c r="N65" s="200">
        <f>'Analitika nastave'!O66</f>
        <v>0</v>
      </c>
      <c r="O65" s="131" t="str">
        <f>'Analitika nastave'!P66</f>
        <v>NE</v>
      </c>
      <c r="P65" s="47">
        <f>'Analitika nastave'!Q66</f>
        <v>0</v>
      </c>
      <c r="Q65" s="48">
        <f>'Analitika nastave'!R66</f>
        <v>0</v>
      </c>
      <c r="R65" s="48">
        <f>'Analitika nastave'!S66</f>
        <v>0</v>
      </c>
      <c r="S65" s="48">
        <f>'Analitika nastave'!T66</f>
        <v>0</v>
      </c>
      <c r="T65" s="200">
        <f>'Analitika nastave'!U66</f>
        <v>0</v>
      </c>
      <c r="U65" s="131" t="str">
        <f>'Analitika nastave'!V66</f>
        <v>NE</v>
      </c>
      <c r="V65" s="47">
        <f>'Analitika nastave'!W66</f>
        <v>0</v>
      </c>
      <c r="W65" s="48">
        <f>'Analitika nastave'!X66</f>
        <v>0</v>
      </c>
      <c r="X65" s="48">
        <f>'Analitika nastave'!Y66</f>
        <v>0</v>
      </c>
      <c r="Y65" s="48">
        <f>'Analitika nastave'!Z66</f>
        <v>0</v>
      </c>
      <c r="Z65" s="200">
        <f>'Analitika nastave'!AA66</f>
        <v>0</v>
      </c>
      <c r="AA65" s="131" t="str">
        <f>'Analitika nastave'!AB66</f>
        <v>NE</v>
      </c>
      <c r="AB65" s="47">
        <f>'Analitika nastave'!AC66</f>
        <v>0</v>
      </c>
      <c r="AC65" s="48">
        <f>'Analitika nastave'!AD66</f>
        <v>0</v>
      </c>
      <c r="AD65" s="48">
        <f>'Analitika nastave'!AE66</f>
        <v>0</v>
      </c>
      <c r="AE65" s="48">
        <f>'Analitika nastave'!AF66</f>
        <v>0</v>
      </c>
      <c r="AF65" s="200">
        <f>'Analitika nastave'!AG66</f>
        <v>0</v>
      </c>
      <c r="AG65" s="131" t="str">
        <f>'Analitika nastave'!AH66</f>
        <v>NE</v>
      </c>
      <c r="AH65" s="47">
        <f>'Analitika nastave'!AI66</f>
        <v>0</v>
      </c>
      <c r="AI65" s="48">
        <f>'Analitika nastave'!AJ66</f>
        <v>0</v>
      </c>
      <c r="AJ65" s="48">
        <f>'Analitika nastave'!AK66</f>
        <v>0</v>
      </c>
      <c r="AK65" s="48">
        <f>'Analitika nastave'!AL66</f>
        <v>0</v>
      </c>
      <c r="AL65" s="200">
        <f>'Analitika nastave'!AM66</f>
        <v>0</v>
      </c>
      <c r="AM65" s="131" t="str">
        <f>'Analitika nastave'!AN66</f>
        <v>NE</v>
      </c>
      <c r="AN65" s="47">
        <f>'Analitika nastave'!AO66</f>
        <v>0</v>
      </c>
      <c r="AO65" s="48">
        <f>'Analitika nastave'!AP66</f>
        <v>0</v>
      </c>
      <c r="AP65" s="48">
        <f>'Analitika nastave'!AQ66</f>
        <v>0</v>
      </c>
      <c r="AQ65" s="48">
        <f>'Analitika nastave'!AR66</f>
        <v>0</v>
      </c>
      <c r="AR65" s="200">
        <f>'Analitika nastave'!AS66</f>
        <v>0</v>
      </c>
      <c r="AS65" s="131" t="str">
        <f>'Analitika nastave'!AT66</f>
        <v>NE</v>
      </c>
      <c r="AT65" s="219">
        <f>'Analitika nastave'!AU66</f>
        <v>0</v>
      </c>
    </row>
    <row r="66" spans="1:46" ht="15.75" thickBot="1" x14ac:dyDescent="0.3">
      <c r="A66" s="222"/>
      <c r="B66" s="224"/>
      <c r="C66" s="51" t="str">
        <f>'Analitika nastave'!D67</f>
        <v>P</v>
      </c>
      <c r="D66" s="52">
        <f>'Analitika nastave'!E67</f>
        <v>0</v>
      </c>
      <c r="E66" s="52">
        <f>'Analitika nastave'!F67</f>
        <v>0</v>
      </c>
      <c r="F66" s="52">
        <f>'Analitika nastave'!G67</f>
        <v>0</v>
      </c>
      <c r="G66" s="52">
        <f>'Analitika nastave'!H67</f>
        <v>0</v>
      </c>
      <c r="H66" s="211"/>
      <c r="I66" s="199"/>
      <c r="J66" s="53">
        <f>'Analitika nastave'!K67</f>
        <v>0</v>
      </c>
      <c r="K66" s="52">
        <f>'Analitika nastave'!L67</f>
        <v>0</v>
      </c>
      <c r="L66" s="52">
        <f>'Analitika nastave'!M67</f>
        <v>0</v>
      </c>
      <c r="M66" s="52">
        <f>'Analitika nastave'!N67</f>
        <v>0</v>
      </c>
      <c r="N66" s="211"/>
      <c r="O66" s="199"/>
      <c r="P66" s="53">
        <f>'Analitika nastave'!Q67</f>
        <v>0</v>
      </c>
      <c r="Q66" s="52">
        <f>'Analitika nastave'!R67</f>
        <v>0</v>
      </c>
      <c r="R66" s="52">
        <f>'Analitika nastave'!S67</f>
        <v>0</v>
      </c>
      <c r="S66" s="52">
        <f>'Analitika nastave'!T67</f>
        <v>0</v>
      </c>
      <c r="T66" s="211"/>
      <c r="U66" s="199"/>
      <c r="V66" s="53">
        <f>'Analitika nastave'!W67</f>
        <v>0</v>
      </c>
      <c r="W66" s="52">
        <f>'Analitika nastave'!X67</f>
        <v>0</v>
      </c>
      <c r="X66" s="52">
        <f>'Analitika nastave'!Y67</f>
        <v>0</v>
      </c>
      <c r="Y66" s="52">
        <f>'Analitika nastave'!Z67</f>
        <v>0</v>
      </c>
      <c r="Z66" s="211"/>
      <c r="AA66" s="199"/>
      <c r="AB66" s="53">
        <f>'Analitika nastave'!AC67</f>
        <v>0</v>
      </c>
      <c r="AC66" s="52">
        <f>'Analitika nastave'!AD67</f>
        <v>0</v>
      </c>
      <c r="AD66" s="52">
        <f>'Analitika nastave'!AE67</f>
        <v>0</v>
      </c>
      <c r="AE66" s="52">
        <f>'Analitika nastave'!AF67</f>
        <v>0</v>
      </c>
      <c r="AF66" s="201"/>
      <c r="AG66" s="199"/>
      <c r="AH66" s="53">
        <f>'Analitika nastave'!AI67</f>
        <v>0</v>
      </c>
      <c r="AI66" s="52">
        <f>'Analitika nastave'!AJ67</f>
        <v>0</v>
      </c>
      <c r="AJ66" s="52">
        <f>'Analitika nastave'!AK67</f>
        <v>0</v>
      </c>
      <c r="AK66" s="52">
        <f>'Analitika nastave'!AL67</f>
        <v>0</v>
      </c>
      <c r="AL66" s="201"/>
      <c r="AM66" s="199"/>
      <c r="AN66" s="53">
        <f>'Analitika nastave'!AO67</f>
        <v>0</v>
      </c>
      <c r="AO66" s="52">
        <f>'Analitika nastave'!AP67</f>
        <v>0</v>
      </c>
      <c r="AP66" s="52">
        <f>'Analitika nastave'!AQ67</f>
        <v>0</v>
      </c>
      <c r="AQ66" s="52">
        <f>'Analitika nastave'!AR67</f>
        <v>0</v>
      </c>
      <c r="AR66" s="201"/>
      <c r="AS66" s="199"/>
      <c r="AT66" s="220"/>
    </row>
    <row r="67" spans="1:46" x14ac:dyDescent="0.25">
      <c r="A67" s="221">
        <v>31</v>
      </c>
      <c r="B67" s="223">
        <f>'Analitika nastave'!C68</f>
        <v>0</v>
      </c>
      <c r="C67" s="46" t="str">
        <f>'Analitika nastave'!D68</f>
        <v>B</v>
      </c>
      <c r="D67" s="47">
        <f>'Analitika nastave'!E68</f>
        <v>0</v>
      </c>
      <c r="E67" s="48">
        <f>'Analitika nastave'!F68</f>
        <v>0</v>
      </c>
      <c r="F67" s="48">
        <f>'Analitika nastave'!G68</f>
        <v>0</v>
      </c>
      <c r="G67" s="48">
        <f>'Analitika nastave'!H68</f>
        <v>0</v>
      </c>
      <c r="H67" s="200">
        <f>'Analitika nastave'!I68</f>
        <v>0</v>
      </c>
      <c r="I67" s="131" t="str">
        <f>'Analitika nastave'!J68</f>
        <v>NE</v>
      </c>
      <c r="J67" s="47">
        <f>'Analitika nastave'!K68</f>
        <v>0</v>
      </c>
      <c r="K67" s="48">
        <f>'Analitika nastave'!L68</f>
        <v>0</v>
      </c>
      <c r="L67" s="48">
        <f>'Analitika nastave'!M68</f>
        <v>0</v>
      </c>
      <c r="M67" s="48">
        <f>'Analitika nastave'!N68</f>
        <v>0</v>
      </c>
      <c r="N67" s="200">
        <f>'Analitika nastave'!O68</f>
        <v>0</v>
      </c>
      <c r="O67" s="131" t="str">
        <f>'Analitika nastave'!P68</f>
        <v>NE</v>
      </c>
      <c r="P67" s="47">
        <f>'Analitika nastave'!Q68</f>
        <v>0</v>
      </c>
      <c r="Q67" s="48">
        <f>'Analitika nastave'!R68</f>
        <v>0</v>
      </c>
      <c r="R67" s="48">
        <f>'Analitika nastave'!S68</f>
        <v>0</v>
      </c>
      <c r="S67" s="48">
        <f>'Analitika nastave'!T68</f>
        <v>0</v>
      </c>
      <c r="T67" s="200">
        <f>'Analitika nastave'!U68</f>
        <v>0</v>
      </c>
      <c r="U67" s="131" t="str">
        <f>'Analitika nastave'!V68</f>
        <v>NE</v>
      </c>
      <c r="V67" s="47">
        <f>'Analitika nastave'!W68</f>
        <v>0</v>
      </c>
      <c r="W67" s="48">
        <f>'Analitika nastave'!X68</f>
        <v>0</v>
      </c>
      <c r="X67" s="48">
        <f>'Analitika nastave'!Y68</f>
        <v>0</v>
      </c>
      <c r="Y67" s="48">
        <f>'Analitika nastave'!Z68</f>
        <v>0</v>
      </c>
      <c r="Z67" s="200">
        <f>'Analitika nastave'!AA68</f>
        <v>0</v>
      </c>
      <c r="AA67" s="131" t="str">
        <f>'Analitika nastave'!AB68</f>
        <v>NE</v>
      </c>
      <c r="AB67" s="47">
        <f>'Analitika nastave'!AC68</f>
        <v>0</v>
      </c>
      <c r="AC67" s="48">
        <f>'Analitika nastave'!AD68</f>
        <v>0</v>
      </c>
      <c r="AD67" s="48">
        <f>'Analitika nastave'!AE68</f>
        <v>0</v>
      </c>
      <c r="AE67" s="48">
        <f>'Analitika nastave'!AF68</f>
        <v>0</v>
      </c>
      <c r="AF67" s="200">
        <f>'Analitika nastave'!AG68</f>
        <v>0</v>
      </c>
      <c r="AG67" s="131" t="str">
        <f>'Analitika nastave'!AH68</f>
        <v>NE</v>
      </c>
      <c r="AH67" s="47">
        <f>'Analitika nastave'!AI68</f>
        <v>0</v>
      </c>
      <c r="AI67" s="48">
        <f>'Analitika nastave'!AJ68</f>
        <v>0</v>
      </c>
      <c r="AJ67" s="48">
        <f>'Analitika nastave'!AK68</f>
        <v>0</v>
      </c>
      <c r="AK67" s="48">
        <f>'Analitika nastave'!AL68</f>
        <v>0</v>
      </c>
      <c r="AL67" s="200">
        <f>'Analitika nastave'!AM68</f>
        <v>0</v>
      </c>
      <c r="AM67" s="131" t="str">
        <f>'Analitika nastave'!AN68</f>
        <v>NE</v>
      </c>
      <c r="AN67" s="47">
        <f>'Analitika nastave'!AO68</f>
        <v>0</v>
      </c>
      <c r="AO67" s="48">
        <f>'Analitika nastave'!AP68</f>
        <v>0</v>
      </c>
      <c r="AP67" s="48">
        <f>'Analitika nastave'!AQ68</f>
        <v>0</v>
      </c>
      <c r="AQ67" s="48">
        <f>'Analitika nastave'!AR68</f>
        <v>0</v>
      </c>
      <c r="AR67" s="200">
        <f>'Analitika nastave'!AS68</f>
        <v>0</v>
      </c>
      <c r="AS67" s="131" t="str">
        <f>'Analitika nastave'!AT68</f>
        <v>NE</v>
      </c>
      <c r="AT67" s="219">
        <f>'Analitika nastave'!AU68</f>
        <v>0</v>
      </c>
    </row>
    <row r="68" spans="1:46" ht="15.75" thickBot="1" x14ac:dyDescent="0.3">
      <c r="A68" s="222"/>
      <c r="B68" s="224"/>
      <c r="C68" s="51" t="str">
        <f>'Analitika nastave'!D69</f>
        <v>P</v>
      </c>
      <c r="D68" s="52">
        <f>'Analitika nastave'!E69</f>
        <v>0</v>
      </c>
      <c r="E68" s="52">
        <f>'Analitika nastave'!F69</f>
        <v>0</v>
      </c>
      <c r="F68" s="52">
        <f>'Analitika nastave'!G69</f>
        <v>0</v>
      </c>
      <c r="G68" s="52">
        <f>'Analitika nastave'!H69</f>
        <v>0</v>
      </c>
      <c r="H68" s="211"/>
      <c r="I68" s="199"/>
      <c r="J68" s="53">
        <f>'Analitika nastave'!K69</f>
        <v>0</v>
      </c>
      <c r="K68" s="52">
        <f>'Analitika nastave'!L69</f>
        <v>0</v>
      </c>
      <c r="L68" s="52">
        <f>'Analitika nastave'!M69</f>
        <v>0</v>
      </c>
      <c r="M68" s="52">
        <f>'Analitika nastave'!N69</f>
        <v>0</v>
      </c>
      <c r="N68" s="211"/>
      <c r="O68" s="199"/>
      <c r="P68" s="53">
        <f>'Analitika nastave'!Q69</f>
        <v>0</v>
      </c>
      <c r="Q68" s="52">
        <f>'Analitika nastave'!R69</f>
        <v>0</v>
      </c>
      <c r="R68" s="52">
        <f>'Analitika nastave'!S69</f>
        <v>0</v>
      </c>
      <c r="S68" s="52">
        <f>'Analitika nastave'!T69</f>
        <v>0</v>
      </c>
      <c r="T68" s="211"/>
      <c r="U68" s="199"/>
      <c r="V68" s="53">
        <f>'Analitika nastave'!W69</f>
        <v>0</v>
      </c>
      <c r="W68" s="52">
        <f>'Analitika nastave'!X69</f>
        <v>0</v>
      </c>
      <c r="X68" s="52">
        <f>'Analitika nastave'!Y69</f>
        <v>0</v>
      </c>
      <c r="Y68" s="52">
        <f>'Analitika nastave'!Z69</f>
        <v>0</v>
      </c>
      <c r="Z68" s="211"/>
      <c r="AA68" s="199"/>
      <c r="AB68" s="53">
        <f>'Analitika nastave'!AC69</f>
        <v>0</v>
      </c>
      <c r="AC68" s="52">
        <f>'Analitika nastave'!AD69</f>
        <v>0</v>
      </c>
      <c r="AD68" s="52">
        <f>'Analitika nastave'!AE69</f>
        <v>0</v>
      </c>
      <c r="AE68" s="52">
        <f>'Analitika nastave'!AF69</f>
        <v>0</v>
      </c>
      <c r="AF68" s="201"/>
      <c r="AG68" s="199"/>
      <c r="AH68" s="53">
        <f>'Analitika nastave'!AI69</f>
        <v>0</v>
      </c>
      <c r="AI68" s="52">
        <f>'Analitika nastave'!AJ69</f>
        <v>0</v>
      </c>
      <c r="AJ68" s="52">
        <f>'Analitika nastave'!AK69</f>
        <v>0</v>
      </c>
      <c r="AK68" s="52">
        <f>'Analitika nastave'!AL69</f>
        <v>0</v>
      </c>
      <c r="AL68" s="201"/>
      <c r="AM68" s="199"/>
      <c r="AN68" s="53">
        <f>'Analitika nastave'!AO69</f>
        <v>0</v>
      </c>
      <c r="AO68" s="52">
        <f>'Analitika nastave'!AP69</f>
        <v>0</v>
      </c>
      <c r="AP68" s="52">
        <f>'Analitika nastave'!AQ69</f>
        <v>0</v>
      </c>
      <c r="AQ68" s="52">
        <f>'Analitika nastave'!AR69</f>
        <v>0</v>
      </c>
      <c r="AR68" s="201"/>
      <c r="AS68" s="199"/>
      <c r="AT68" s="220"/>
    </row>
    <row r="69" spans="1:46" x14ac:dyDescent="0.25">
      <c r="A69" s="221">
        <v>32</v>
      </c>
      <c r="B69" s="223">
        <f>'Analitika nastave'!C70</f>
        <v>0</v>
      </c>
      <c r="C69" s="46" t="str">
        <f>'Analitika nastave'!D70</f>
        <v>B</v>
      </c>
      <c r="D69" s="47">
        <f>'Analitika nastave'!E70</f>
        <v>0</v>
      </c>
      <c r="E69" s="48">
        <f>'Analitika nastave'!F70</f>
        <v>0</v>
      </c>
      <c r="F69" s="48">
        <f>'Analitika nastave'!G70</f>
        <v>0</v>
      </c>
      <c r="G69" s="48">
        <f>'Analitika nastave'!H70</f>
        <v>0</v>
      </c>
      <c r="H69" s="200">
        <f>'Analitika nastave'!I70</f>
        <v>0</v>
      </c>
      <c r="I69" s="131" t="str">
        <f>'Analitika nastave'!J70</f>
        <v>NE</v>
      </c>
      <c r="J69" s="47">
        <f>'Analitika nastave'!K70</f>
        <v>0</v>
      </c>
      <c r="K69" s="48">
        <f>'Analitika nastave'!L70</f>
        <v>0</v>
      </c>
      <c r="L69" s="48">
        <f>'Analitika nastave'!M70</f>
        <v>0</v>
      </c>
      <c r="M69" s="48">
        <f>'Analitika nastave'!N70</f>
        <v>0</v>
      </c>
      <c r="N69" s="200">
        <f>'Analitika nastave'!O70</f>
        <v>0</v>
      </c>
      <c r="O69" s="131" t="str">
        <f>'Analitika nastave'!P70</f>
        <v>NE</v>
      </c>
      <c r="P69" s="47">
        <f>'Analitika nastave'!Q70</f>
        <v>0</v>
      </c>
      <c r="Q69" s="48">
        <f>'Analitika nastave'!R70</f>
        <v>0</v>
      </c>
      <c r="R69" s="48">
        <f>'Analitika nastave'!S70</f>
        <v>0</v>
      </c>
      <c r="S69" s="48">
        <f>'Analitika nastave'!T70</f>
        <v>0</v>
      </c>
      <c r="T69" s="200">
        <f>'Analitika nastave'!U70</f>
        <v>0</v>
      </c>
      <c r="U69" s="131" t="str">
        <f>'Analitika nastave'!V70</f>
        <v>NE</v>
      </c>
      <c r="V69" s="47">
        <f>'Analitika nastave'!W70</f>
        <v>0</v>
      </c>
      <c r="W69" s="48">
        <f>'Analitika nastave'!X70</f>
        <v>0</v>
      </c>
      <c r="X69" s="48">
        <f>'Analitika nastave'!Y70</f>
        <v>0</v>
      </c>
      <c r="Y69" s="48">
        <f>'Analitika nastave'!Z70</f>
        <v>0</v>
      </c>
      <c r="Z69" s="200">
        <f>'Analitika nastave'!AA70</f>
        <v>0</v>
      </c>
      <c r="AA69" s="131" t="str">
        <f>'Analitika nastave'!AB70</f>
        <v>NE</v>
      </c>
      <c r="AB69" s="47">
        <f>'Analitika nastave'!AC70</f>
        <v>0</v>
      </c>
      <c r="AC69" s="48">
        <f>'Analitika nastave'!AD70</f>
        <v>0</v>
      </c>
      <c r="AD69" s="48">
        <f>'Analitika nastave'!AE70</f>
        <v>0</v>
      </c>
      <c r="AE69" s="48">
        <f>'Analitika nastave'!AF70</f>
        <v>0</v>
      </c>
      <c r="AF69" s="200">
        <f>'Analitika nastave'!AG70</f>
        <v>0</v>
      </c>
      <c r="AG69" s="131" t="str">
        <f>'Analitika nastave'!AH70</f>
        <v>NE</v>
      </c>
      <c r="AH69" s="47">
        <f>'Analitika nastave'!AI70</f>
        <v>0</v>
      </c>
      <c r="AI69" s="48">
        <f>'Analitika nastave'!AJ70</f>
        <v>0</v>
      </c>
      <c r="AJ69" s="48">
        <f>'Analitika nastave'!AK70</f>
        <v>0</v>
      </c>
      <c r="AK69" s="48">
        <f>'Analitika nastave'!AL70</f>
        <v>0</v>
      </c>
      <c r="AL69" s="200">
        <f>'Analitika nastave'!AM70</f>
        <v>0</v>
      </c>
      <c r="AM69" s="131" t="str">
        <f>'Analitika nastave'!AN70</f>
        <v>NE</v>
      </c>
      <c r="AN69" s="47">
        <f>'Analitika nastave'!AO70</f>
        <v>0</v>
      </c>
      <c r="AO69" s="48">
        <f>'Analitika nastave'!AP70</f>
        <v>0</v>
      </c>
      <c r="AP69" s="48">
        <f>'Analitika nastave'!AQ70</f>
        <v>0</v>
      </c>
      <c r="AQ69" s="48">
        <f>'Analitika nastave'!AR70</f>
        <v>0</v>
      </c>
      <c r="AR69" s="200">
        <f>'Analitika nastave'!AS70</f>
        <v>0</v>
      </c>
      <c r="AS69" s="131" t="str">
        <f>'Analitika nastave'!AT70</f>
        <v>NE</v>
      </c>
      <c r="AT69" s="219">
        <f>'Analitika nastave'!AU70</f>
        <v>0</v>
      </c>
    </row>
    <row r="70" spans="1:46" ht="15.75" thickBot="1" x14ac:dyDescent="0.3">
      <c r="A70" s="222"/>
      <c r="B70" s="224"/>
      <c r="C70" s="51" t="str">
        <f>'Analitika nastave'!D71</f>
        <v>P</v>
      </c>
      <c r="D70" s="52">
        <f>'Analitika nastave'!E71</f>
        <v>0</v>
      </c>
      <c r="E70" s="52">
        <f>'Analitika nastave'!F71</f>
        <v>0</v>
      </c>
      <c r="F70" s="52">
        <f>'Analitika nastave'!G71</f>
        <v>0</v>
      </c>
      <c r="G70" s="52">
        <f>'Analitika nastave'!H71</f>
        <v>0</v>
      </c>
      <c r="H70" s="211"/>
      <c r="I70" s="199"/>
      <c r="J70" s="53">
        <f>'Analitika nastave'!K71</f>
        <v>0</v>
      </c>
      <c r="K70" s="52">
        <f>'Analitika nastave'!L71</f>
        <v>0</v>
      </c>
      <c r="L70" s="52">
        <f>'Analitika nastave'!M71</f>
        <v>0</v>
      </c>
      <c r="M70" s="52">
        <f>'Analitika nastave'!N71</f>
        <v>0</v>
      </c>
      <c r="N70" s="211"/>
      <c r="O70" s="199"/>
      <c r="P70" s="53">
        <f>'Analitika nastave'!Q71</f>
        <v>0</v>
      </c>
      <c r="Q70" s="52">
        <f>'Analitika nastave'!R71</f>
        <v>0</v>
      </c>
      <c r="R70" s="52">
        <f>'Analitika nastave'!S71</f>
        <v>0</v>
      </c>
      <c r="S70" s="52">
        <f>'Analitika nastave'!T71</f>
        <v>0</v>
      </c>
      <c r="T70" s="211"/>
      <c r="U70" s="199"/>
      <c r="V70" s="53">
        <f>'Analitika nastave'!W71</f>
        <v>0</v>
      </c>
      <c r="W70" s="52">
        <f>'Analitika nastave'!X71</f>
        <v>0</v>
      </c>
      <c r="X70" s="52">
        <f>'Analitika nastave'!Y71</f>
        <v>0</v>
      </c>
      <c r="Y70" s="52">
        <f>'Analitika nastave'!Z71</f>
        <v>0</v>
      </c>
      <c r="Z70" s="211"/>
      <c r="AA70" s="199"/>
      <c r="AB70" s="53">
        <f>'Analitika nastave'!AC71</f>
        <v>0</v>
      </c>
      <c r="AC70" s="52">
        <f>'Analitika nastave'!AD71</f>
        <v>0</v>
      </c>
      <c r="AD70" s="52">
        <f>'Analitika nastave'!AE71</f>
        <v>0</v>
      </c>
      <c r="AE70" s="52">
        <f>'Analitika nastave'!AF71</f>
        <v>0</v>
      </c>
      <c r="AF70" s="201"/>
      <c r="AG70" s="199"/>
      <c r="AH70" s="53">
        <f>'Analitika nastave'!AI71</f>
        <v>0</v>
      </c>
      <c r="AI70" s="52">
        <f>'Analitika nastave'!AJ71</f>
        <v>0</v>
      </c>
      <c r="AJ70" s="52">
        <f>'Analitika nastave'!AK71</f>
        <v>0</v>
      </c>
      <c r="AK70" s="52">
        <f>'Analitika nastave'!AL71</f>
        <v>0</v>
      </c>
      <c r="AL70" s="201"/>
      <c r="AM70" s="199"/>
      <c r="AN70" s="53">
        <f>'Analitika nastave'!AO71</f>
        <v>0</v>
      </c>
      <c r="AO70" s="52">
        <f>'Analitika nastave'!AP71</f>
        <v>0</v>
      </c>
      <c r="AP70" s="52">
        <f>'Analitika nastave'!AQ71</f>
        <v>0</v>
      </c>
      <c r="AQ70" s="52">
        <f>'Analitika nastave'!AR71</f>
        <v>0</v>
      </c>
      <c r="AR70" s="201"/>
      <c r="AS70" s="199"/>
      <c r="AT70" s="220"/>
    </row>
    <row r="71" spans="1:46" x14ac:dyDescent="0.25">
      <c r="A71" s="221">
        <v>33</v>
      </c>
      <c r="B71" s="223">
        <f>'Analitika nastave'!C72</f>
        <v>0</v>
      </c>
      <c r="C71" s="46" t="str">
        <f>'Analitika nastave'!D72</f>
        <v>B</v>
      </c>
      <c r="D71" s="47">
        <f>'Analitika nastave'!E72</f>
        <v>0</v>
      </c>
      <c r="E71" s="48">
        <f>'Analitika nastave'!F72</f>
        <v>0</v>
      </c>
      <c r="F71" s="48">
        <f>'Analitika nastave'!G72</f>
        <v>0</v>
      </c>
      <c r="G71" s="48">
        <f>'Analitika nastave'!H72</f>
        <v>0</v>
      </c>
      <c r="H71" s="200">
        <f>'Analitika nastave'!I72</f>
        <v>0</v>
      </c>
      <c r="I71" s="131" t="str">
        <f>'Analitika nastave'!J72</f>
        <v>NE</v>
      </c>
      <c r="J71" s="47">
        <f>'Analitika nastave'!K72</f>
        <v>0</v>
      </c>
      <c r="K71" s="48">
        <f>'Analitika nastave'!L72</f>
        <v>0</v>
      </c>
      <c r="L71" s="48">
        <f>'Analitika nastave'!M72</f>
        <v>0</v>
      </c>
      <c r="M71" s="48">
        <f>'Analitika nastave'!N72</f>
        <v>0</v>
      </c>
      <c r="N71" s="200">
        <f>'Analitika nastave'!O72</f>
        <v>0</v>
      </c>
      <c r="O71" s="131" t="str">
        <f>'Analitika nastave'!P72</f>
        <v>NE</v>
      </c>
      <c r="P71" s="47">
        <f>'Analitika nastave'!Q72</f>
        <v>0</v>
      </c>
      <c r="Q71" s="48">
        <f>'Analitika nastave'!R72</f>
        <v>0</v>
      </c>
      <c r="R71" s="48">
        <f>'Analitika nastave'!S72</f>
        <v>0</v>
      </c>
      <c r="S71" s="48">
        <f>'Analitika nastave'!T72</f>
        <v>0</v>
      </c>
      <c r="T71" s="200">
        <f>'Analitika nastave'!U72</f>
        <v>0</v>
      </c>
      <c r="U71" s="131" t="str">
        <f>'Analitika nastave'!V72</f>
        <v>NE</v>
      </c>
      <c r="V71" s="47">
        <f>'Analitika nastave'!W72</f>
        <v>0</v>
      </c>
      <c r="W71" s="48">
        <f>'Analitika nastave'!X72</f>
        <v>0</v>
      </c>
      <c r="X71" s="48">
        <f>'Analitika nastave'!Y72</f>
        <v>0</v>
      </c>
      <c r="Y71" s="48">
        <f>'Analitika nastave'!Z72</f>
        <v>0</v>
      </c>
      <c r="Z71" s="200">
        <f>'Analitika nastave'!AA72</f>
        <v>0</v>
      </c>
      <c r="AA71" s="131" t="str">
        <f>'Analitika nastave'!AB72</f>
        <v>NE</v>
      </c>
      <c r="AB71" s="47">
        <f>'Analitika nastave'!AC72</f>
        <v>0</v>
      </c>
      <c r="AC71" s="48">
        <f>'Analitika nastave'!AD72</f>
        <v>0</v>
      </c>
      <c r="AD71" s="48">
        <f>'Analitika nastave'!AE72</f>
        <v>0</v>
      </c>
      <c r="AE71" s="48">
        <f>'Analitika nastave'!AF72</f>
        <v>0</v>
      </c>
      <c r="AF71" s="200">
        <f>'Analitika nastave'!AG72</f>
        <v>0</v>
      </c>
      <c r="AG71" s="131" t="str">
        <f>'Analitika nastave'!AH72</f>
        <v>NE</v>
      </c>
      <c r="AH71" s="47">
        <f>'Analitika nastave'!AI72</f>
        <v>0</v>
      </c>
      <c r="AI71" s="48">
        <f>'Analitika nastave'!AJ72</f>
        <v>0</v>
      </c>
      <c r="AJ71" s="48">
        <f>'Analitika nastave'!AK72</f>
        <v>0</v>
      </c>
      <c r="AK71" s="48">
        <f>'Analitika nastave'!AL72</f>
        <v>0</v>
      </c>
      <c r="AL71" s="200">
        <f>'Analitika nastave'!AM72</f>
        <v>0</v>
      </c>
      <c r="AM71" s="131" t="str">
        <f>'Analitika nastave'!AN72</f>
        <v>NE</v>
      </c>
      <c r="AN71" s="47">
        <f>'Analitika nastave'!AO72</f>
        <v>0</v>
      </c>
      <c r="AO71" s="48">
        <f>'Analitika nastave'!AP72</f>
        <v>0</v>
      </c>
      <c r="AP71" s="48">
        <f>'Analitika nastave'!AQ72</f>
        <v>0</v>
      </c>
      <c r="AQ71" s="48">
        <f>'Analitika nastave'!AR72</f>
        <v>0</v>
      </c>
      <c r="AR71" s="200">
        <f>'Analitika nastave'!AS72</f>
        <v>0</v>
      </c>
      <c r="AS71" s="131" t="str">
        <f>'Analitika nastave'!AT72</f>
        <v>NE</v>
      </c>
      <c r="AT71" s="219">
        <f>'Analitika nastave'!AU72</f>
        <v>0</v>
      </c>
    </row>
    <row r="72" spans="1:46" ht="15.75" thickBot="1" x14ac:dyDescent="0.3">
      <c r="A72" s="222"/>
      <c r="B72" s="224"/>
      <c r="C72" s="51" t="str">
        <f>'Analitika nastave'!D73</f>
        <v>P</v>
      </c>
      <c r="D72" s="52">
        <f>'Analitika nastave'!E73</f>
        <v>0</v>
      </c>
      <c r="E72" s="52">
        <f>'Analitika nastave'!F73</f>
        <v>0</v>
      </c>
      <c r="F72" s="52">
        <f>'Analitika nastave'!G73</f>
        <v>0</v>
      </c>
      <c r="G72" s="52">
        <f>'Analitika nastave'!H73</f>
        <v>0</v>
      </c>
      <c r="H72" s="211"/>
      <c r="I72" s="199"/>
      <c r="J72" s="53">
        <f>'Analitika nastave'!K73</f>
        <v>0</v>
      </c>
      <c r="K72" s="52">
        <f>'Analitika nastave'!L73</f>
        <v>0</v>
      </c>
      <c r="L72" s="52">
        <f>'Analitika nastave'!M73</f>
        <v>0</v>
      </c>
      <c r="M72" s="52">
        <f>'Analitika nastave'!N73</f>
        <v>0</v>
      </c>
      <c r="N72" s="211"/>
      <c r="O72" s="199"/>
      <c r="P72" s="53">
        <f>'Analitika nastave'!Q73</f>
        <v>0</v>
      </c>
      <c r="Q72" s="52">
        <f>'Analitika nastave'!R73</f>
        <v>0</v>
      </c>
      <c r="R72" s="52">
        <f>'Analitika nastave'!S73</f>
        <v>0</v>
      </c>
      <c r="S72" s="52">
        <f>'Analitika nastave'!T73</f>
        <v>0</v>
      </c>
      <c r="T72" s="211"/>
      <c r="U72" s="199"/>
      <c r="V72" s="53">
        <f>'Analitika nastave'!W73</f>
        <v>0</v>
      </c>
      <c r="W72" s="52">
        <f>'Analitika nastave'!X73</f>
        <v>0</v>
      </c>
      <c r="X72" s="52">
        <f>'Analitika nastave'!Y73</f>
        <v>0</v>
      </c>
      <c r="Y72" s="52">
        <f>'Analitika nastave'!Z73</f>
        <v>0</v>
      </c>
      <c r="Z72" s="211"/>
      <c r="AA72" s="199"/>
      <c r="AB72" s="53">
        <f>'Analitika nastave'!AC73</f>
        <v>0</v>
      </c>
      <c r="AC72" s="52">
        <f>'Analitika nastave'!AD73</f>
        <v>0</v>
      </c>
      <c r="AD72" s="52">
        <f>'Analitika nastave'!AE73</f>
        <v>0</v>
      </c>
      <c r="AE72" s="52">
        <f>'Analitika nastave'!AF73</f>
        <v>0</v>
      </c>
      <c r="AF72" s="201"/>
      <c r="AG72" s="199"/>
      <c r="AH72" s="53">
        <f>'Analitika nastave'!AI73</f>
        <v>0</v>
      </c>
      <c r="AI72" s="52">
        <f>'Analitika nastave'!AJ73</f>
        <v>0</v>
      </c>
      <c r="AJ72" s="52">
        <f>'Analitika nastave'!AK73</f>
        <v>0</v>
      </c>
      <c r="AK72" s="52">
        <f>'Analitika nastave'!AL73</f>
        <v>0</v>
      </c>
      <c r="AL72" s="201"/>
      <c r="AM72" s="199"/>
      <c r="AN72" s="53">
        <f>'Analitika nastave'!AO73</f>
        <v>0</v>
      </c>
      <c r="AO72" s="52">
        <f>'Analitika nastave'!AP73</f>
        <v>0</v>
      </c>
      <c r="AP72" s="52">
        <f>'Analitika nastave'!AQ73</f>
        <v>0</v>
      </c>
      <c r="AQ72" s="52">
        <f>'Analitika nastave'!AR73</f>
        <v>0</v>
      </c>
      <c r="AR72" s="201"/>
      <c r="AS72" s="199"/>
      <c r="AT72" s="220"/>
    </row>
    <row r="73" spans="1:46" x14ac:dyDescent="0.25">
      <c r="A73" s="221">
        <v>34</v>
      </c>
      <c r="B73" s="223">
        <f>'Analitika nastave'!C74</f>
        <v>0</v>
      </c>
      <c r="C73" s="46" t="str">
        <f>'Analitika nastave'!D74</f>
        <v>B</v>
      </c>
      <c r="D73" s="47">
        <f>'Analitika nastave'!E74</f>
        <v>0</v>
      </c>
      <c r="E73" s="48">
        <f>'Analitika nastave'!F74</f>
        <v>0</v>
      </c>
      <c r="F73" s="48">
        <f>'Analitika nastave'!G74</f>
        <v>0</v>
      </c>
      <c r="G73" s="48">
        <f>'Analitika nastave'!H74</f>
        <v>0</v>
      </c>
      <c r="H73" s="200">
        <f>'Analitika nastave'!I74</f>
        <v>0</v>
      </c>
      <c r="I73" s="131" t="str">
        <f>'Analitika nastave'!J74</f>
        <v>NE</v>
      </c>
      <c r="J73" s="47">
        <f>'Analitika nastave'!K74</f>
        <v>0</v>
      </c>
      <c r="K73" s="48">
        <f>'Analitika nastave'!L74</f>
        <v>0</v>
      </c>
      <c r="L73" s="48">
        <f>'Analitika nastave'!M74</f>
        <v>0</v>
      </c>
      <c r="M73" s="48">
        <f>'Analitika nastave'!N74</f>
        <v>0</v>
      </c>
      <c r="N73" s="200">
        <f>'Analitika nastave'!O74</f>
        <v>0</v>
      </c>
      <c r="O73" s="131" t="str">
        <f>'Analitika nastave'!P74</f>
        <v>NE</v>
      </c>
      <c r="P73" s="47">
        <f>'Analitika nastave'!Q74</f>
        <v>0</v>
      </c>
      <c r="Q73" s="48">
        <f>'Analitika nastave'!R74</f>
        <v>0</v>
      </c>
      <c r="R73" s="48">
        <f>'Analitika nastave'!S74</f>
        <v>0</v>
      </c>
      <c r="S73" s="48">
        <f>'Analitika nastave'!T74</f>
        <v>0</v>
      </c>
      <c r="T73" s="200">
        <f>'Analitika nastave'!U74</f>
        <v>0</v>
      </c>
      <c r="U73" s="131" t="str">
        <f>'Analitika nastave'!V74</f>
        <v>NE</v>
      </c>
      <c r="V73" s="47">
        <f>'Analitika nastave'!W74</f>
        <v>0</v>
      </c>
      <c r="W73" s="48">
        <f>'Analitika nastave'!X74</f>
        <v>0</v>
      </c>
      <c r="X73" s="48">
        <f>'Analitika nastave'!Y74</f>
        <v>0</v>
      </c>
      <c r="Y73" s="48">
        <f>'Analitika nastave'!Z74</f>
        <v>0</v>
      </c>
      <c r="Z73" s="200">
        <f>'Analitika nastave'!AA74</f>
        <v>0</v>
      </c>
      <c r="AA73" s="131" t="str">
        <f>'Analitika nastave'!AB74</f>
        <v>NE</v>
      </c>
      <c r="AB73" s="47">
        <f>'Analitika nastave'!AC74</f>
        <v>0</v>
      </c>
      <c r="AC73" s="48">
        <f>'Analitika nastave'!AD74</f>
        <v>0</v>
      </c>
      <c r="AD73" s="48">
        <f>'Analitika nastave'!AE74</f>
        <v>0</v>
      </c>
      <c r="AE73" s="48">
        <f>'Analitika nastave'!AF74</f>
        <v>0</v>
      </c>
      <c r="AF73" s="200">
        <f>'Analitika nastave'!AG74</f>
        <v>0</v>
      </c>
      <c r="AG73" s="131" t="str">
        <f>'Analitika nastave'!AH74</f>
        <v>NE</v>
      </c>
      <c r="AH73" s="47">
        <f>'Analitika nastave'!AI74</f>
        <v>0</v>
      </c>
      <c r="AI73" s="48">
        <f>'Analitika nastave'!AJ74</f>
        <v>0</v>
      </c>
      <c r="AJ73" s="48">
        <f>'Analitika nastave'!AK74</f>
        <v>0</v>
      </c>
      <c r="AK73" s="48">
        <f>'Analitika nastave'!AL74</f>
        <v>0</v>
      </c>
      <c r="AL73" s="200">
        <f>'Analitika nastave'!AM74</f>
        <v>0</v>
      </c>
      <c r="AM73" s="131" t="str">
        <f>'Analitika nastave'!AN74</f>
        <v>NE</v>
      </c>
      <c r="AN73" s="47">
        <f>'Analitika nastave'!AO74</f>
        <v>0</v>
      </c>
      <c r="AO73" s="48">
        <f>'Analitika nastave'!AP74</f>
        <v>0</v>
      </c>
      <c r="AP73" s="48">
        <f>'Analitika nastave'!AQ74</f>
        <v>0</v>
      </c>
      <c r="AQ73" s="48">
        <f>'Analitika nastave'!AR74</f>
        <v>0</v>
      </c>
      <c r="AR73" s="200">
        <f>'Analitika nastave'!AS74</f>
        <v>0</v>
      </c>
      <c r="AS73" s="131" t="str">
        <f>'Analitika nastave'!AT74</f>
        <v>NE</v>
      </c>
      <c r="AT73" s="219">
        <f>'Analitika nastave'!AU74</f>
        <v>0</v>
      </c>
    </row>
    <row r="74" spans="1:46" ht="15.75" thickBot="1" x14ac:dyDescent="0.3">
      <c r="A74" s="222"/>
      <c r="B74" s="224"/>
      <c r="C74" s="51" t="str">
        <f>'Analitika nastave'!D75</f>
        <v>P</v>
      </c>
      <c r="D74" s="52">
        <f>'Analitika nastave'!E75</f>
        <v>0</v>
      </c>
      <c r="E74" s="52">
        <f>'Analitika nastave'!F75</f>
        <v>0</v>
      </c>
      <c r="F74" s="52">
        <f>'Analitika nastave'!G75</f>
        <v>0</v>
      </c>
      <c r="G74" s="52">
        <f>'Analitika nastave'!H75</f>
        <v>0</v>
      </c>
      <c r="H74" s="211"/>
      <c r="I74" s="199"/>
      <c r="J74" s="53">
        <f>'Analitika nastave'!K75</f>
        <v>0</v>
      </c>
      <c r="K74" s="52">
        <f>'Analitika nastave'!L75</f>
        <v>0</v>
      </c>
      <c r="L74" s="52">
        <f>'Analitika nastave'!M75</f>
        <v>0</v>
      </c>
      <c r="M74" s="52">
        <f>'Analitika nastave'!N75</f>
        <v>0</v>
      </c>
      <c r="N74" s="211"/>
      <c r="O74" s="199"/>
      <c r="P74" s="53">
        <f>'Analitika nastave'!Q75</f>
        <v>0</v>
      </c>
      <c r="Q74" s="52">
        <f>'Analitika nastave'!R75</f>
        <v>0</v>
      </c>
      <c r="R74" s="52">
        <f>'Analitika nastave'!S75</f>
        <v>0</v>
      </c>
      <c r="S74" s="52">
        <f>'Analitika nastave'!T75</f>
        <v>0</v>
      </c>
      <c r="T74" s="211"/>
      <c r="U74" s="199"/>
      <c r="V74" s="53">
        <f>'Analitika nastave'!W75</f>
        <v>0</v>
      </c>
      <c r="W74" s="52">
        <f>'Analitika nastave'!X75</f>
        <v>0</v>
      </c>
      <c r="X74" s="52">
        <f>'Analitika nastave'!Y75</f>
        <v>0</v>
      </c>
      <c r="Y74" s="52">
        <f>'Analitika nastave'!Z75</f>
        <v>0</v>
      </c>
      <c r="Z74" s="211"/>
      <c r="AA74" s="199"/>
      <c r="AB74" s="53">
        <f>'Analitika nastave'!AC75</f>
        <v>0</v>
      </c>
      <c r="AC74" s="52">
        <f>'Analitika nastave'!AD75</f>
        <v>0</v>
      </c>
      <c r="AD74" s="52">
        <f>'Analitika nastave'!AE75</f>
        <v>0</v>
      </c>
      <c r="AE74" s="52">
        <f>'Analitika nastave'!AF75</f>
        <v>0</v>
      </c>
      <c r="AF74" s="201"/>
      <c r="AG74" s="199"/>
      <c r="AH74" s="53">
        <f>'Analitika nastave'!AI75</f>
        <v>0</v>
      </c>
      <c r="AI74" s="52">
        <f>'Analitika nastave'!AJ75</f>
        <v>0</v>
      </c>
      <c r="AJ74" s="52">
        <f>'Analitika nastave'!AK75</f>
        <v>0</v>
      </c>
      <c r="AK74" s="52">
        <f>'Analitika nastave'!AL75</f>
        <v>0</v>
      </c>
      <c r="AL74" s="201"/>
      <c r="AM74" s="199"/>
      <c r="AN74" s="53">
        <f>'Analitika nastave'!AO75</f>
        <v>0</v>
      </c>
      <c r="AO74" s="52">
        <f>'Analitika nastave'!AP75</f>
        <v>0</v>
      </c>
      <c r="AP74" s="52">
        <f>'Analitika nastave'!AQ75</f>
        <v>0</v>
      </c>
      <c r="AQ74" s="52">
        <f>'Analitika nastave'!AR75</f>
        <v>0</v>
      </c>
      <c r="AR74" s="201"/>
      <c r="AS74" s="199"/>
      <c r="AT74" s="220"/>
    </row>
    <row r="75" spans="1:46" x14ac:dyDescent="0.25">
      <c r="A75" s="221">
        <v>35</v>
      </c>
      <c r="B75" s="223">
        <f>'Analitika nastave'!C76</f>
        <v>0</v>
      </c>
      <c r="C75" s="46" t="str">
        <f>'Analitika nastave'!D76</f>
        <v>B</v>
      </c>
      <c r="D75" s="47">
        <f>'Analitika nastave'!E76</f>
        <v>0</v>
      </c>
      <c r="E75" s="48">
        <f>'Analitika nastave'!F76</f>
        <v>0</v>
      </c>
      <c r="F75" s="48">
        <f>'Analitika nastave'!G76</f>
        <v>0</v>
      </c>
      <c r="G75" s="48">
        <f>'Analitika nastave'!H76</f>
        <v>0</v>
      </c>
      <c r="H75" s="200">
        <f>'Analitika nastave'!I76</f>
        <v>0</v>
      </c>
      <c r="I75" s="131" t="str">
        <f>'Analitika nastave'!J76</f>
        <v>NE</v>
      </c>
      <c r="J75" s="47">
        <f>'Analitika nastave'!K76</f>
        <v>0</v>
      </c>
      <c r="K75" s="48">
        <f>'Analitika nastave'!L76</f>
        <v>0</v>
      </c>
      <c r="L75" s="48">
        <f>'Analitika nastave'!M76</f>
        <v>0</v>
      </c>
      <c r="M75" s="48">
        <f>'Analitika nastave'!N76</f>
        <v>0</v>
      </c>
      <c r="N75" s="200">
        <f>'Analitika nastave'!O76</f>
        <v>0</v>
      </c>
      <c r="O75" s="131" t="str">
        <f>'Analitika nastave'!P76</f>
        <v>NE</v>
      </c>
      <c r="P75" s="47">
        <f>'Analitika nastave'!Q76</f>
        <v>0</v>
      </c>
      <c r="Q75" s="48">
        <f>'Analitika nastave'!R76</f>
        <v>0</v>
      </c>
      <c r="R75" s="48">
        <f>'Analitika nastave'!S76</f>
        <v>0</v>
      </c>
      <c r="S75" s="48">
        <f>'Analitika nastave'!T76</f>
        <v>0</v>
      </c>
      <c r="T75" s="200">
        <f>'Analitika nastave'!U76</f>
        <v>0</v>
      </c>
      <c r="U75" s="131" t="str">
        <f>'Analitika nastave'!V76</f>
        <v>NE</v>
      </c>
      <c r="V75" s="47">
        <f>'Analitika nastave'!W76</f>
        <v>0</v>
      </c>
      <c r="W75" s="48">
        <f>'Analitika nastave'!X76</f>
        <v>0</v>
      </c>
      <c r="X75" s="48">
        <f>'Analitika nastave'!Y76</f>
        <v>0</v>
      </c>
      <c r="Y75" s="48">
        <f>'Analitika nastave'!Z76</f>
        <v>0</v>
      </c>
      <c r="Z75" s="200">
        <f>'Analitika nastave'!AA76</f>
        <v>0</v>
      </c>
      <c r="AA75" s="131" t="str">
        <f>'Analitika nastave'!AB76</f>
        <v>NE</v>
      </c>
      <c r="AB75" s="47">
        <f>'Analitika nastave'!AC76</f>
        <v>0</v>
      </c>
      <c r="AC75" s="48">
        <f>'Analitika nastave'!AD76</f>
        <v>0</v>
      </c>
      <c r="AD75" s="48">
        <f>'Analitika nastave'!AE76</f>
        <v>0</v>
      </c>
      <c r="AE75" s="48">
        <f>'Analitika nastave'!AF76</f>
        <v>0</v>
      </c>
      <c r="AF75" s="200">
        <f>'Analitika nastave'!AG76</f>
        <v>0</v>
      </c>
      <c r="AG75" s="131" t="str">
        <f>'Analitika nastave'!AH76</f>
        <v>NE</v>
      </c>
      <c r="AH75" s="47">
        <f>'Analitika nastave'!AI76</f>
        <v>0</v>
      </c>
      <c r="AI75" s="48">
        <f>'Analitika nastave'!AJ76</f>
        <v>0</v>
      </c>
      <c r="AJ75" s="48">
        <f>'Analitika nastave'!AK76</f>
        <v>0</v>
      </c>
      <c r="AK75" s="48">
        <f>'Analitika nastave'!AL76</f>
        <v>0</v>
      </c>
      <c r="AL75" s="200">
        <f>'Analitika nastave'!AM76</f>
        <v>0</v>
      </c>
      <c r="AM75" s="131" t="str">
        <f>'Analitika nastave'!AN76</f>
        <v>NE</v>
      </c>
      <c r="AN75" s="47">
        <f>'Analitika nastave'!AO76</f>
        <v>0</v>
      </c>
      <c r="AO75" s="48">
        <f>'Analitika nastave'!AP76</f>
        <v>0</v>
      </c>
      <c r="AP75" s="48">
        <f>'Analitika nastave'!AQ76</f>
        <v>0</v>
      </c>
      <c r="AQ75" s="48">
        <f>'Analitika nastave'!AR76</f>
        <v>0</v>
      </c>
      <c r="AR75" s="200">
        <f>'Analitika nastave'!AS76</f>
        <v>0</v>
      </c>
      <c r="AS75" s="131" t="str">
        <f>'Analitika nastave'!AT76</f>
        <v>NE</v>
      </c>
      <c r="AT75" s="219">
        <f>'Analitika nastave'!AU76</f>
        <v>0</v>
      </c>
    </row>
    <row r="76" spans="1:46" ht="15.75" thickBot="1" x14ac:dyDescent="0.3">
      <c r="A76" s="222"/>
      <c r="B76" s="224"/>
      <c r="C76" s="51" t="str">
        <f>'Analitika nastave'!D77</f>
        <v>P</v>
      </c>
      <c r="D76" s="52">
        <f>'Analitika nastave'!E77</f>
        <v>0</v>
      </c>
      <c r="E76" s="52">
        <f>'Analitika nastave'!F77</f>
        <v>0</v>
      </c>
      <c r="F76" s="52">
        <f>'Analitika nastave'!G77</f>
        <v>0</v>
      </c>
      <c r="G76" s="52">
        <f>'Analitika nastave'!H77</f>
        <v>0</v>
      </c>
      <c r="H76" s="211"/>
      <c r="I76" s="199"/>
      <c r="J76" s="53">
        <f>'Analitika nastave'!K77</f>
        <v>0</v>
      </c>
      <c r="K76" s="52">
        <f>'Analitika nastave'!L77</f>
        <v>0</v>
      </c>
      <c r="L76" s="52">
        <f>'Analitika nastave'!M77</f>
        <v>0</v>
      </c>
      <c r="M76" s="52">
        <f>'Analitika nastave'!N77</f>
        <v>0</v>
      </c>
      <c r="N76" s="211"/>
      <c r="O76" s="199"/>
      <c r="P76" s="53">
        <f>'Analitika nastave'!Q77</f>
        <v>0</v>
      </c>
      <c r="Q76" s="52">
        <f>'Analitika nastave'!R77</f>
        <v>0</v>
      </c>
      <c r="R76" s="52">
        <f>'Analitika nastave'!S77</f>
        <v>0</v>
      </c>
      <c r="S76" s="52">
        <f>'Analitika nastave'!T77</f>
        <v>0</v>
      </c>
      <c r="T76" s="211"/>
      <c r="U76" s="199"/>
      <c r="V76" s="53">
        <f>'Analitika nastave'!W77</f>
        <v>0</v>
      </c>
      <c r="W76" s="52">
        <f>'Analitika nastave'!X77</f>
        <v>0</v>
      </c>
      <c r="X76" s="52">
        <f>'Analitika nastave'!Y77</f>
        <v>0</v>
      </c>
      <c r="Y76" s="52">
        <f>'Analitika nastave'!Z77</f>
        <v>0</v>
      </c>
      <c r="Z76" s="211"/>
      <c r="AA76" s="199"/>
      <c r="AB76" s="53">
        <f>'Analitika nastave'!AC77</f>
        <v>0</v>
      </c>
      <c r="AC76" s="52">
        <f>'Analitika nastave'!AD77</f>
        <v>0</v>
      </c>
      <c r="AD76" s="52">
        <f>'Analitika nastave'!AE77</f>
        <v>0</v>
      </c>
      <c r="AE76" s="52">
        <f>'Analitika nastave'!AF77</f>
        <v>0</v>
      </c>
      <c r="AF76" s="201"/>
      <c r="AG76" s="199"/>
      <c r="AH76" s="53">
        <f>'Analitika nastave'!AI77</f>
        <v>0</v>
      </c>
      <c r="AI76" s="52">
        <f>'Analitika nastave'!AJ77</f>
        <v>0</v>
      </c>
      <c r="AJ76" s="52">
        <f>'Analitika nastave'!AK77</f>
        <v>0</v>
      </c>
      <c r="AK76" s="52">
        <f>'Analitika nastave'!AL77</f>
        <v>0</v>
      </c>
      <c r="AL76" s="201"/>
      <c r="AM76" s="199"/>
      <c r="AN76" s="53">
        <f>'Analitika nastave'!AO77</f>
        <v>0</v>
      </c>
      <c r="AO76" s="52">
        <f>'Analitika nastave'!AP77</f>
        <v>0</v>
      </c>
      <c r="AP76" s="52">
        <f>'Analitika nastave'!AQ77</f>
        <v>0</v>
      </c>
      <c r="AQ76" s="52">
        <f>'Analitika nastave'!AR77</f>
        <v>0</v>
      </c>
      <c r="AR76" s="201"/>
      <c r="AS76" s="199"/>
      <c r="AT76" s="220"/>
    </row>
    <row r="77" spans="1:46" x14ac:dyDescent="0.25">
      <c r="A77" s="221">
        <v>36</v>
      </c>
      <c r="B77" s="223">
        <f>'Analitika nastave'!C78</f>
        <v>0</v>
      </c>
      <c r="C77" s="46" t="str">
        <f>'Analitika nastave'!D78</f>
        <v>B</v>
      </c>
      <c r="D77" s="47">
        <f>'Analitika nastave'!E78</f>
        <v>0</v>
      </c>
      <c r="E77" s="48">
        <f>'Analitika nastave'!F78</f>
        <v>0</v>
      </c>
      <c r="F77" s="48">
        <f>'Analitika nastave'!G78</f>
        <v>0</v>
      </c>
      <c r="G77" s="48">
        <f>'Analitika nastave'!H78</f>
        <v>0</v>
      </c>
      <c r="H77" s="200">
        <f>'Analitika nastave'!I78</f>
        <v>0</v>
      </c>
      <c r="I77" s="131" t="str">
        <f>'Analitika nastave'!J78</f>
        <v>NE</v>
      </c>
      <c r="J77" s="47">
        <f>'Analitika nastave'!K78</f>
        <v>0</v>
      </c>
      <c r="K77" s="48">
        <f>'Analitika nastave'!L78</f>
        <v>0</v>
      </c>
      <c r="L77" s="48">
        <f>'Analitika nastave'!M78</f>
        <v>0</v>
      </c>
      <c r="M77" s="48">
        <f>'Analitika nastave'!N78</f>
        <v>0</v>
      </c>
      <c r="N77" s="200">
        <f>'Analitika nastave'!O78</f>
        <v>0</v>
      </c>
      <c r="O77" s="131" t="str">
        <f>'Analitika nastave'!P78</f>
        <v>NE</v>
      </c>
      <c r="P77" s="47">
        <f>'Analitika nastave'!Q78</f>
        <v>0</v>
      </c>
      <c r="Q77" s="48">
        <f>'Analitika nastave'!R78</f>
        <v>0</v>
      </c>
      <c r="R77" s="48">
        <f>'Analitika nastave'!S78</f>
        <v>0</v>
      </c>
      <c r="S77" s="48">
        <f>'Analitika nastave'!T78</f>
        <v>0</v>
      </c>
      <c r="T77" s="200">
        <f>'Analitika nastave'!U78</f>
        <v>0</v>
      </c>
      <c r="U77" s="131" t="str">
        <f>'Analitika nastave'!V78</f>
        <v>NE</v>
      </c>
      <c r="V77" s="47">
        <f>'Analitika nastave'!W78</f>
        <v>0</v>
      </c>
      <c r="W77" s="48">
        <f>'Analitika nastave'!X78</f>
        <v>0</v>
      </c>
      <c r="X77" s="48">
        <f>'Analitika nastave'!Y78</f>
        <v>0</v>
      </c>
      <c r="Y77" s="48">
        <f>'Analitika nastave'!Z78</f>
        <v>0</v>
      </c>
      <c r="Z77" s="200">
        <f>'Analitika nastave'!AA78</f>
        <v>0</v>
      </c>
      <c r="AA77" s="131" t="str">
        <f>'Analitika nastave'!AB78</f>
        <v>NE</v>
      </c>
      <c r="AB77" s="47">
        <f>'Analitika nastave'!AC78</f>
        <v>0</v>
      </c>
      <c r="AC77" s="48">
        <f>'Analitika nastave'!AD78</f>
        <v>0</v>
      </c>
      <c r="AD77" s="48">
        <f>'Analitika nastave'!AE78</f>
        <v>0</v>
      </c>
      <c r="AE77" s="48">
        <f>'Analitika nastave'!AF78</f>
        <v>0</v>
      </c>
      <c r="AF77" s="200">
        <f>'Analitika nastave'!AG78</f>
        <v>0</v>
      </c>
      <c r="AG77" s="131" t="str">
        <f>'Analitika nastave'!AH78</f>
        <v>NE</v>
      </c>
      <c r="AH77" s="47">
        <f>'Analitika nastave'!AI78</f>
        <v>0</v>
      </c>
      <c r="AI77" s="48">
        <f>'Analitika nastave'!AJ78</f>
        <v>0</v>
      </c>
      <c r="AJ77" s="48">
        <f>'Analitika nastave'!AK78</f>
        <v>0</v>
      </c>
      <c r="AK77" s="48">
        <f>'Analitika nastave'!AL78</f>
        <v>0</v>
      </c>
      <c r="AL77" s="200">
        <f>'Analitika nastave'!AM78</f>
        <v>0</v>
      </c>
      <c r="AM77" s="131" t="str">
        <f>'Analitika nastave'!AN78</f>
        <v>NE</v>
      </c>
      <c r="AN77" s="47">
        <f>'Analitika nastave'!AO78</f>
        <v>0</v>
      </c>
      <c r="AO77" s="48">
        <f>'Analitika nastave'!AP78</f>
        <v>0</v>
      </c>
      <c r="AP77" s="48">
        <f>'Analitika nastave'!AQ78</f>
        <v>0</v>
      </c>
      <c r="AQ77" s="48">
        <f>'Analitika nastave'!AR78</f>
        <v>0</v>
      </c>
      <c r="AR77" s="200">
        <f>'Analitika nastave'!AS78</f>
        <v>0</v>
      </c>
      <c r="AS77" s="131" t="str">
        <f>'Analitika nastave'!AT78</f>
        <v>NE</v>
      </c>
      <c r="AT77" s="219">
        <f>'Analitika nastave'!AU78</f>
        <v>0</v>
      </c>
    </row>
    <row r="78" spans="1:46" ht="15.75" thickBot="1" x14ac:dyDescent="0.3">
      <c r="A78" s="222"/>
      <c r="B78" s="224"/>
      <c r="C78" s="51" t="str">
        <f>'Analitika nastave'!D79</f>
        <v>P</v>
      </c>
      <c r="D78" s="52">
        <f>'Analitika nastave'!E79</f>
        <v>0</v>
      </c>
      <c r="E78" s="52">
        <f>'Analitika nastave'!F79</f>
        <v>0</v>
      </c>
      <c r="F78" s="52">
        <f>'Analitika nastave'!G79</f>
        <v>0</v>
      </c>
      <c r="G78" s="52">
        <f>'Analitika nastave'!H79</f>
        <v>0</v>
      </c>
      <c r="H78" s="211"/>
      <c r="I78" s="199"/>
      <c r="J78" s="53">
        <f>'Analitika nastave'!K79</f>
        <v>0</v>
      </c>
      <c r="K78" s="52">
        <f>'Analitika nastave'!L79</f>
        <v>0</v>
      </c>
      <c r="L78" s="52">
        <f>'Analitika nastave'!M79</f>
        <v>0</v>
      </c>
      <c r="M78" s="52">
        <f>'Analitika nastave'!N79</f>
        <v>0</v>
      </c>
      <c r="N78" s="211"/>
      <c r="O78" s="199"/>
      <c r="P78" s="53">
        <f>'Analitika nastave'!Q79</f>
        <v>0</v>
      </c>
      <c r="Q78" s="52">
        <f>'Analitika nastave'!R79</f>
        <v>0</v>
      </c>
      <c r="R78" s="52">
        <f>'Analitika nastave'!S79</f>
        <v>0</v>
      </c>
      <c r="S78" s="52">
        <f>'Analitika nastave'!T79</f>
        <v>0</v>
      </c>
      <c r="T78" s="211"/>
      <c r="U78" s="199"/>
      <c r="V78" s="53">
        <f>'Analitika nastave'!W79</f>
        <v>0</v>
      </c>
      <c r="W78" s="52">
        <f>'Analitika nastave'!X79</f>
        <v>0</v>
      </c>
      <c r="X78" s="52">
        <f>'Analitika nastave'!Y79</f>
        <v>0</v>
      </c>
      <c r="Y78" s="52">
        <f>'Analitika nastave'!Z79</f>
        <v>0</v>
      </c>
      <c r="Z78" s="211"/>
      <c r="AA78" s="199"/>
      <c r="AB78" s="53">
        <f>'Analitika nastave'!AC79</f>
        <v>0</v>
      </c>
      <c r="AC78" s="52">
        <f>'Analitika nastave'!AD79</f>
        <v>0</v>
      </c>
      <c r="AD78" s="52">
        <f>'Analitika nastave'!AE79</f>
        <v>0</v>
      </c>
      <c r="AE78" s="52">
        <f>'Analitika nastave'!AF79</f>
        <v>0</v>
      </c>
      <c r="AF78" s="201"/>
      <c r="AG78" s="199"/>
      <c r="AH78" s="53">
        <f>'Analitika nastave'!AI79</f>
        <v>0</v>
      </c>
      <c r="AI78" s="52">
        <f>'Analitika nastave'!AJ79</f>
        <v>0</v>
      </c>
      <c r="AJ78" s="52">
        <f>'Analitika nastave'!AK79</f>
        <v>0</v>
      </c>
      <c r="AK78" s="52">
        <f>'Analitika nastave'!AL79</f>
        <v>0</v>
      </c>
      <c r="AL78" s="201"/>
      <c r="AM78" s="199"/>
      <c r="AN78" s="53">
        <f>'Analitika nastave'!AO79</f>
        <v>0</v>
      </c>
      <c r="AO78" s="52">
        <f>'Analitika nastave'!AP79</f>
        <v>0</v>
      </c>
      <c r="AP78" s="52">
        <f>'Analitika nastave'!AQ79</f>
        <v>0</v>
      </c>
      <c r="AQ78" s="52">
        <f>'Analitika nastave'!AR79</f>
        <v>0</v>
      </c>
      <c r="AR78" s="201"/>
      <c r="AS78" s="199"/>
      <c r="AT78" s="220"/>
    </row>
    <row r="79" spans="1:46" x14ac:dyDescent="0.25">
      <c r="A79" s="221">
        <v>37</v>
      </c>
      <c r="B79" s="223">
        <f>'Analitika nastave'!C80</f>
        <v>0</v>
      </c>
      <c r="C79" s="46" t="str">
        <f>'Analitika nastave'!D80</f>
        <v>B</v>
      </c>
      <c r="D79" s="47">
        <f>'Analitika nastave'!E80</f>
        <v>0</v>
      </c>
      <c r="E79" s="48">
        <f>'Analitika nastave'!F80</f>
        <v>0</v>
      </c>
      <c r="F79" s="48">
        <f>'Analitika nastave'!G80</f>
        <v>0</v>
      </c>
      <c r="G79" s="48">
        <f>'Analitika nastave'!H80</f>
        <v>0</v>
      </c>
      <c r="H79" s="200">
        <f>'Analitika nastave'!I80</f>
        <v>0</v>
      </c>
      <c r="I79" s="131" t="str">
        <f>'Analitika nastave'!J80</f>
        <v>NE</v>
      </c>
      <c r="J79" s="47">
        <f>'Analitika nastave'!K80</f>
        <v>0</v>
      </c>
      <c r="K79" s="48">
        <f>'Analitika nastave'!L80</f>
        <v>0</v>
      </c>
      <c r="L79" s="48">
        <f>'Analitika nastave'!M80</f>
        <v>0</v>
      </c>
      <c r="M79" s="48">
        <f>'Analitika nastave'!N80</f>
        <v>0</v>
      </c>
      <c r="N79" s="200">
        <f>'Analitika nastave'!O80</f>
        <v>0</v>
      </c>
      <c r="O79" s="131" t="str">
        <f>'Analitika nastave'!P80</f>
        <v>NE</v>
      </c>
      <c r="P79" s="47">
        <f>'Analitika nastave'!Q80</f>
        <v>0</v>
      </c>
      <c r="Q79" s="48">
        <f>'Analitika nastave'!R80</f>
        <v>0</v>
      </c>
      <c r="R79" s="48">
        <f>'Analitika nastave'!S80</f>
        <v>0</v>
      </c>
      <c r="S79" s="48">
        <f>'Analitika nastave'!T80</f>
        <v>0</v>
      </c>
      <c r="T79" s="200">
        <f>'Analitika nastave'!U80</f>
        <v>0</v>
      </c>
      <c r="U79" s="131" t="str">
        <f>'Analitika nastave'!V80</f>
        <v>NE</v>
      </c>
      <c r="V79" s="47">
        <f>'Analitika nastave'!W80</f>
        <v>0</v>
      </c>
      <c r="W79" s="48">
        <f>'Analitika nastave'!X80</f>
        <v>0</v>
      </c>
      <c r="X79" s="48">
        <f>'Analitika nastave'!Y80</f>
        <v>0</v>
      </c>
      <c r="Y79" s="48">
        <f>'Analitika nastave'!Z80</f>
        <v>0</v>
      </c>
      <c r="Z79" s="200">
        <f>'Analitika nastave'!AA80</f>
        <v>0</v>
      </c>
      <c r="AA79" s="131" t="str">
        <f>'Analitika nastave'!AB80</f>
        <v>NE</v>
      </c>
      <c r="AB79" s="47">
        <f>'Analitika nastave'!AC80</f>
        <v>0</v>
      </c>
      <c r="AC79" s="48">
        <f>'Analitika nastave'!AD80</f>
        <v>0</v>
      </c>
      <c r="AD79" s="48">
        <f>'Analitika nastave'!AE80</f>
        <v>0</v>
      </c>
      <c r="AE79" s="48">
        <f>'Analitika nastave'!AF80</f>
        <v>0</v>
      </c>
      <c r="AF79" s="200">
        <f>'Analitika nastave'!AG80</f>
        <v>0</v>
      </c>
      <c r="AG79" s="131" t="str">
        <f>'Analitika nastave'!AH80</f>
        <v>NE</v>
      </c>
      <c r="AH79" s="47">
        <f>'Analitika nastave'!AI80</f>
        <v>0</v>
      </c>
      <c r="AI79" s="48">
        <f>'Analitika nastave'!AJ80</f>
        <v>0</v>
      </c>
      <c r="AJ79" s="48">
        <f>'Analitika nastave'!AK80</f>
        <v>0</v>
      </c>
      <c r="AK79" s="48">
        <f>'Analitika nastave'!AL80</f>
        <v>0</v>
      </c>
      <c r="AL79" s="200">
        <f>'Analitika nastave'!AM80</f>
        <v>0</v>
      </c>
      <c r="AM79" s="131" t="str">
        <f>'Analitika nastave'!AN80</f>
        <v>NE</v>
      </c>
      <c r="AN79" s="47">
        <f>'Analitika nastave'!AO80</f>
        <v>0</v>
      </c>
      <c r="AO79" s="48">
        <f>'Analitika nastave'!AP80</f>
        <v>0</v>
      </c>
      <c r="AP79" s="48">
        <f>'Analitika nastave'!AQ80</f>
        <v>0</v>
      </c>
      <c r="AQ79" s="48">
        <f>'Analitika nastave'!AR80</f>
        <v>0</v>
      </c>
      <c r="AR79" s="200">
        <f>'Analitika nastave'!AS80</f>
        <v>0</v>
      </c>
      <c r="AS79" s="131" t="str">
        <f>'Analitika nastave'!AT80</f>
        <v>NE</v>
      </c>
      <c r="AT79" s="219">
        <f>'Analitika nastave'!AU80</f>
        <v>0</v>
      </c>
    </row>
    <row r="80" spans="1:46" ht="15.75" thickBot="1" x14ac:dyDescent="0.3">
      <c r="A80" s="222"/>
      <c r="B80" s="224"/>
      <c r="C80" s="51" t="str">
        <f>'Analitika nastave'!D81</f>
        <v>P</v>
      </c>
      <c r="D80" s="52">
        <f>'Analitika nastave'!E81</f>
        <v>0</v>
      </c>
      <c r="E80" s="52">
        <f>'Analitika nastave'!F81</f>
        <v>0</v>
      </c>
      <c r="F80" s="52">
        <f>'Analitika nastave'!G81</f>
        <v>0</v>
      </c>
      <c r="G80" s="52">
        <f>'Analitika nastave'!H81</f>
        <v>0</v>
      </c>
      <c r="H80" s="211"/>
      <c r="I80" s="199"/>
      <c r="J80" s="53">
        <f>'Analitika nastave'!K81</f>
        <v>0</v>
      </c>
      <c r="K80" s="52">
        <f>'Analitika nastave'!L81</f>
        <v>0</v>
      </c>
      <c r="L80" s="52">
        <f>'Analitika nastave'!M81</f>
        <v>0</v>
      </c>
      <c r="M80" s="52">
        <f>'Analitika nastave'!N81</f>
        <v>0</v>
      </c>
      <c r="N80" s="211"/>
      <c r="O80" s="199"/>
      <c r="P80" s="53">
        <f>'Analitika nastave'!Q81</f>
        <v>0</v>
      </c>
      <c r="Q80" s="52">
        <f>'Analitika nastave'!R81</f>
        <v>0</v>
      </c>
      <c r="R80" s="52">
        <f>'Analitika nastave'!S81</f>
        <v>0</v>
      </c>
      <c r="S80" s="52">
        <f>'Analitika nastave'!T81</f>
        <v>0</v>
      </c>
      <c r="T80" s="211"/>
      <c r="U80" s="199"/>
      <c r="V80" s="53">
        <f>'Analitika nastave'!W81</f>
        <v>0</v>
      </c>
      <c r="W80" s="52">
        <f>'Analitika nastave'!X81</f>
        <v>0</v>
      </c>
      <c r="X80" s="52">
        <f>'Analitika nastave'!Y81</f>
        <v>0</v>
      </c>
      <c r="Y80" s="52">
        <f>'Analitika nastave'!Z81</f>
        <v>0</v>
      </c>
      <c r="Z80" s="211"/>
      <c r="AA80" s="199"/>
      <c r="AB80" s="53">
        <f>'Analitika nastave'!AC81</f>
        <v>0</v>
      </c>
      <c r="AC80" s="52">
        <f>'Analitika nastave'!AD81</f>
        <v>0</v>
      </c>
      <c r="AD80" s="52">
        <f>'Analitika nastave'!AE81</f>
        <v>0</v>
      </c>
      <c r="AE80" s="52">
        <f>'Analitika nastave'!AF81</f>
        <v>0</v>
      </c>
      <c r="AF80" s="201"/>
      <c r="AG80" s="199"/>
      <c r="AH80" s="53">
        <f>'Analitika nastave'!AI81</f>
        <v>0</v>
      </c>
      <c r="AI80" s="52">
        <f>'Analitika nastave'!AJ81</f>
        <v>0</v>
      </c>
      <c r="AJ80" s="52">
        <f>'Analitika nastave'!AK81</f>
        <v>0</v>
      </c>
      <c r="AK80" s="52">
        <f>'Analitika nastave'!AL81</f>
        <v>0</v>
      </c>
      <c r="AL80" s="201"/>
      <c r="AM80" s="199"/>
      <c r="AN80" s="53">
        <f>'Analitika nastave'!AO81</f>
        <v>0</v>
      </c>
      <c r="AO80" s="52">
        <f>'Analitika nastave'!AP81</f>
        <v>0</v>
      </c>
      <c r="AP80" s="52">
        <f>'Analitika nastave'!AQ81</f>
        <v>0</v>
      </c>
      <c r="AQ80" s="52">
        <f>'Analitika nastave'!AR81</f>
        <v>0</v>
      </c>
      <c r="AR80" s="201"/>
      <c r="AS80" s="199"/>
      <c r="AT80" s="220"/>
    </row>
    <row r="81" spans="1:46" x14ac:dyDescent="0.25">
      <c r="A81" s="221">
        <v>38</v>
      </c>
      <c r="B81" s="223">
        <f>'Analitika nastave'!C82</f>
        <v>0</v>
      </c>
      <c r="C81" s="46" t="str">
        <f>'Analitika nastave'!D82</f>
        <v>B</v>
      </c>
      <c r="D81" s="47">
        <f>'Analitika nastave'!E82</f>
        <v>0</v>
      </c>
      <c r="E81" s="48">
        <f>'Analitika nastave'!F82</f>
        <v>0</v>
      </c>
      <c r="F81" s="48">
        <f>'Analitika nastave'!G82</f>
        <v>0</v>
      </c>
      <c r="G81" s="48">
        <f>'Analitika nastave'!H82</f>
        <v>0</v>
      </c>
      <c r="H81" s="200">
        <f>'Analitika nastave'!I82</f>
        <v>0</v>
      </c>
      <c r="I81" s="131" t="str">
        <f>'Analitika nastave'!J82</f>
        <v>NE</v>
      </c>
      <c r="J81" s="47">
        <f>'Analitika nastave'!K82</f>
        <v>0</v>
      </c>
      <c r="K81" s="48">
        <f>'Analitika nastave'!L82</f>
        <v>0</v>
      </c>
      <c r="L81" s="48">
        <f>'Analitika nastave'!M82</f>
        <v>0</v>
      </c>
      <c r="M81" s="48">
        <f>'Analitika nastave'!N82</f>
        <v>0</v>
      </c>
      <c r="N81" s="200">
        <f>'Analitika nastave'!O82</f>
        <v>0</v>
      </c>
      <c r="O81" s="131" t="str">
        <f>'Analitika nastave'!P82</f>
        <v>NE</v>
      </c>
      <c r="P81" s="47">
        <f>'Analitika nastave'!Q82</f>
        <v>0</v>
      </c>
      <c r="Q81" s="48">
        <f>'Analitika nastave'!R82</f>
        <v>0</v>
      </c>
      <c r="R81" s="48">
        <f>'Analitika nastave'!S82</f>
        <v>0</v>
      </c>
      <c r="S81" s="48">
        <f>'Analitika nastave'!T82</f>
        <v>0</v>
      </c>
      <c r="T81" s="200">
        <f>'Analitika nastave'!U82</f>
        <v>0</v>
      </c>
      <c r="U81" s="131" t="str">
        <f>'Analitika nastave'!V82</f>
        <v>NE</v>
      </c>
      <c r="V81" s="47">
        <f>'Analitika nastave'!W82</f>
        <v>0</v>
      </c>
      <c r="W81" s="48">
        <f>'Analitika nastave'!X82</f>
        <v>0</v>
      </c>
      <c r="X81" s="48">
        <f>'Analitika nastave'!Y82</f>
        <v>0</v>
      </c>
      <c r="Y81" s="48">
        <f>'Analitika nastave'!Z82</f>
        <v>0</v>
      </c>
      <c r="Z81" s="200">
        <f>'Analitika nastave'!AA82</f>
        <v>0</v>
      </c>
      <c r="AA81" s="131" t="str">
        <f>'Analitika nastave'!AB82</f>
        <v>NE</v>
      </c>
      <c r="AB81" s="47">
        <f>'Analitika nastave'!AC82</f>
        <v>0</v>
      </c>
      <c r="AC81" s="48">
        <f>'Analitika nastave'!AD82</f>
        <v>0</v>
      </c>
      <c r="AD81" s="48">
        <f>'Analitika nastave'!AE82</f>
        <v>0</v>
      </c>
      <c r="AE81" s="48">
        <f>'Analitika nastave'!AF82</f>
        <v>0</v>
      </c>
      <c r="AF81" s="200">
        <f>'Analitika nastave'!AG82</f>
        <v>0</v>
      </c>
      <c r="AG81" s="131" t="str">
        <f>'Analitika nastave'!AH82</f>
        <v>NE</v>
      </c>
      <c r="AH81" s="47">
        <f>'Analitika nastave'!AI82</f>
        <v>0</v>
      </c>
      <c r="AI81" s="48">
        <f>'Analitika nastave'!AJ82</f>
        <v>0</v>
      </c>
      <c r="AJ81" s="48">
        <f>'Analitika nastave'!AK82</f>
        <v>0</v>
      </c>
      <c r="AK81" s="48">
        <f>'Analitika nastave'!AL82</f>
        <v>0</v>
      </c>
      <c r="AL81" s="200">
        <f>'Analitika nastave'!AM82</f>
        <v>0</v>
      </c>
      <c r="AM81" s="131" t="str">
        <f>'Analitika nastave'!AN82</f>
        <v>NE</v>
      </c>
      <c r="AN81" s="47">
        <f>'Analitika nastave'!AO82</f>
        <v>0</v>
      </c>
      <c r="AO81" s="48">
        <f>'Analitika nastave'!AP82</f>
        <v>0</v>
      </c>
      <c r="AP81" s="48">
        <f>'Analitika nastave'!AQ82</f>
        <v>0</v>
      </c>
      <c r="AQ81" s="48">
        <f>'Analitika nastave'!AR82</f>
        <v>0</v>
      </c>
      <c r="AR81" s="200">
        <f>'Analitika nastave'!AS82</f>
        <v>0</v>
      </c>
      <c r="AS81" s="131" t="str">
        <f>'Analitika nastave'!AT82</f>
        <v>NE</v>
      </c>
      <c r="AT81" s="219">
        <f>'Analitika nastave'!AU82</f>
        <v>0</v>
      </c>
    </row>
    <row r="82" spans="1:46" ht="15.75" thickBot="1" x14ac:dyDescent="0.3">
      <c r="A82" s="222"/>
      <c r="B82" s="224"/>
      <c r="C82" s="51" t="str">
        <f>'Analitika nastave'!D83</f>
        <v>P</v>
      </c>
      <c r="D82" s="52">
        <f>'Analitika nastave'!E83</f>
        <v>0</v>
      </c>
      <c r="E82" s="52">
        <f>'Analitika nastave'!F83</f>
        <v>0</v>
      </c>
      <c r="F82" s="52">
        <f>'Analitika nastave'!G83</f>
        <v>0</v>
      </c>
      <c r="G82" s="52">
        <f>'Analitika nastave'!H83</f>
        <v>0</v>
      </c>
      <c r="H82" s="211"/>
      <c r="I82" s="199"/>
      <c r="J82" s="53">
        <f>'Analitika nastave'!K83</f>
        <v>0</v>
      </c>
      <c r="K82" s="52">
        <f>'Analitika nastave'!L83</f>
        <v>0</v>
      </c>
      <c r="L82" s="52">
        <f>'Analitika nastave'!M83</f>
        <v>0</v>
      </c>
      <c r="M82" s="52">
        <f>'Analitika nastave'!N83</f>
        <v>0</v>
      </c>
      <c r="N82" s="211"/>
      <c r="O82" s="199"/>
      <c r="P82" s="53">
        <f>'Analitika nastave'!Q83</f>
        <v>0</v>
      </c>
      <c r="Q82" s="52">
        <f>'Analitika nastave'!R83</f>
        <v>0</v>
      </c>
      <c r="R82" s="52">
        <f>'Analitika nastave'!S83</f>
        <v>0</v>
      </c>
      <c r="S82" s="52">
        <f>'Analitika nastave'!T83</f>
        <v>0</v>
      </c>
      <c r="T82" s="211"/>
      <c r="U82" s="199"/>
      <c r="V82" s="53">
        <f>'Analitika nastave'!W83</f>
        <v>0</v>
      </c>
      <c r="W82" s="52">
        <f>'Analitika nastave'!X83</f>
        <v>0</v>
      </c>
      <c r="X82" s="52">
        <f>'Analitika nastave'!Y83</f>
        <v>0</v>
      </c>
      <c r="Y82" s="52">
        <f>'Analitika nastave'!Z83</f>
        <v>0</v>
      </c>
      <c r="Z82" s="211"/>
      <c r="AA82" s="199"/>
      <c r="AB82" s="53">
        <f>'Analitika nastave'!AC83</f>
        <v>0</v>
      </c>
      <c r="AC82" s="52">
        <f>'Analitika nastave'!AD83</f>
        <v>0</v>
      </c>
      <c r="AD82" s="52">
        <f>'Analitika nastave'!AE83</f>
        <v>0</v>
      </c>
      <c r="AE82" s="52">
        <f>'Analitika nastave'!AF83</f>
        <v>0</v>
      </c>
      <c r="AF82" s="201"/>
      <c r="AG82" s="199"/>
      <c r="AH82" s="53">
        <f>'Analitika nastave'!AI83</f>
        <v>0</v>
      </c>
      <c r="AI82" s="52">
        <f>'Analitika nastave'!AJ83</f>
        <v>0</v>
      </c>
      <c r="AJ82" s="52">
        <f>'Analitika nastave'!AK83</f>
        <v>0</v>
      </c>
      <c r="AK82" s="52">
        <f>'Analitika nastave'!AL83</f>
        <v>0</v>
      </c>
      <c r="AL82" s="201"/>
      <c r="AM82" s="199"/>
      <c r="AN82" s="53">
        <f>'Analitika nastave'!AO83</f>
        <v>0</v>
      </c>
      <c r="AO82" s="52">
        <f>'Analitika nastave'!AP83</f>
        <v>0</v>
      </c>
      <c r="AP82" s="52">
        <f>'Analitika nastave'!AQ83</f>
        <v>0</v>
      </c>
      <c r="AQ82" s="52">
        <f>'Analitika nastave'!AR83</f>
        <v>0</v>
      </c>
      <c r="AR82" s="201"/>
      <c r="AS82" s="199"/>
      <c r="AT82" s="220"/>
    </row>
    <row r="83" spans="1:46" x14ac:dyDescent="0.25">
      <c r="A83" s="221">
        <v>39</v>
      </c>
      <c r="B83" s="223">
        <f>'Analitika nastave'!C84</f>
        <v>0</v>
      </c>
      <c r="C83" s="46" t="str">
        <f>'Analitika nastave'!D84</f>
        <v>B</v>
      </c>
      <c r="D83" s="47">
        <f>'Analitika nastave'!E84</f>
        <v>0</v>
      </c>
      <c r="E83" s="48">
        <f>'Analitika nastave'!F84</f>
        <v>0</v>
      </c>
      <c r="F83" s="48">
        <f>'Analitika nastave'!G84</f>
        <v>0</v>
      </c>
      <c r="G83" s="48">
        <f>'Analitika nastave'!H84</f>
        <v>0</v>
      </c>
      <c r="H83" s="200">
        <f>'Analitika nastave'!I84</f>
        <v>0</v>
      </c>
      <c r="I83" s="131" t="str">
        <f>'Analitika nastave'!J84</f>
        <v>NE</v>
      </c>
      <c r="J83" s="47">
        <f>'Analitika nastave'!K84</f>
        <v>0</v>
      </c>
      <c r="K83" s="48">
        <f>'Analitika nastave'!L84</f>
        <v>0</v>
      </c>
      <c r="L83" s="48">
        <f>'Analitika nastave'!M84</f>
        <v>0</v>
      </c>
      <c r="M83" s="48">
        <f>'Analitika nastave'!N84</f>
        <v>0</v>
      </c>
      <c r="N83" s="200">
        <f>'Analitika nastave'!O84</f>
        <v>0</v>
      </c>
      <c r="O83" s="131" t="str">
        <f>'Analitika nastave'!P84</f>
        <v>NE</v>
      </c>
      <c r="P83" s="47">
        <f>'Analitika nastave'!Q84</f>
        <v>0</v>
      </c>
      <c r="Q83" s="48">
        <f>'Analitika nastave'!R84</f>
        <v>0</v>
      </c>
      <c r="R83" s="48">
        <f>'Analitika nastave'!S84</f>
        <v>0</v>
      </c>
      <c r="S83" s="48">
        <f>'Analitika nastave'!T84</f>
        <v>0</v>
      </c>
      <c r="T83" s="200">
        <f>'Analitika nastave'!U84</f>
        <v>0</v>
      </c>
      <c r="U83" s="131" t="str">
        <f>'Analitika nastave'!V84</f>
        <v>NE</v>
      </c>
      <c r="V83" s="47">
        <f>'Analitika nastave'!W84</f>
        <v>0</v>
      </c>
      <c r="W83" s="48">
        <f>'Analitika nastave'!X84</f>
        <v>0</v>
      </c>
      <c r="X83" s="48">
        <f>'Analitika nastave'!Y84</f>
        <v>0</v>
      </c>
      <c r="Y83" s="48">
        <f>'Analitika nastave'!Z84</f>
        <v>0</v>
      </c>
      <c r="Z83" s="200">
        <f>'Analitika nastave'!AA84</f>
        <v>0</v>
      </c>
      <c r="AA83" s="131" t="str">
        <f>'Analitika nastave'!AB84</f>
        <v>NE</v>
      </c>
      <c r="AB83" s="47">
        <f>'Analitika nastave'!AC84</f>
        <v>0</v>
      </c>
      <c r="AC83" s="48">
        <f>'Analitika nastave'!AD84</f>
        <v>0</v>
      </c>
      <c r="AD83" s="48">
        <f>'Analitika nastave'!AE84</f>
        <v>0</v>
      </c>
      <c r="AE83" s="48">
        <f>'Analitika nastave'!AF84</f>
        <v>0</v>
      </c>
      <c r="AF83" s="200">
        <f>'Analitika nastave'!AG84</f>
        <v>0</v>
      </c>
      <c r="AG83" s="131" t="str">
        <f>'Analitika nastave'!AH84</f>
        <v>NE</v>
      </c>
      <c r="AH83" s="47">
        <f>'Analitika nastave'!AI84</f>
        <v>0</v>
      </c>
      <c r="AI83" s="48">
        <f>'Analitika nastave'!AJ84</f>
        <v>0</v>
      </c>
      <c r="AJ83" s="48">
        <f>'Analitika nastave'!AK84</f>
        <v>0</v>
      </c>
      <c r="AK83" s="48">
        <f>'Analitika nastave'!AL84</f>
        <v>0</v>
      </c>
      <c r="AL83" s="200">
        <f>'Analitika nastave'!AM84</f>
        <v>0</v>
      </c>
      <c r="AM83" s="131" t="str">
        <f>'Analitika nastave'!AN84</f>
        <v>NE</v>
      </c>
      <c r="AN83" s="47">
        <f>'Analitika nastave'!AO84</f>
        <v>0</v>
      </c>
      <c r="AO83" s="48">
        <f>'Analitika nastave'!AP84</f>
        <v>0</v>
      </c>
      <c r="AP83" s="48">
        <f>'Analitika nastave'!AQ84</f>
        <v>0</v>
      </c>
      <c r="AQ83" s="48">
        <f>'Analitika nastave'!AR84</f>
        <v>0</v>
      </c>
      <c r="AR83" s="200">
        <f>'Analitika nastave'!AS84</f>
        <v>0</v>
      </c>
      <c r="AS83" s="131" t="str">
        <f>'Analitika nastave'!AT84</f>
        <v>NE</v>
      </c>
      <c r="AT83" s="219">
        <f>'Analitika nastave'!AU84</f>
        <v>0</v>
      </c>
    </row>
    <row r="84" spans="1:46" ht="15.75" thickBot="1" x14ac:dyDescent="0.3">
      <c r="A84" s="222"/>
      <c r="B84" s="224"/>
      <c r="C84" s="51" t="str">
        <f>'Analitika nastave'!D85</f>
        <v>P</v>
      </c>
      <c r="D84" s="52">
        <f>'Analitika nastave'!E85</f>
        <v>0</v>
      </c>
      <c r="E84" s="52">
        <f>'Analitika nastave'!F85</f>
        <v>0</v>
      </c>
      <c r="F84" s="52">
        <f>'Analitika nastave'!G85</f>
        <v>0</v>
      </c>
      <c r="G84" s="52">
        <f>'Analitika nastave'!H85</f>
        <v>0</v>
      </c>
      <c r="H84" s="211"/>
      <c r="I84" s="199"/>
      <c r="J84" s="53">
        <f>'Analitika nastave'!K85</f>
        <v>0</v>
      </c>
      <c r="K84" s="52">
        <f>'Analitika nastave'!L85</f>
        <v>0</v>
      </c>
      <c r="L84" s="52">
        <f>'Analitika nastave'!M85</f>
        <v>0</v>
      </c>
      <c r="M84" s="52">
        <f>'Analitika nastave'!N85</f>
        <v>0</v>
      </c>
      <c r="N84" s="211"/>
      <c r="O84" s="199"/>
      <c r="P84" s="53">
        <f>'Analitika nastave'!Q85</f>
        <v>0</v>
      </c>
      <c r="Q84" s="52">
        <f>'Analitika nastave'!R85</f>
        <v>0</v>
      </c>
      <c r="R84" s="52">
        <f>'Analitika nastave'!S85</f>
        <v>0</v>
      </c>
      <c r="S84" s="52">
        <f>'Analitika nastave'!T85</f>
        <v>0</v>
      </c>
      <c r="T84" s="211"/>
      <c r="U84" s="199"/>
      <c r="V84" s="53">
        <f>'Analitika nastave'!W85</f>
        <v>0</v>
      </c>
      <c r="W84" s="52">
        <f>'Analitika nastave'!X85</f>
        <v>0</v>
      </c>
      <c r="X84" s="52">
        <f>'Analitika nastave'!Y85</f>
        <v>0</v>
      </c>
      <c r="Y84" s="52">
        <f>'Analitika nastave'!Z85</f>
        <v>0</v>
      </c>
      <c r="Z84" s="211"/>
      <c r="AA84" s="199"/>
      <c r="AB84" s="53">
        <f>'Analitika nastave'!AC85</f>
        <v>0</v>
      </c>
      <c r="AC84" s="52">
        <f>'Analitika nastave'!AD85</f>
        <v>0</v>
      </c>
      <c r="AD84" s="52">
        <f>'Analitika nastave'!AE85</f>
        <v>0</v>
      </c>
      <c r="AE84" s="52">
        <f>'Analitika nastave'!AF85</f>
        <v>0</v>
      </c>
      <c r="AF84" s="201"/>
      <c r="AG84" s="199"/>
      <c r="AH84" s="53">
        <f>'Analitika nastave'!AI85</f>
        <v>0</v>
      </c>
      <c r="AI84" s="52">
        <f>'Analitika nastave'!AJ85</f>
        <v>0</v>
      </c>
      <c r="AJ84" s="52">
        <f>'Analitika nastave'!AK85</f>
        <v>0</v>
      </c>
      <c r="AK84" s="52">
        <f>'Analitika nastave'!AL85</f>
        <v>0</v>
      </c>
      <c r="AL84" s="201"/>
      <c r="AM84" s="199"/>
      <c r="AN84" s="53">
        <f>'Analitika nastave'!AO85</f>
        <v>0</v>
      </c>
      <c r="AO84" s="52">
        <f>'Analitika nastave'!AP85</f>
        <v>0</v>
      </c>
      <c r="AP84" s="52">
        <f>'Analitika nastave'!AQ85</f>
        <v>0</v>
      </c>
      <c r="AQ84" s="52">
        <f>'Analitika nastave'!AR85</f>
        <v>0</v>
      </c>
      <c r="AR84" s="201"/>
      <c r="AS84" s="199"/>
      <c r="AT84" s="220"/>
    </row>
    <row r="85" spans="1:46" x14ac:dyDescent="0.25">
      <c r="A85" s="221">
        <v>40</v>
      </c>
      <c r="B85" s="223">
        <f>'Analitika nastave'!C86</f>
        <v>0</v>
      </c>
      <c r="C85" s="46" t="str">
        <f>'Analitika nastave'!D86</f>
        <v>B</v>
      </c>
      <c r="D85" s="47">
        <f>'Analitika nastave'!E86</f>
        <v>0</v>
      </c>
      <c r="E85" s="48">
        <f>'Analitika nastave'!F86</f>
        <v>0</v>
      </c>
      <c r="F85" s="48">
        <f>'Analitika nastave'!G86</f>
        <v>0</v>
      </c>
      <c r="G85" s="48">
        <f>'Analitika nastave'!H86</f>
        <v>0</v>
      </c>
      <c r="H85" s="200">
        <f>'Analitika nastave'!I86</f>
        <v>0</v>
      </c>
      <c r="I85" s="131" t="str">
        <f>'Analitika nastave'!J86</f>
        <v>NE</v>
      </c>
      <c r="J85" s="47">
        <f>'Analitika nastave'!K86</f>
        <v>0</v>
      </c>
      <c r="K85" s="48">
        <f>'Analitika nastave'!L86</f>
        <v>0</v>
      </c>
      <c r="L85" s="48">
        <f>'Analitika nastave'!M86</f>
        <v>0</v>
      </c>
      <c r="M85" s="48">
        <f>'Analitika nastave'!N86</f>
        <v>0</v>
      </c>
      <c r="N85" s="200">
        <f>'Analitika nastave'!O86</f>
        <v>0</v>
      </c>
      <c r="O85" s="131" t="str">
        <f>'Analitika nastave'!P86</f>
        <v>NE</v>
      </c>
      <c r="P85" s="47">
        <f>'Analitika nastave'!Q86</f>
        <v>0</v>
      </c>
      <c r="Q85" s="48">
        <f>'Analitika nastave'!R86</f>
        <v>0</v>
      </c>
      <c r="R85" s="48">
        <f>'Analitika nastave'!S86</f>
        <v>0</v>
      </c>
      <c r="S85" s="48">
        <f>'Analitika nastave'!T86</f>
        <v>0</v>
      </c>
      <c r="T85" s="200">
        <f>'Analitika nastave'!U86</f>
        <v>0</v>
      </c>
      <c r="U85" s="131" t="str">
        <f>'Analitika nastave'!V86</f>
        <v>NE</v>
      </c>
      <c r="V85" s="47">
        <f>'Analitika nastave'!W86</f>
        <v>0</v>
      </c>
      <c r="W85" s="48">
        <f>'Analitika nastave'!X86</f>
        <v>0</v>
      </c>
      <c r="X85" s="48">
        <f>'Analitika nastave'!Y86</f>
        <v>0</v>
      </c>
      <c r="Y85" s="48">
        <f>'Analitika nastave'!Z86</f>
        <v>0</v>
      </c>
      <c r="Z85" s="200">
        <f>'Analitika nastave'!AA86</f>
        <v>0</v>
      </c>
      <c r="AA85" s="131" t="str">
        <f>'Analitika nastave'!AB86</f>
        <v>NE</v>
      </c>
      <c r="AB85" s="47">
        <f>'Analitika nastave'!AC86</f>
        <v>0</v>
      </c>
      <c r="AC85" s="48">
        <f>'Analitika nastave'!AD86</f>
        <v>0</v>
      </c>
      <c r="AD85" s="48">
        <f>'Analitika nastave'!AE86</f>
        <v>0</v>
      </c>
      <c r="AE85" s="48">
        <f>'Analitika nastave'!AF86</f>
        <v>0</v>
      </c>
      <c r="AF85" s="200">
        <f>'Analitika nastave'!AG86</f>
        <v>0</v>
      </c>
      <c r="AG85" s="131" t="str">
        <f>'Analitika nastave'!AH86</f>
        <v>NE</v>
      </c>
      <c r="AH85" s="47">
        <f>'Analitika nastave'!AI86</f>
        <v>0</v>
      </c>
      <c r="AI85" s="48">
        <f>'Analitika nastave'!AJ86</f>
        <v>0</v>
      </c>
      <c r="AJ85" s="48">
        <f>'Analitika nastave'!AK86</f>
        <v>0</v>
      </c>
      <c r="AK85" s="48">
        <f>'Analitika nastave'!AL86</f>
        <v>0</v>
      </c>
      <c r="AL85" s="200">
        <f>'Analitika nastave'!AM86</f>
        <v>0</v>
      </c>
      <c r="AM85" s="131" t="str">
        <f>'Analitika nastave'!AN86</f>
        <v>NE</v>
      </c>
      <c r="AN85" s="47">
        <f>'Analitika nastave'!AO86</f>
        <v>0</v>
      </c>
      <c r="AO85" s="48">
        <f>'Analitika nastave'!AP86</f>
        <v>0</v>
      </c>
      <c r="AP85" s="48">
        <f>'Analitika nastave'!AQ86</f>
        <v>0</v>
      </c>
      <c r="AQ85" s="48">
        <f>'Analitika nastave'!AR86</f>
        <v>0</v>
      </c>
      <c r="AR85" s="200">
        <f>'Analitika nastave'!AS86</f>
        <v>0</v>
      </c>
      <c r="AS85" s="131" t="str">
        <f>'Analitika nastave'!AT86</f>
        <v>NE</v>
      </c>
      <c r="AT85" s="219">
        <f>'Analitika nastave'!AU86</f>
        <v>0</v>
      </c>
    </row>
    <row r="86" spans="1:46" ht="15.75" thickBot="1" x14ac:dyDescent="0.3">
      <c r="A86" s="222"/>
      <c r="B86" s="224"/>
      <c r="C86" s="51" t="str">
        <f>'Analitika nastave'!D87</f>
        <v>P</v>
      </c>
      <c r="D86" s="52">
        <f>'Analitika nastave'!E87</f>
        <v>0</v>
      </c>
      <c r="E86" s="52">
        <f>'Analitika nastave'!F87</f>
        <v>0</v>
      </c>
      <c r="F86" s="52">
        <f>'Analitika nastave'!G87</f>
        <v>0</v>
      </c>
      <c r="G86" s="52">
        <f>'Analitika nastave'!H87</f>
        <v>0</v>
      </c>
      <c r="H86" s="211"/>
      <c r="I86" s="199"/>
      <c r="J86" s="53">
        <f>'Analitika nastave'!K87</f>
        <v>0</v>
      </c>
      <c r="K86" s="52">
        <f>'Analitika nastave'!L87</f>
        <v>0</v>
      </c>
      <c r="L86" s="52">
        <f>'Analitika nastave'!M87</f>
        <v>0</v>
      </c>
      <c r="M86" s="52">
        <f>'Analitika nastave'!N87</f>
        <v>0</v>
      </c>
      <c r="N86" s="211"/>
      <c r="O86" s="199"/>
      <c r="P86" s="53">
        <f>'Analitika nastave'!Q87</f>
        <v>0</v>
      </c>
      <c r="Q86" s="52">
        <f>'Analitika nastave'!R87</f>
        <v>0</v>
      </c>
      <c r="R86" s="52">
        <f>'Analitika nastave'!S87</f>
        <v>0</v>
      </c>
      <c r="S86" s="52">
        <f>'Analitika nastave'!T87</f>
        <v>0</v>
      </c>
      <c r="T86" s="211"/>
      <c r="U86" s="199"/>
      <c r="V86" s="53">
        <f>'Analitika nastave'!W87</f>
        <v>0</v>
      </c>
      <c r="W86" s="52">
        <f>'Analitika nastave'!X87</f>
        <v>0</v>
      </c>
      <c r="X86" s="52">
        <f>'Analitika nastave'!Y87</f>
        <v>0</v>
      </c>
      <c r="Y86" s="52">
        <f>'Analitika nastave'!Z87</f>
        <v>0</v>
      </c>
      <c r="Z86" s="211"/>
      <c r="AA86" s="199"/>
      <c r="AB86" s="53">
        <f>'Analitika nastave'!AC87</f>
        <v>0</v>
      </c>
      <c r="AC86" s="52">
        <f>'Analitika nastave'!AD87</f>
        <v>0</v>
      </c>
      <c r="AD86" s="52">
        <f>'Analitika nastave'!AE87</f>
        <v>0</v>
      </c>
      <c r="AE86" s="52">
        <f>'Analitika nastave'!AF87</f>
        <v>0</v>
      </c>
      <c r="AF86" s="201"/>
      <c r="AG86" s="199"/>
      <c r="AH86" s="53">
        <f>'Analitika nastave'!AI87</f>
        <v>0</v>
      </c>
      <c r="AI86" s="52">
        <f>'Analitika nastave'!AJ87</f>
        <v>0</v>
      </c>
      <c r="AJ86" s="52">
        <f>'Analitika nastave'!AK87</f>
        <v>0</v>
      </c>
      <c r="AK86" s="52">
        <f>'Analitika nastave'!AL87</f>
        <v>0</v>
      </c>
      <c r="AL86" s="201"/>
      <c r="AM86" s="199"/>
      <c r="AN86" s="53">
        <f>'Analitika nastave'!AO87</f>
        <v>0</v>
      </c>
      <c r="AO86" s="52">
        <f>'Analitika nastave'!AP87</f>
        <v>0</v>
      </c>
      <c r="AP86" s="52">
        <f>'Analitika nastave'!AQ87</f>
        <v>0</v>
      </c>
      <c r="AQ86" s="52">
        <f>'Analitika nastave'!AR87</f>
        <v>0</v>
      </c>
      <c r="AR86" s="201"/>
      <c r="AS86" s="199"/>
      <c r="AT86" s="220"/>
    </row>
    <row r="87" spans="1:46" x14ac:dyDescent="0.25">
      <c r="A87" s="221">
        <v>41</v>
      </c>
      <c r="B87" s="223">
        <f>'Analitika nastave'!C88</f>
        <v>0</v>
      </c>
      <c r="C87" s="46" t="str">
        <f>'Analitika nastave'!D88</f>
        <v>B</v>
      </c>
      <c r="D87" s="47">
        <f>'Analitika nastave'!E88</f>
        <v>0</v>
      </c>
      <c r="E87" s="48">
        <f>'Analitika nastave'!F88</f>
        <v>0</v>
      </c>
      <c r="F87" s="48">
        <f>'Analitika nastave'!G88</f>
        <v>0</v>
      </c>
      <c r="G87" s="48">
        <f>'Analitika nastave'!H88</f>
        <v>0</v>
      </c>
      <c r="H87" s="200">
        <f>'Analitika nastave'!I88</f>
        <v>0</v>
      </c>
      <c r="I87" s="131" t="str">
        <f>'Analitika nastave'!J88</f>
        <v>NE</v>
      </c>
      <c r="J87" s="47">
        <f>'Analitika nastave'!K88</f>
        <v>0</v>
      </c>
      <c r="K87" s="48">
        <f>'Analitika nastave'!L88</f>
        <v>0</v>
      </c>
      <c r="L87" s="48">
        <f>'Analitika nastave'!M88</f>
        <v>0</v>
      </c>
      <c r="M87" s="48">
        <f>'Analitika nastave'!N88</f>
        <v>0</v>
      </c>
      <c r="N87" s="200">
        <f>'Analitika nastave'!O88</f>
        <v>0</v>
      </c>
      <c r="O87" s="131" t="str">
        <f>'Analitika nastave'!P88</f>
        <v>NE</v>
      </c>
      <c r="P87" s="47">
        <f>'Analitika nastave'!Q88</f>
        <v>0</v>
      </c>
      <c r="Q87" s="48">
        <f>'Analitika nastave'!R88</f>
        <v>0</v>
      </c>
      <c r="R87" s="48">
        <f>'Analitika nastave'!S88</f>
        <v>0</v>
      </c>
      <c r="S87" s="48">
        <f>'Analitika nastave'!T88</f>
        <v>0</v>
      </c>
      <c r="T87" s="200">
        <f>'Analitika nastave'!U88</f>
        <v>0</v>
      </c>
      <c r="U87" s="131" t="str">
        <f>'Analitika nastave'!V88</f>
        <v>NE</v>
      </c>
      <c r="V87" s="47">
        <f>'Analitika nastave'!W88</f>
        <v>0</v>
      </c>
      <c r="W87" s="48">
        <f>'Analitika nastave'!X88</f>
        <v>0</v>
      </c>
      <c r="X87" s="48">
        <f>'Analitika nastave'!Y88</f>
        <v>0</v>
      </c>
      <c r="Y87" s="48">
        <f>'Analitika nastave'!Z88</f>
        <v>0</v>
      </c>
      <c r="Z87" s="200">
        <f>'Analitika nastave'!AA88</f>
        <v>0</v>
      </c>
      <c r="AA87" s="131" t="str">
        <f>'Analitika nastave'!AB88</f>
        <v>NE</v>
      </c>
      <c r="AB87" s="47">
        <f>'Analitika nastave'!AC88</f>
        <v>0</v>
      </c>
      <c r="AC87" s="48">
        <f>'Analitika nastave'!AD88</f>
        <v>0</v>
      </c>
      <c r="AD87" s="48">
        <f>'Analitika nastave'!AE88</f>
        <v>0</v>
      </c>
      <c r="AE87" s="48">
        <f>'Analitika nastave'!AF88</f>
        <v>0</v>
      </c>
      <c r="AF87" s="200">
        <f>'Analitika nastave'!AG88</f>
        <v>0</v>
      </c>
      <c r="AG87" s="131" t="str">
        <f>'Analitika nastave'!AH88</f>
        <v>NE</v>
      </c>
      <c r="AH87" s="47">
        <f>'Analitika nastave'!AI88</f>
        <v>0</v>
      </c>
      <c r="AI87" s="48">
        <f>'Analitika nastave'!AJ88</f>
        <v>0</v>
      </c>
      <c r="AJ87" s="48">
        <f>'Analitika nastave'!AK88</f>
        <v>0</v>
      </c>
      <c r="AK87" s="48">
        <f>'Analitika nastave'!AL88</f>
        <v>0</v>
      </c>
      <c r="AL87" s="200">
        <f>'Analitika nastave'!AM88</f>
        <v>0</v>
      </c>
      <c r="AM87" s="131" t="str">
        <f>'Analitika nastave'!AN88</f>
        <v>NE</v>
      </c>
      <c r="AN87" s="47">
        <f>'Analitika nastave'!AO88</f>
        <v>0</v>
      </c>
      <c r="AO87" s="48">
        <f>'Analitika nastave'!AP88</f>
        <v>0</v>
      </c>
      <c r="AP87" s="48">
        <f>'Analitika nastave'!AQ88</f>
        <v>0</v>
      </c>
      <c r="AQ87" s="48">
        <f>'Analitika nastave'!AR88</f>
        <v>0</v>
      </c>
      <c r="AR87" s="200">
        <f>'Analitika nastave'!AS88</f>
        <v>0</v>
      </c>
      <c r="AS87" s="131" t="str">
        <f>'Analitika nastave'!AT88</f>
        <v>NE</v>
      </c>
      <c r="AT87" s="219">
        <f>'Analitika nastave'!AU88</f>
        <v>0</v>
      </c>
    </row>
    <row r="88" spans="1:46" ht="15.75" thickBot="1" x14ac:dyDescent="0.3">
      <c r="A88" s="222"/>
      <c r="B88" s="224"/>
      <c r="C88" s="51" t="str">
        <f>'Analitika nastave'!D89</f>
        <v>P</v>
      </c>
      <c r="D88" s="52">
        <f>'Analitika nastave'!E89</f>
        <v>0</v>
      </c>
      <c r="E88" s="52">
        <f>'Analitika nastave'!F89</f>
        <v>0</v>
      </c>
      <c r="F88" s="52">
        <f>'Analitika nastave'!G89</f>
        <v>0</v>
      </c>
      <c r="G88" s="52">
        <f>'Analitika nastave'!H89</f>
        <v>0</v>
      </c>
      <c r="H88" s="211"/>
      <c r="I88" s="199"/>
      <c r="J88" s="53">
        <f>'Analitika nastave'!K89</f>
        <v>0</v>
      </c>
      <c r="K88" s="52">
        <f>'Analitika nastave'!L89</f>
        <v>0</v>
      </c>
      <c r="L88" s="52">
        <f>'Analitika nastave'!M89</f>
        <v>0</v>
      </c>
      <c r="M88" s="52">
        <f>'Analitika nastave'!N89</f>
        <v>0</v>
      </c>
      <c r="N88" s="211"/>
      <c r="O88" s="199"/>
      <c r="P88" s="53">
        <f>'Analitika nastave'!Q89</f>
        <v>0</v>
      </c>
      <c r="Q88" s="52">
        <f>'Analitika nastave'!R89</f>
        <v>0</v>
      </c>
      <c r="R88" s="52">
        <f>'Analitika nastave'!S89</f>
        <v>0</v>
      </c>
      <c r="S88" s="52">
        <f>'Analitika nastave'!T89</f>
        <v>0</v>
      </c>
      <c r="T88" s="211"/>
      <c r="U88" s="199"/>
      <c r="V88" s="53">
        <f>'Analitika nastave'!W89</f>
        <v>0</v>
      </c>
      <c r="W88" s="52">
        <f>'Analitika nastave'!X89</f>
        <v>0</v>
      </c>
      <c r="X88" s="52">
        <f>'Analitika nastave'!Y89</f>
        <v>0</v>
      </c>
      <c r="Y88" s="52">
        <f>'Analitika nastave'!Z89</f>
        <v>0</v>
      </c>
      <c r="Z88" s="211"/>
      <c r="AA88" s="199"/>
      <c r="AB88" s="53">
        <f>'Analitika nastave'!AC89</f>
        <v>0</v>
      </c>
      <c r="AC88" s="52">
        <f>'Analitika nastave'!AD89</f>
        <v>0</v>
      </c>
      <c r="AD88" s="52">
        <f>'Analitika nastave'!AE89</f>
        <v>0</v>
      </c>
      <c r="AE88" s="52">
        <f>'Analitika nastave'!AF89</f>
        <v>0</v>
      </c>
      <c r="AF88" s="201"/>
      <c r="AG88" s="199"/>
      <c r="AH88" s="53">
        <f>'Analitika nastave'!AI89</f>
        <v>0</v>
      </c>
      <c r="AI88" s="52">
        <f>'Analitika nastave'!AJ89</f>
        <v>0</v>
      </c>
      <c r="AJ88" s="52">
        <f>'Analitika nastave'!AK89</f>
        <v>0</v>
      </c>
      <c r="AK88" s="52">
        <f>'Analitika nastave'!AL89</f>
        <v>0</v>
      </c>
      <c r="AL88" s="201"/>
      <c r="AM88" s="199"/>
      <c r="AN88" s="53">
        <f>'Analitika nastave'!AO89</f>
        <v>0</v>
      </c>
      <c r="AO88" s="52">
        <f>'Analitika nastave'!AP89</f>
        <v>0</v>
      </c>
      <c r="AP88" s="52">
        <f>'Analitika nastave'!AQ89</f>
        <v>0</v>
      </c>
      <c r="AQ88" s="52">
        <f>'Analitika nastave'!AR89</f>
        <v>0</v>
      </c>
      <c r="AR88" s="201"/>
      <c r="AS88" s="199"/>
      <c r="AT88" s="220"/>
    </row>
    <row r="89" spans="1:46" x14ac:dyDescent="0.25">
      <c r="A89" s="221">
        <v>42</v>
      </c>
      <c r="B89" s="223">
        <f>'Analitika nastave'!C90</f>
        <v>0</v>
      </c>
      <c r="C89" s="46" t="str">
        <f>'Analitika nastave'!D90</f>
        <v>B</v>
      </c>
      <c r="D89" s="47">
        <f>'Analitika nastave'!E90</f>
        <v>0</v>
      </c>
      <c r="E89" s="48">
        <f>'Analitika nastave'!F90</f>
        <v>0</v>
      </c>
      <c r="F89" s="48">
        <f>'Analitika nastave'!G90</f>
        <v>0</v>
      </c>
      <c r="G89" s="48">
        <f>'Analitika nastave'!H90</f>
        <v>0</v>
      </c>
      <c r="H89" s="200">
        <f>'Analitika nastave'!I90</f>
        <v>0</v>
      </c>
      <c r="I89" s="131" t="str">
        <f>'Analitika nastave'!J90</f>
        <v>NE</v>
      </c>
      <c r="J89" s="47">
        <f>'Analitika nastave'!K90</f>
        <v>0</v>
      </c>
      <c r="K89" s="48">
        <f>'Analitika nastave'!L90</f>
        <v>0</v>
      </c>
      <c r="L89" s="48">
        <f>'Analitika nastave'!M90</f>
        <v>0</v>
      </c>
      <c r="M89" s="48">
        <f>'Analitika nastave'!N90</f>
        <v>0</v>
      </c>
      <c r="N89" s="200">
        <f>'Analitika nastave'!O90</f>
        <v>0</v>
      </c>
      <c r="O89" s="131" t="str">
        <f>'Analitika nastave'!P90</f>
        <v>NE</v>
      </c>
      <c r="P89" s="47">
        <f>'Analitika nastave'!Q90</f>
        <v>0</v>
      </c>
      <c r="Q89" s="48">
        <f>'Analitika nastave'!R90</f>
        <v>0</v>
      </c>
      <c r="R89" s="48">
        <f>'Analitika nastave'!S90</f>
        <v>0</v>
      </c>
      <c r="S89" s="48">
        <f>'Analitika nastave'!T90</f>
        <v>0</v>
      </c>
      <c r="T89" s="200">
        <f>'Analitika nastave'!U90</f>
        <v>0</v>
      </c>
      <c r="U89" s="131" t="str">
        <f>'Analitika nastave'!V90</f>
        <v>NE</v>
      </c>
      <c r="V89" s="47">
        <f>'Analitika nastave'!W90</f>
        <v>0</v>
      </c>
      <c r="W89" s="48">
        <f>'Analitika nastave'!X90</f>
        <v>0</v>
      </c>
      <c r="X89" s="48">
        <f>'Analitika nastave'!Y90</f>
        <v>0</v>
      </c>
      <c r="Y89" s="48">
        <f>'Analitika nastave'!Z90</f>
        <v>0</v>
      </c>
      <c r="Z89" s="200">
        <f>'Analitika nastave'!AA90</f>
        <v>0</v>
      </c>
      <c r="AA89" s="131" t="str">
        <f>'Analitika nastave'!AB90</f>
        <v>NE</v>
      </c>
      <c r="AB89" s="47">
        <f>'Analitika nastave'!AC90</f>
        <v>0</v>
      </c>
      <c r="AC89" s="48">
        <f>'Analitika nastave'!AD90</f>
        <v>0</v>
      </c>
      <c r="AD89" s="48">
        <f>'Analitika nastave'!AE90</f>
        <v>0</v>
      </c>
      <c r="AE89" s="48">
        <f>'Analitika nastave'!AF90</f>
        <v>0</v>
      </c>
      <c r="AF89" s="200">
        <f>'Analitika nastave'!AG90</f>
        <v>0</v>
      </c>
      <c r="AG89" s="131" t="str">
        <f>'Analitika nastave'!AH90</f>
        <v>NE</v>
      </c>
      <c r="AH89" s="47">
        <f>'Analitika nastave'!AI90</f>
        <v>0</v>
      </c>
      <c r="AI89" s="48">
        <f>'Analitika nastave'!AJ90</f>
        <v>0</v>
      </c>
      <c r="AJ89" s="48">
        <f>'Analitika nastave'!AK90</f>
        <v>0</v>
      </c>
      <c r="AK89" s="48">
        <f>'Analitika nastave'!AL90</f>
        <v>0</v>
      </c>
      <c r="AL89" s="200">
        <f>'Analitika nastave'!AM90</f>
        <v>0</v>
      </c>
      <c r="AM89" s="131" t="str">
        <f>'Analitika nastave'!AN90</f>
        <v>NE</v>
      </c>
      <c r="AN89" s="47">
        <f>'Analitika nastave'!AO90</f>
        <v>0</v>
      </c>
      <c r="AO89" s="48">
        <f>'Analitika nastave'!AP90</f>
        <v>0</v>
      </c>
      <c r="AP89" s="48">
        <f>'Analitika nastave'!AQ90</f>
        <v>0</v>
      </c>
      <c r="AQ89" s="48">
        <f>'Analitika nastave'!AR90</f>
        <v>0</v>
      </c>
      <c r="AR89" s="200">
        <f>'Analitika nastave'!AS90</f>
        <v>0</v>
      </c>
      <c r="AS89" s="131" t="str">
        <f>'Analitika nastave'!AT90</f>
        <v>NE</v>
      </c>
      <c r="AT89" s="219">
        <f>'Analitika nastave'!AU90</f>
        <v>0</v>
      </c>
    </row>
    <row r="90" spans="1:46" ht="15.75" thickBot="1" x14ac:dyDescent="0.3">
      <c r="A90" s="222"/>
      <c r="B90" s="224"/>
      <c r="C90" s="51" t="str">
        <f>'Analitika nastave'!D91</f>
        <v>P</v>
      </c>
      <c r="D90" s="52">
        <f>'Analitika nastave'!E91</f>
        <v>0</v>
      </c>
      <c r="E90" s="52">
        <f>'Analitika nastave'!F91</f>
        <v>0</v>
      </c>
      <c r="F90" s="52">
        <f>'Analitika nastave'!G91</f>
        <v>0</v>
      </c>
      <c r="G90" s="52">
        <f>'Analitika nastave'!H91</f>
        <v>0</v>
      </c>
      <c r="H90" s="211"/>
      <c r="I90" s="199"/>
      <c r="J90" s="53">
        <f>'Analitika nastave'!K91</f>
        <v>0</v>
      </c>
      <c r="K90" s="52">
        <f>'Analitika nastave'!L91</f>
        <v>0</v>
      </c>
      <c r="L90" s="52">
        <f>'Analitika nastave'!M91</f>
        <v>0</v>
      </c>
      <c r="M90" s="52">
        <f>'Analitika nastave'!N91</f>
        <v>0</v>
      </c>
      <c r="N90" s="211"/>
      <c r="O90" s="199"/>
      <c r="P90" s="53">
        <f>'Analitika nastave'!Q91</f>
        <v>0</v>
      </c>
      <c r="Q90" s="52">
        <f>'Analitika nastave'!R91</f>
        <v>0</v>
      </c>
      <c r="R90" s="52">
        <f>'Analitika nastave'!S91</f>
        <v>0</v>
      </c>
      <c r="S90" s="52">
        <f>'Analitika nastave'!T91</f>
        <v>0</v>
      </c>
      <c r="T90" s="211"/>
      <c r="U90" s="199"/>
      <c r="V90" s="53">
        <f>'Analitika nastave'!W91</f>
        <v>0</v>
      </c>
      <c r="W90" s="52">
        <f>'Analitika nastave'!X91</f>
        <v>0</v>
      </c>
      <c r="X90" s="52">
        <f>'Analitika nastave'!Y91</f>
        <v>0</v>
      </c>
      <c r="Y90" s="52">
        <f>'Analitika nastave'!Z91</f>
        <v>0</v>
      </c>
      <c r="Z90" s="211"/>
      <c r="AA90" s="199"/>
      <c r="AB90" s="53">
        <f>'Analitika nastave'!AC91</f>
        <v>0</v>
      </c>
      <c r="AC90" s="52">
        <f>'Analitika nastave'!AD91</f>
        <v>0</v>
      </c>
      <c r="AD90" s="52">
        <f>'Analitika nastave'!AE91</f>
        <v>0</v>
      </c>
      <c r="AE90" s="52">
        <f>'Analitika nastave'!AF91</f>
        <v>0</v>
      </c>
      <c r="AF90" s="201"/>
      <c r="AG90" s="199"/>
      <c r="AH90" s="53">
        <f>'Analitika nastave'!AI91</f>
        <v>0</v>
      </c>
      <c r="AI90" s="52">
        <f>'Analitika nastave'!AJ91</f>
        <v>0</v>
      </c>
      <c r="AJ90" s="52">
        <f>'Analitika nastave'!AK91</f>
        <v>0</v>
      </c>
      <c r="AK90" s="52">
        <f>'Analitika nastave'!AL91</f>
        <v>0</v>
      </c>
      <c r="AL90" s="201"/>
      <c r="AM90" s="199"/>
      <c r="AN90" s="53">
        <f>'Analitika nastave'!AO91</f>
        <v>0</v>
      </c>
      <c r="AO90" s="52">
        <f>'Analitika nastave'!AP91</f>
        <v>0</v>
      </c>
      <c r="AP90" s="52">
        <f>'Analitika nastave'!AQ91</f>
        <v>0</v>
      </c>
      <c r="AQ90" s="52">
        <f>'Analitika nastave'!AR91</f>
        <v>0</v>
      </c>
      <c r="AR90" s="201"/>
      <c r="AS90" s="199"/>
      <c r="AT90" s="220"/>
    </row>
    <row r="91" spans="1:46" x14ac:dyDescent="0.25">
      <c r="A91" s="221">
        <v>43</v>
      </c>
      <c r="B91" s="223">
        <f>'Analitika nastave'!C92</f>
        <v>0</v>
      </c>
      <c r="C91" s="46" t="str">
        <f>'Analitika nastave'!D92</f>
        <v>B</v>
      </c>
      <c r="D91" s="47">
        <f>'Analitika nastave'!E92</f>
        <v>0</v>
      </c>
      <c r="E91" s="48">
        <f>'Analitika nastave'!F92</f>
        <v>0</v>
      </c>
      <c r="F91" s="48">
        <f>'Analitika nastave'!G92</f>
        <v>0</v>
      </c>
      <c r="G91" s="48">
        <f>'Analitika nastave'!H92</f>
        <v>0</v>
      </c>
      <c r="H91" s="200">
        <f>'Analitika nastave'!I92</f>
        <v>0</v>
      </c>
      <c r="I91" s="131" t="str">
        <f>'Analitika nastave'!J92</f>
        <v>NE</v>
      </c>
      <c r="J91" s="47">
        <f>'Analitika nastave'!K92</f>
        <v>0</v>
      </c>
      <c r="K91" s="48">
        <f>'Analitika nastave'!L92</f>
        <v>0</v>
      </c>
      <c r="L91" s="48">
        <f>'Analitika nastave'!M92</f>
        <v>0</v>
      </c>
      <c r="M91" s="48">
        <f>'Analitika nastave'!N92</f>
        <v>0</v>
      </c>
      <c r="N91" s="200">
        <f>'Analitika nastave'!O92</f>
        <v>0</v>
      </c>
      <c r="O91" s="131" t="str">
        <f>'Analitika nastave'!P92</f>
        <v>NE</v>
      </c>
      <c r="P91" s="47">
        <f>'Analitika nastave'!Q92</f>
        <v>0</v>
      </c>
      <c r="Q91" s="48">
        <f>'Analitika nastave'!R92</f>
        <v>0</v>
      </c>
      <c r="R91" s="48">
        <f>'Analitika nastave'!S92</f>
        <v>0</v>
      </c>
      <c r="S91" s="48">
        <f>'Analitika nastave'!T92</f>
        <v>0</v>
      </c>
      <c r="T91" s="200">
        <f>'Analitika nastave'!U92</f>
        <v>0</v>
      </c>
      <c r="U91" s="131" t="str">
        <f>'Analitika nastave'!V92</f>
        <v>NE</v>
      </c>
      <c r="V91" s="47">
        <f>'Analitika nastave'!W92</f>
        <v>0</v>
      </c>
      <c r="W91" s="48">
        <f>'Analitika nastave'!X92</f>
        <v>0</v>
      </c>
      <c r="X91" s="48">
        <f>'Analitika nastave'!Y92</f>
        <v>0</v>
      </c>
      <c r="Y91" s="48">
        <f>'Analitika nastave'!Z92</f>
        <v>0</v>
      </c>
      <c r="Z91" s="200">
        <f>'Analitika nastave'!AA92</f>
        <v>0</v>
      </c>
      <c r="AA91" s="131" t="str">
        <f>'Analitika nastave'!AB92</f>
        <v>NE</v>
      </c>
      <c r="AB91" s="47">
        <f>'Analitika nastave'!AC92</f>
        <v>0</v>
      </c>
      <c r="AC91" s="48">
        <f>'Analitika nastave'!AD92</f>
        <v>0</v>
      </c>
      <c r="AD91" s="48">
        <f>'Analitika nastave'!AE92</f>
        <v>0</v>
      </c>
      <c r="AE91" s="48">
        <f>'Analitika nastave'!AF92</f>
        <v>0</v>
      </c>
      <c r="AF91" s="200">
        <f>'Analitika nastave'!AG92</f>
        <v>0</v>
      </c>
      <c r="AG91" s="131" t="str">
        <f>'Analitika nastave'!AH92</f>
        <v>NE</v>
      </c>
      <c r="AH91" s="47">
        <f>'Analitika nastave'!AI92</f>
        <v>0</v>
      </c>
      <c r="AI91" s="48">
        <f>'Analitika nastave'!AJ92</f>
        <v>0</v>
      </c>
      <c r="AJ91" s="48">
        <f>'Analitika nastave'!AK92</f>
        <v>0</v>
      </c>
      <c r="AK91" s="48">
        <f>'Analitika nastave'!AL92</f>
        <v>0</v>
      </c>
      <c r="AL91" s="200">
        <f>'Analitika nastave'!AM92</f>
        <v>0</v>
      </c>
      <c r="AM91" s="131" t="str">
        <f>'Analitika nastave'!AN92</f>
        <v>NE</v>
      </c>
      <c r="AN91" s="47">
        <f>'Analitika nastave'!AO92</f>
        <v>0</v>
      </c>
      <c r="AO91" s="48">
        <f>'Analitika nastave'!AP92</f>
        <v>0</v>
      </c>
      <c r="AP91" s="48">
        <f>'Analitika nastave'!AQ92</f>
        <v>0</v>
      </c>
      <c r="AQ91" s="48">
        <f>'Analitika nastave'!AR92</f>
        <v>0</v>
      </c>
      <c r="AR91" s="200">
        <f>'Analitika nastave'!AS92</f>
        <v>0</v>
      </c>
      <c r="AS91" s="131" t="str">
        <f>'Analitika nastave'!AT92</f>
        <v>NE</v>
      </c>
      <c r="AT91" s="219">
        <f>'Analitika nastave'!AU92</f>
        <v>0</v>
      </c>
    </row>
    <row r="92" spans="1:46" ht="15.75" thickBot="1" x14ac:dyDescent="0.3">
      <c r="A92" s="222"/>
      <c r="B92" s="224"/>
      <c r="C92" s="51" t="str">
        <f>'Analitika nastave'!D93</f>
        <v>P</v>
      </c>
      <c r="D92" s="52">
        <f>'Analitika nastave'!E93</f>
        <v>0</v>
      </c>
      <c r="E92" s="52">
        <f>'Analitika nastave'!F93</f>
        <v>0</v>
      </c>
      <c r="F92" s="52">
        <f>'Analitika nastave'!G93</f>
        <v>0</v>
      </c>
      <c r="G92" s="52">
        <f>'Analitika nastave'!H93</f>
        <v>0</v>
      </c>
      <c r="H92" s="211"/>
      <c r="I92" s="199"/>
      <c r="J92" s="53">
        <f>'Analitika nastave'!K93</f>
        <v>0</v>
      </c>
      <c r="K92" s="52">
        <f>'Analitika nastave'!L93</f>
        <v>0</v>
      </c>
      <c r="L92" s="52">
        <f>'Analitika nastave'!M93</f>
        <v>0</v>
      </c>
      <c r="M92" s="52">
        <f>'Analitika nastave'!N93</f>
        <v>0</v>
      </c>
      <c r="N92" s="211"/>
      <c r="O92" s="199"/>
      <c r="P92" s="53">
        <f>'Analitika nastave'!Q93</f>
        <v>0</v>
      </c>
      <c r="Q92" s="52">
        <f>'Analitika nastave'!R93</f>
        <v>0</v>
      </c>
      <c r="R92" s="52">
        <f>'Analitika nastave'!S93</f>
        <v>0</v>
      </c>
      <c r="S92" s="52">
        <f>'Analitika nastave'!T93</f>
        <v>0</v>
      </c>
      <c r="T92" s="211"/>
      <c r="U92" s="199"/>
      <c r="V92" s="53">
        <f>'Analitika nastave'!W93</f>
        <v>0</v>
      </c>
      <c r="W92" s="52">
        <f>'Analitika nastave'!X93</f>
        <v>0</v>
      </c>
      <c r="X92" s="52">
        <f>'Analitika nastave'!Y93</f>
        <v>0</v>
      </c>
      <c r="Y92" s="52">
        <f>'Analitika nastave'!Z93</f>
        <v>0</v>
      </c>
      <c r="Z92" s="211"/>
      <c r="AA92" s="199"/>
      <c r="AB92" s="53">
        <f>'Analitika nastave'!AC93</f>
        <v>0</v>
      </c>
      <c r="AC92" s="52">
        <f>'Analitika nastave'!AD93</f>
        <v>0</v>
      </c>
      <c r="AD92" s="52">
        <f>'Analitika nastave'!AE93</f>
        <v>0</v>
      </c>
      <c r="AE92" s="52">
        <f>'Analitika nastave'!AF93</f>
        <v>0</v>
      </c>
      <c r="AF92" s="201"/>
      <c r="AG92" s="199"/>
      <c r="AH92" s="53">
        <f>'Analitika nastave'!AI93</f>
        <v>0</v>
      </c>
      <c r="AI92" s="52">
        <f>'Analitika nastave'!AJ93</f>
        <v>0</v>
      </c>
      <c r="AJ92" s="52">
        <f>'Analitika nastave'!AK93</f>
        <v>0</v>
      </c>
      <c r="AK92" s="52">
        <f>'Analitika nastave'!AL93</f>
        <v>0</v>
      </c>
      <c r="AL92" s="201"/>
      <c r="AM92" s="199"/>
      <c r="AN92" s="53">
        <f>'Analitika nastave'!AO93</f>
        <v>0</v>
      </c>
      <c r="AO92" s="52">
        <f>'Analitika nastave'!AP93</f>
        <v>0</v>
      </c>
      <c r="AP92" s="52">
        <f>'Analitika nastave'!AQ93</f>
        <v>0</v>
      </c>
      <c r="AQ92" s="52">
        <f>'Analitika nastave'!AR93</f>
        <v>0</v>
      </c>
      <c r="AR92" s="201"/>
      <c r="AS92" s="199"/>
      <c r="AT92" s="220"/>
    </row>
    <row r="93" spans="1:46" x14ac:dyDescent="0.25">
      <c r="A93" s="221">
        <v>44</v>
      </c>
      <c r="B93" s="223">
        <f>'Analitika nastave'!C94</f>
        <v>0</v>
      </c>
      <c r="C93" s="46" t="str">
        <f>'Analitika nastave'!D94</f>
        <v>B</v>
      </c>
      <c r="D93" s="47">
        <f>'Analitika nastave'!E94</f>
        <v>0</v>
      </c>
      <c r="E93" s="48">
        <f>'Analitika nastave'!F94</f>
        <v>0</v>
      </c>
      <c r="F93" s="48">
        <f>'Analitika nastave'!G94</f>
        <v>0</v>
      </c>
      <c r="G93" s="48">
        <f>'Analitika nastave'!H94</f>
        <v>0</v>
      </c>
      <c r="H93" s="200">
        <f>'Analitika nastave'!I94</f>
        <v>0</v>
      </c>
      <c r="I93" s="131" t="str">
        <f>'Analitika nastave'!J94</f>
        <v>NE</v>
      </c>
      <c r="J93" s="47">
        <f>'Analitika nastave'!K94</f>
        <v>0</v>
      </c>
      <c r="K93" s="48">
        <f>'Analitika nastave'!L94</f>
        <v>0</v>
      </c>
      <c r="L93" s="48">
        <f>'Analitika nastave'!M94</f>
        <v>0</v>
      </c>
      <c r="M93" s="48">
        <f>'Analitika nastave'!N94</f>
        <v>0</v>
      </c>
      <c r="N93" s="200">
        <f>'Analitika nastave'!O94</f>
        <v>0</v>
      </c>
      <c r="O93" s="131" t="str">
        <f>'Analitika nastave'!P94</f>
        <v>NE</v>
      </c>
      <c r="P93" s="47">
        <f>'Analitika nastave'!Q94</f>
        <v>0</v>
      </c>
      <c r="Q93" s="48">
        <f>'Analitika nastave'!R94</f>
        <v>0</v>
      </c>
      <c r="R93" s="48">
        <f>'Analitika nastave'!S94</f>
        <v>0</v>
      </c>
      <c r="S93" s="48">
        <f>'Analitika nastave'!T94</f>
        <v>0</v>
      </c>
      <c r="T93" s="200">
        <f>'Analitika nastave'!U94</f>
        <v>0</v>
      </c>
      <c r="U93" s="131" t="str">
        <f>'Analitika nastave'!V94</f>
        <v>NE</v>
      </c>
      <c r="V93" s="47">
        <f>'Analitika nastave'!W94</f>
        <v>0</v>
      </c>
      <c r="W93" s="48">
        <f>'Analitika nastave'!X94</f>
        <v>0</v>
      </c>
      <c r="X93" s="48">
        <f>'Analitika nastave'!Y94</f>
        <v>0</v>
      </c>
      <c r="Y93" s="48">
        <f>'Analitika nastave'!Z94</f>
        <v>0</v>
      </c>
      <c r="Z93" s="200">
        <f>'Analitika nastave'!AA94</f>
        <v>0</v>
      </c>
      <c r="AA93" s="131" t="str">
        <f>'Analitika nastave'!AB94</f>
        <v>NE</v>
      </c>
      <c r="AB93" s="47">
        <f>'Analitika nastave'!AC94</f>
        <v>0</v>
      </c>
      <c r="AC93" s="48">
        <f>'Analitika nastave'!AD94</f>
        <v>0</v>
      </c>
      <c r="AD93" s="48">
        <f>'Analitika nastave'!AE94</f>
        <v>0</v>
      </c>
      <c r="AE93" s="48">
        <f>'Analitika nastave'!AF94</f>
        <v>0</v>
      </c>
      <c r="AF93" s="200">
        <f>'Analitika nastave'!AG94</f>
        <v>0</v>
      </c>
      <c r="AG93" s="131" t="str">
        <f>'Analitika nastave'!AH94</f>
        <v>NE</v>
      </c>
      <c r="AH93" s="47">
        <f>'Analitika nastave'!AI94</f>
        <v>0</v>
      </c>
      <c r="AI93" s="48">
        <f>'Analitika nastave'!AJ94</f>
        <v>0</v>
      </c>
      <c r="AJ93" s="48">
        <f>'Analitika nastave'!AK94</f>
        <v>0</v>
      </c>
      <c r="AK93" s="48">
        <f>'Analitika nastave'!AL94</f>
        <v>0</v>
      </c>
      <c r="AL93" s="200">
        <f>'Analitika nastave'!AM94</f>
        <v>0</v>
      </c>
      <c r="AM93" s="131" t="str">
        <f>'Analitika nastave'!AN94</f>
        <v>NE</v>
      </c>
      <c r="AN93" s="47">
        <f>'Analitika nastave'!AO94</f>
        <v>0</v>
      </c>
      <c r="AO93" s="48">
        <f>'Analitika nastave'!AP94</f>
        <v>0</v>
      </c>
      <c r="AP93" s="48">
        <f>'Analitika nastave'!AQ94</f>
        <v>0</v>
      </c>
      <c r="AQ93" s="48">
        <f>'Analitika nastave'!AR94</f>
        <v>0</v>
      </c>
      <c r="AR93" s="200">
        <f>'Analitika nastave'!AS94</f>
        <v>0</v>
      </c>
      <c r="AS93" s="131" t="str">
        <f>'Analitika nastave'!AT94</f>
        <v>NE</v>
      </c>
      <c r="AT93" s="219">
        <f>'Analitika nastave'!AU94</f>
        <v>0</v>
      </c>
    </row>
    <row r="94" spans="1:46" ht="15.75" thickBot="1" x14ac:dyDescent="0.3">
      <c r="A94" s="222"/>
      <c r="B94" s="224"/>
      <c r="C94" s="51" t="str">
        <f>'Analitika nastave'!D95</f>
        <v>P</v>
      </c>
      <c r="D94" s="52">
        <f>'Analitika nastave'!E95</f>
        <v>0</v>
      </c>
      <c r="E94" s="52">
        <f>'Analitika nastave'!F95</f>
        <v>0</v>
      </c>
      <c r="F94" s="52">
        <f>'Analitika nastave'!G95</f>
        <v>0</v>
      </c>
      <c r="G94" s="52">
        <f>'Analitika nastave'!H95</f>
        <v>0</v>
      </c>
      <c r="H94" s="211"/>
      <c r="I94" s="199"/>
      <c r="J94" s="53">
        <f>'Analitika nastave'!K95</f>
        <v>0</v>
      </c>
      <c r="K94" s="52">
        <f>'Analitika nastave'!L95</f>
        <v>0</v>
      </c>
      <c r="L94" s="52">
        <f>'Analitika nastave'!M95</f>
        <v>0</v>
      </c>
      <c r="M94" s="52">
        <f>'Analitika nastave'!N95</f>
        <v>0</v>
      </c>
      <c r="N94" s="211"/>
      <c r="O94" s="199"/>
      <c r="P94" s="53">
        <f>'Analitika nastave'!Q95</f>
        <v>0</v>
      </c>
      <c r="Q94" s="52">
        <f>'Analitika nastave'!R95</f>
        <v>0</v>
      </c>
      <c r="R94" s="52">
        <f>'Analitika nastave'!S95</f>
        <v>0</v>
      </c>
      <c r="S94" s="52">
        <f>'Analitika nastave'!T95</f>
        <v>0</v>
      </c>
      <c r="T94" s="211"/>
      <c r="U94" s="199"/>
      <c r="V94" s="53">
        <f>'Analitika nastave'!W95</f>
        <v>0</v>
      </c>
      <c r="W94" s="52">
        <f>'Analitika nastave'!X95</f>
        <v>0</v>
      </c>
      <c r="X94" s="52">
        <f>'Analitika nastave'!Y95</f>
        <v>0</v>
      </c>
      <c r="Y94" s="52">
        <f>'Analitika nastave'!Z95</f>
        <v>0</v>
      </c>
      <c r="Z94" s="211"/>
      <c r="AA94" s="199"/>
      <c r="AB94" s="53">
        <f>'Analitika nastave'!AC95</f>
        <v>0</v>
      </c>
      <c r="AC94" s="52">
        <f>'Analitika nastave'!AD95</f>
        <v>0</v>
      </c>
      <c r="AD94" s="52">
        <f>'Analitika nastave'!AE95</f>
        <v>0</v>
      </c>
      <c r="AE94" s="52">
        <f>'Analitika nastave'!AF95</f>
        <v>0</v>
      </c>
      <c r="AF94" s="201"/>
      <c r="AG94" s="199"/>
      <c r="AH94" s="53">
        <f>'Analitika nastave'!AI95</f>
        <v>0</v>
      </c>
      <c r="AI94" s="52">
        <f>'Analitika nastave'!AJ95</f>
        <v>0</v>
      </c>
      <c r="AJ94" s="52">
        <f>'Analitika nastave'!AK95</f>
        <v>0</v>
      </c>
      <c r="AK94" s="52">
        <f>'Analitika nastave'!AL95</f>
        <v>0</v>
      </c>
      <c r="AL94" s="201"/>
      <c r="AM94" s="199"/>
      <c r="AN94" s="53">
        <f>'Analitika nastave'!AO95</f>
        <v>0</v>
      </c>
      <c r="AO94" s="52">
        <f>'Analitika nastave'!AP95</f>
        <v>0</v>
      </c>
      <c r="AP94" s="52">
        <f>'Analitika nastave'!AQ95</f>
        <v>0</v>
      </c>
      <c r="AQ94" s="52">
        <f>'Analitika nastave'!AR95</f>
        <v>0</v>
      </c>
      <c r="AR94" s="201"/>
      <c r="AS94" s="199"/>
      <c r="AT94" s="220"/>
    </row>
    <row r="95" spans="1:46" x14ac:dyDescent="0.25">
      <c r="A95" s="221">
        <v>45</v>
      </c>
      <c r="B95" s="223">
        <f>'Analitika nastave'!C96</f>
        <v>0</v>
      </c>
      <c r="C95" s="46" t="str">
        <f>'Analitika nastave'!D96</f>
        <v>B</v>
      </c>
      <c r="D95" s="47">
        <f>'Analitika nastave'!E96</f>
        <v>0</v>
      </c>
      <c r="E95" s="48">
        <f>'Analitika nastave'!F96</f>
        <v>0</v>
      </c>
      <c r="F95" s="48">
        <f>'Analitika nastave'!G96</f>
        <v>0</v>
      </c>
      <c r="G95" s="48">
        <f>'Analitika nastave'!H96</f>
        <v>0</v>
      </c>
      <c r="H95" s="200">
        <f>'Analitika nastave'!I96</f>
        <v>0</v>
      </c>
      <c r="I95" s="131" t="str">
        <f>'Analitika nastave'!J96</f>
        <v>NE</v>
      </c>
      <c r="J95" s="47">
        <f>'Analitika nastave'!K96</f>
        <v>0</v>
      </c>
      <c r="K95" s="48">
        <f>'Analitika nastave'!L96</f>
        <v>0</v>
      </c>
      <c r="L95" s="48">
        <f>'Analitika nastave'!M96</f>
        <v>0</v>
      </c>
      <c r="M95" s="48">
        <f>'Analitika nastave'!N96</f>
        <v>0</v>
      </c>
      <c r="N95" s="200">
        <f>'Analitika nastave'!O96</f>
        <v>0</v>
      </c>
      <c r="O95" s="131" t="str">
        <f>'Analitika nastave'!P96</f>
        <v>NE</v>
      </c>
      <c r="P95" s="47">
        <f>'Analitika nastave'!Q96</f>
        <v>0</v>
      </c>
      <c r="Q95" s="48">
        <f>'Analitika nastave'!R96</f>
        <v>0</v>
      </c>
      <c r="R95" s="48">
        <f>'Analitika nastave'!S96</f>
        <v>0</v>
      </c>
      <c r="S95" s="48">
        <f>'Analitika nastave'!T96</f>
        <v>0</v>
      </c>
      <c r="T95" s="200">
        <f>'Analitika nastave'!U96</f>
        <v>0</v>
      </c>
      <c r="U95" s="131" t="str">
        <f>'Analitika nastave'!V96</f>
        <v>NE</v>
      </c>
      <c r="V95" s="47">
        <f>'Analitika nastave'!W96</f>
        <v>0</v>
      </c>
      <c r="W95" s="48">
        <f>'Analitika nastave'!X96</f>
        <v>0</v>
      </c>
      <c r="X95" s="48">
        <f>'Analitika nastave'!Y96</f>
        <v>0</v>
      </c>
      <c r="Y95" s="48">
        <f>'Analitika nastave'!Z96</f>
        <v>0</v>
      </c>
      <c r="Z95" s="200">
        <f>'Analitika nastave'!AA96</f>
        <v>0</v>
      </c>
      <c r="AA95" s="131" t="str">
        <f>'Analitika nastave'!AB96</f>
        <v>NE</v>
      </c>
      <c r="AB95" s="47">
        <f>'Analitika nastave'!AC96</f>
        <v>0</v>
      </c>
      <c r="AC95" s="48">
        <f>'Analitika nastave'!AD96</f>
        <v>0</v>
      </c>
      <c r="AD95" s="48">
        <f>'Analitika nastave'!AE96</f>
        <v>0</v>
      </c>
      <c r="AE95" s="48">
        <f>'Analitika nastave'!AF96</f>
        <v>0</v>
      </c>
      <c r="AF95" s="200">
        <f>'Analitika nastave'!AG96</f>
        <v>0</v>
      </c>
      <c r="AG95" s="131" t="str">
        <f>'Analitika nastave'!AH96</f>
        <v>NE</v>
      </c>
      <c r="AH95" s="47">
        <f>'Analitika nastave'!AI96</f>
        <v>0</v>
      </c>
      <c r="AI95" s="48">
        <f>'Analitika nastave'!AJ96</f>
        <v>0</v>
      </c>
      <c r="AJ95" s="48">
        <f>'Analitika nastave'!AK96</f>
        <v>0</v>
      </c>
      <c r="AK95" s="48">
        <f>'Analitika nastave'!AL96</f>
        <v>0</v>
      </c>
      <c r="AL95" s="200">
        <f>'Analitika nastave'!AM96</f>
        <v>0</v>
      </c>
      <c r="AM95" s="131" t="str">
        <f>'Analitika nastave'!AN96</f>
        <v>NE</v>
      </c>
      <c r="AN95" s="47">
        <f>'Analitika nastave'!AO96</f>
        <v>0</v>
      </c>
      <c r="AO95" s="48">
        <f>'Analitika nastave'!AP96</f>
        <v>0</v>
      </c>
      <c r="AP95" s="48">
        <f>'Analitika nastave'!AQ96</f>
        <v>0</v>
      </c>
      <c r="AQ95" s="48">
        <f>'Analitika nastave'!AR96</f>
        <v>0</v>
      </c>
      <c r="AR95" s="200">
        <f>'Analitika nastave'!AS96</f>
        <v>0</v>
      </c>
      <c r="AS95" s="131" t="str">
        <f>'Analitika nastave'!AT96</f>
        <v>NE</v>
      </c>
      <c r="AT95" s="219">
        <f>'Analitika nastave'!AU96</f>
        <v>0</v>
      </c>
    </row>
    <row r="96" spans="1:46" ht="15.75" thickBot="1" x14ac:dyDescent="0.3">
      <c r="A96" s="222"/>
      <c r="B96" s="224"/>
      <c r="C96" s="51" t="str">
        <f>'Analitika nastave'!D97</f>
        <v>P</v>
      </c>
      <c r="D96" s="52">
        <f>'Analitika nastave'!E97</f>
        <v>0</v>
      </c>
      <c r="E96" s="52">
        <f>'Analitika nastave'!F97</f>
        <v>0</v>
      </c>
      <c r="F96" s="52">
        <f>'Analitika nastave'!G97</f>
        <v>0</v>
      </c>
      <c r="G96" s="52">
        <f>'Analitika nastave'!H97</f>
        <v>0</v>
      </c>
      <c r="H96" s="211"/>
      <c r="I96" s="199"/>
      <c r="J96" s="53">
        <f>'Analitika nastave'!K97</f>
        <v>0</v>
      </c>
      <c r="K96" s="52">
        <f>'Analitika nastave'!L97</f>
        <v>0</v>
      </c>
      <c r="L96" s="52">
        <f>'Analitika nastave'!M97</f>
        <v>0</v>
      </c>
      <c r="M96" s="52">
        <f>'Analitika nastave'!N97</f>
        <v>0</v>
      </c>
      <c r="N96" s="211"/>
      <c r="O96" s="199"/>
      <c r="P96" s="53">
        <f>'Analitika nastave'!Q97</f>
        <v>0</v>
      </c>
      <c r="Q96" s="52">
        <f>'Analitika nastave'!R97</f>
        <v>0</v>
      </c>
      <c r="R96" s="52">
        <f>'Analitika nastave'!S97</f>
        <v>0</v>
      </c>
      <c r="S96" s="52">
        <f>'Analitika nastave'!T97</f>
        <v>0</v>
      </c>
      <c r="T96" s="211"/>
      <c r="U96" s="199"/>
      <c r="V96" s="53">
        <f>'Analitika nastave'!W97</f>
        <v>0</v>
      </c>
      <c r="W96" s="52">
        <f>'Analitika nastave'!X97</f>
        <v>0</v>
      </c>
      <c r="X96" s="52">
        <f>'Analitika nastave'!Y97</f>
        <v>0</v>
      </c>
      <c r="Y96" s="52">
        <f>'Analitika nastave'!Z97</f>
        <v>0</v>
      </c>
      <c r="Z96" s="211"/>
      <c r="AA96" s="199"/>
      <c r="AB96" s="53">
        <f>'Analitika nastave'!AC97</f>
        <v>0</v>
      </c>
      <c r="AC96" s="52">
        <f>'Analitika nastave'!AD97</f>
        <v>0</v>
      </c>
      <c r="AD96" s="52">
        <f>'Analitika nastave'!AE97</f>
        <v>0</v>
      </c>
      <c r="AE96" s="52">
        <f>'Analitika nastave'!AF97</f>
        <v>0</v>
      </c>
      <c r="AF96" s="201"/>
      <c r="AG96" s="199"/>
      <c r="AH96" s="53">
        <f>'Analitika nastave'!AI97</f>
        <v>0</v>
      </c>
      <c r="AI96" s="52">
        <f>'Analitika nastave'!AJ97</f>
        <v>0</v>
      </c>
      <c r="AJ96" s="52">
        <f>'Analitika nastave'!AK97</f>
        <v>0</v>
      </c>
      <c r="AK96" s="52">
        <f>'Analitika nastave'!AL97</f>
        <v>0</v>
      </c>
      <c r="AL96" s="201"/>
      <c r="AM96" s="199"/>
      <c r="AN96" s="53">
        <f>'Analitika nastave'!AO97</f>
        <v>0</v>
      </c>
      <c r="AO96" s="52">
        <f>'Analitika nastave'!AP97</f>
        <v>0</v>
      </c>
      <c r="AP96" s="52">
        <f>'Analitika nastave'!AQ97</f>
        <v>0</v>
      </c>
      <c r="AQ96" s="52">
        <f>'Analitika nastave'!AR97</f>
        <v>0</v>
      </c>
      <c r="AR96" s="201"/>
      <c r="AS96" s="199"/>
      <c r="AT96" s="220"/>
    </row>
    <row r="97" spans="1:46" x14ac:dyDescent="0.25">
      <c r="A97" s="221">
        <v>46</v>
      </c>
      <c r="B97" s="223">
        <f>'Analitika nastave'!C98</f>
        <v>0</v>
      </c>
      <c r="C97" s="46" t="str">
        <f>'Analitika nastave'!D98</f>
        <v>B</v>
      </c>
      <c r="D97" s="47">
        <f>'Analitika nastave'!E98</f>
        <v>0</v>
      </c>
      <c r="E97" s="48">
        <f>'Analitika nastave'!F98</f>
        <v>0</v>
      </c>
      <c r="F97" s="48">
        <f>'Analitika nastave'!G98</f>
        <v>0</v>
      </c>
      <c r="G97" s="48">
        <f>'Analitika nastave'!H98</f>
        <v>0</v>
      </c>
      <c r="H97" s="200">
        <f>'Analitika nastave'!I98</f>
        <v>0</v>
      </c>
      <c r="I97" s="131" t="str">
        <f>'Analitika nastave'!J98</f>
        <v>NE</v>
      </c>
      <c r="J97" s="47">
        <f>'Analitika nastave'!K98</f>
        <v>0</v>
      </c>
      <c r="K97" s="48">
        <f>'Analitika nastave'!L98</f>
        <v>0</v>
      </c>
      <c r="L97" s="48">
        <f>'Analitika nastave'!M98</f>
        <v>0</v>
      </c>
      <c r="M97" s="48">
        <f>'Analitika nastave'!N98</f>
        <v>0</v>
      </c>
      <c r="N97" s="200">
        <f>'Analitika nastave'!O98</f>
        <v>0</v>
      </c>
      <c r="O97" s="131" t="str">
        <f>'Analitika nastave'!P98</f>
        <v>NE</v>
      </c>
      <c r="P97" s="47">
        <f>'Analitika nastave'!Q98</f>
        <v>0</v>
      </c>
      <c r="Q97" s="48">
        <f>'Analitika nastave'!R98</f>
        <v>0</v>
      </c>
      <c r="R97" s="48">
        <f>'Analitika nastave'!S98</f>
        <v>0</v>
      </c>
      <c r="S97" s="48">
        <f>'Analitika nastave'!T98</f>
        <v>0</v>
      </c>
      <c r="T97" s="200">
        <f>'Analitika nastave'!U98</f>
        <v>0</v>
      </c>
      <c r="U97" s="131" t="str">
        <f>'Analitika nastave'!V98</f>
        <v>NE</v>
      </c>
      <c r="V97" s="47">
        <f>'Analitika nastave'!W98</f>
        <v>0</v>
      </c>
      <c r="W97" s="48">
        <f>'Analitika nastave'!X98</f>
        <v>0</v>
      </c>
      <c r="X97" s="48">
        <f>'Analitika nastave'!Y98</f>
        <v>0</v>
      </c>
      <c r="Y97" s="48">
        <f>'Analitika nastave'!Z98</f>
        <v>0</v>
      </c>
      <c r="Z97" s="200">
        <f>'Analitika nastave'!AA98</f>
        <v>0</v>
      </c>
      <c r="AA97" s="131" t="str">
        <f>'Analitika nastave'!AB98</f>
        <v>NE</v>
      </c>
      <c r="AB97" s="47">
        <f>'Analitika nastave'!AC98</f>
        <v>0</v>
      </c>
      <c r="AC97" s="48">
        <f>'Analitika nastave'!AD98</f>
        <v>0</v>
      </c>
      <c r="AD97" s="48">
        <f>'Analitika nastave'!AE98</f>
        <v>0</v>
      </c>
      <c r="AE97" s="48">
        <f>'Analitika nastave'!AF98</f>
        <v>0</v>
      </c>
      <c r="AF97" s="200">
        <f>'Analitika nastave'!AG98</f>
        <v>0</v>
      </c>
      <c r="AG97" s="131" t="str">
        <f>'Analitika nastave'!AH98</f>
        <v>NE</v>
      </c>
      <c r="AH97" s="47">
        <f>'Analitika nastave'!AI98</f>
        <v>0</v>
      </c>
      <c r="AI97" s="48">
        <f>'Analitika nastave'!AJ98</f>
        <v>0</v>
      </c>
      <c r="AJ97" s="48">
        <f>'Analitika nastave'!AK98</f>
        <v>0</v>
      </c>
      <c r="AK97" s="48">
        <f>'Analitika nastave'!AL98</f>
        <v>0</v>
      </c>
      <c r="AL97" s="200">
        <f>'Analitika nastave'!AM98</f>
        <v>0</v>
      </c>
      <c r="AM97" s="131" t="str">
        <f>'Analitika nastave'!AN98</f>
        <v>NE</v>
      </c>
      <c r="AN97" s="47">
        <f>'Analitika nastave'!AO98</f>
        <v>0</v>
      </c>
      <c r="AO97" s="48">
        <f>'Analitika nastave'!AP98</f>
        <v>0</v>
      </c>
      <c r="AP97" s="48">
        <f>'Analitika nastave'!AQ98</f>
        <v>0</v>
      </c>
      <c r="AQ97" s="48">
        <f>'Analitika nastave'!AR98</f>
        <v>0</v>
      </c>
      <c r="AR97" s="200">
        <f>'Analitika nastave'!AS98</f>
        <v>0</v>
      </c>
      <c r="AS97" s="131" t="str">
        <f>'Analitika nastave'!AT98</f>
        <v>NE</v>
      </c>
      <c r="AT97" s="219">
        <f>'Analitika nastave'!AU98</f>
        <v>0</v>
      </c>
    </row>
    <row r="98" spans="1:46" ht="15.75" thickBot="1" x14ac:dyDescent="0.3">
      <c r="A98" s="222"/>
      <c r="B98" s="224"/>
      <c r="C98" s="51" t="str">
        <f>'Analitika nastave'!D99</f>
        <v>P</v>
      </c>
      <c r="D98" s="52">
        <f>'Analitika nastave'!E99</f>
        <v>0</v>
      </c>
      <c r="E98" s="52">
        <f>'Analitika nastave'!F99</f>
        <v>0</v>
      </c>
      <c r="F98" s="52">
        <f>'Analitika nastave'!G99</f>
        <v>0</v>
      </c>
      <c r="G98" s="52">
        <f>'Analitika nastave'!H99</f>
        <v>0</v>
      </c>
      <c r="H98" s="211"/>
      <c r="I98" s="199"/>
      <c r="J98" s="53">
        <f>'Analitika nastave'!K99</f>
        <v>0</v>
      </c>
      <c r="K98" s="52">
        <f>'Analitika nastave'!L99</f>
        <v>0</v>
      </c>
      <c r="L98" s="52">
        <f>'Analitika nastave'!M99</f>
        <v>0</v>
      </c>
      <c r="M98" s="52">
        <f>'Analitika nastave'!N99</f>
        <v>0</v>
      </c>
      <c r="N98" s="211"/>
      <c r="O98" s="199"/>
      <c r="P98" s="53">
        <f>'Analitika nastave'!Q99</f>
        <v>0</v>
      </c>
      <c r="Q98" s="52">
        <f>'Analitika nastave'!R99</f>
        <v>0</v>
      </c>
      <c r="R98" s="52">
        <f>'Analitika nastave'!S99</f>
        <v>0</v>
      </c>
      <c r="S98" s="52">
        <f>'Analitika nastave'!T99</f>
        <v>0</v>
      </c>
      <c r="T98" s="211"/>
      <c r="U98" s="199"/>
      <c r="V98" s="53">
        <f>'Analitika nastave'!W99</f>
        <v>0</v>
      </c>
      <c r="W98" s="52">
        <f>'Analitika nastave'!X99</f>
        <v>0</v>
      </c>
      <c r="X98" s="52">
        <f>'Analitika nastave'!Y99</f>
        <v>0</v>
      </c>
      <c r="Y98" s="52">
        <f>'Analitika nastave'!Z99</f>
        <v>0</v>
      </c>
      <c r="Z98" s="211"/>
      <c r="AA98" s="199"/>
      <c r="AB98" s="53">
        <f>'Analitika nastave'!AC99</f>
        <v>0</v>
      </c>
      <c r="AC98" s="52">
        <f>'Analitika nastave'!AD99</f>
        <v>0</v>
      </c>
      <c r="AD98" s="52">
        <f>'Analitika nastave'!AE99</f>
        <v>0</v>
      </c>
      <c r="AE98" s="52">
        <f>'Analitika nastave'!AF99</f>
        <v>0</v>
      </c>
      <c r="AF98" s="201"/>
      <c r="AG98" s="199"/>
      <c r="AH98" s="53">
        <f>'Analitika nastave'!AI99</f>
        <v>0</v>
      </c>
      <c r="AI98" s="52">
        <f>'Analitika nastave'!AJ99</f>
        <v>0</v>
      </c>
      <c r="AJ98" s="52">
        <f>'Analitika nastave'!AK99</f>
        <v>0</v>
      </c>
      <c r="AK98" s="52">
        <f>'Analitika nastave'!AL99</f>
        <v>0</v>
      </c>
      <c r="AL98" s="201"/>
      <c r="AM98" s="199"/>
      <c r="AN98" s="53">
        <f>'Analitika nastave'!AO99</f>
        <v>0</v>
      </c>
      <c r="AO98" s="52">
        <f>'Analitika nastave'!AP99</f>
        <v>0</v>
      </c>
      <c r="AP98" s="52">
        <f>'Analitika nastave'!AQ99</f>
        <v>0</v>
      </c>
      <c r="AQ98" s="52">
        <f>'Analitika nastave'!AR99</f>
        <v>0</v>
      </c>
      <c r="AR98" s="201"/>
      <c r="AS98" s="199"/>
      <c r="AT98" s="220"/>
    </row>
    <row r="99" spans="1:46" x14ac:dyDescent="0.25">
      <c r="A99" s="221">
        <v>47</v>
      </c>
      <c r="B99" s="223">
        <f>'Analitika nastave'!C100</f>
        <v>0</v>
      </c>
      <c r="C99" s="46" t="str">
        <f>'Analitika nastave'!D100</f>
        <v>B</v>
      </c>
      <c r="D99" s="47">
        <f>'Analitika nastave'!E100</f>
        <v>0</v>
      </c>
      <c r="E99" s="48">
        <f>'Analitika nastave'!F100</f>
        <v>0</v>
      </c>
      <c r="F99" s="48">
        <f>'Analitika nastave'!G100</f>
        <v>0</v>
      </c>
      <c r="G99" s="48">
        <f>'Analitika nastave'!H100</f>
        <v>0</v>
      </c>
      <c r="H99" s="200">
        <f>'Analitika nastave'!I100</f>
        <v>0</v>
      </c>
      <c r="I99" s="131" t="str">
        <f>'Analitika nastave'!J100</f>
        <v>NE</v>
      </c>
      <c r="J99" s="47">
        <f>'Analitika nastave'!K100</f>
        <v>0</v>
      </c>
      <c r="K99" s="48">
        <f>'Analitika nastave'!L100</f>
        <v>0</v>
      </c>
      <c r="L99" s="48">
        <f>'Analitika nastave'!M100</f>
        <v>0</v>
      </c>
      <c r="M99" s="48">
        <f>'Analitika nastave'!N100</f>
        <v>0</v>
      </c>
      <c r="N99" s="200">
        <f>'Analitika nastave'!O100</f>
        <v>0</v>
      </c>
      <c r="O99" s="131" t="str">
        <f>'Analitika nastave'!P100</f>
        <v>NE</v>
      </c>
      <c r="P99" s="47">
        <f>'Analitika nastave'!Q100</f>
        <v>0</v>
      </c>
      <c r="Q99" s="48">
        <f>'Analitika nastave'!R100</f>
        <v>0</v>
      </c>
      <c r="R99" s="48">
        <f>'Analitika nastave'!S100</f>
        <v>0</v>
      </c>
      <c r="S99" s="48">
        <f>'Analitika nastave'!T100</f>
        <v>0</v>
      </c>
      <c r="T99" s="200">
        <f>'Analitika nastave'!U100</f>
        <v>0</v>
      </c>
      <c r="U99" s="131" t="str">
        <f>'Analitika nastave'!V100</f>
        <v>NE</v>
      </c>
      <c r="V99" s="47">
        <f>'Analitika nastave'!W100</f>
        <v>0</v>
      </c>
      <c r="W99" s="48">
        <f>'Analitika nastave'!X100</f>
        <v>0</v>
      </c>
      <c r="X99" s="48">
        <f>'Analitika nastave'!Y100</f>
        <v>0</v>
      </c>
      <c r="Y99" s="48">
        <f>'Analitika nastave'!Z100</f>
        <v>0</v>
      </c>
      <c r="Z99" s="200">
        <f>'Analitika nastave'!AA100</f>
        <v>0</v>
      </c>
      <c r="AA99" s="131" t="str">
        <f>'Analitika nastave'!AB100</f>
        <v>NE</v>
      </c>
      <c r="AB99" s="47">
        <f>'Analitika nastave'!AC100</f>
        <v>0</v>
      </c>
      <c r="AC99" s="48">
        <f>'Analitika nastave'!AD100</f>
        <v>0</v>
      </c>
      <c r="AD99" s="48">
        <f>'Analitika nastave'!AE100</f>
        <v>0</v>
      </c>
      <c r="AE99" s="48">
        <f>'Analitika nastave'!AF100</f>
        <v>0</v>
      </c>
      <c r="AF99" s="200">
        <f>'Analitika nastave'!AG100</f>
        <v>0</v>
      </c>
      <c r="AG99" s="131" t="str">
        <f>'Analitika nastave'!AH100</f>
        <v>NE</v>
      </c>
      <c r="AH99" s="47">
        <f>'Analitika nastave'!AI100</f>
        <v>0</v>
      </c>
      <c r="AI99" s="48">
        <f>'Analitika nastave'!AJ100</f>
        <v>0</v>
      </c>
      <c r="AJ99" s="48">
        <f>'Analitika nastave'!AK100</f>
        <v>0</v>
      </c>
      <c r="AK99" s="48">
        <f>'Analitika nastave'!AL100</f>
        <v>0</v>
      </c>
      <c r="AL99" s="200">
        <f>'Analitika nastave'!AM100</f>
        <v>0</v>
      </c>
      <c r="AM99" s="131" t="str">
        <f>'Analitika nastave'!AN100</f>
        <v>NE</v>
      </c>
      <c r="AN99" s="47">
        <f>'Analitika nastave'!AO100</f>
        <v>0</v>
      </c>
      <c r="AO99" s="48">
        <f>'Analitika nastave'!AP100</f>
        <v>0</v>
      </c>
      <c r="AP99" s="48">
        <f>'Analitika nastave'!AQ100</f>
        <v>0</v>
      </c>
      <c r="AQ99" s="48">
        <f>'Analitika nastave'!AR100</f>
        <v>0</v>
      </c>
      <c r="AR99" s="200">
        <f>'Analitika nastave'!AS100</f>
        <v>0</v>
      </c>
      <c r="AS99" s="131" t="str">
        <f>'Analitika nastave'!AT100</f>
        <v>NE</v>
      </c>
      <c r="AT99" s="219">
        <f>'Analitika nastave'!AU100</f>
        <v>0</v>
      </c>
    </row>
    <row r="100" spans="1:46" ht="15.75" thickBot="1" x14ac:dyDescent="0.3">
      <c r="A100" s="222"/>
      <c r="B100" s="224"/>
      <c r="C100" s="51" t="str">
        <f>'Analitika nastave'!D101</f>
        <v>P</v>
      </c>
      <c r="D100" s="52">
        <f>'Analitika nastave'!E101</f>
        <v>0</v>
      </c>
      <c r="E100" s="52">
        <f>'Analitika nastave'!F101</f>
        <v>0</v>
      </c>
      <c r="F100" s="52">
        <f>'Analitika nastave'!G101</f>
        <v>0</v>
      </c>
      <c r="G100" s="52">
        <f>'Analitika nastave'!H101</f>
        <v>0</v>
      </c>
      <c r="H100" s="211"/>
      <c r="I100" s="199"/>
      <c r="J100" s="53">
        <f>'Analitika nastave'!K101</f>
        <v>0</v>
      </c>
      <c r="K100" s="52">
        <f>'Analitika nastave'!L101</f>
        <v>0</v>
      </c>
      <c r="L100" s="52">
        <f>'Analitika nastave'!M101</f>
        <v>0</v>
      </c>
      <c r="M100" s="52">
        <f>'Analitika nastave'!N101</f>
        <v>0</v>
      </c>
      <c r="N100" s="211"/>
      <c r="O100" s="199"/>
      <c r="P100" s="53">
        <f>'Analitika nastave'!Q101</f>
        <v>0</v>
      </c>
      <c r="Q100" s="52">
        <f>'Analitika nastave'!R101</f>
        <v>0</v>
      </c>
      <c r="R100" s="52">
        <f>'Analitika nastave'!S101</f>
        <v>0</v>
      </c>
      <c r="S100" s="52">
        <f>'Analitika nastave'!T101</f>
        <v>0</v>
      </c>
      <c r="T100" s="211"/>
      <c r="U100" s="199"/>
      <c r="V100" s="53">
        <f>'Analitika nastave'!W101</f>
        <v>0</v>
      </c>
      <c r="W100" s="52">
        <f>'Analitika nastave'!X101</f>
        <v>0</v>
      </c>
      <c r="X100" s="52">
        <f>'Analitika nastave'!Y101</f>
        <v>0</v>
      </c>
      <c r="Y100" s="52">
        <f>'Analitika nastave'!Z101</f>
        <v>0</v>
      </c>
      <c r="Z100" s="211"/>
      <c r="AA100" s="199"/>
      <c r="AB100" s="53">
        <f>'Analitika nastave'!AC101</f>
        <v>0</v>
      </c>
      <c r="AC100" s="52">
        <f>'Analitika nastave'!AD101</f>
        <v>0</v>
      </c>
      <c r="AD100" s="52">
        <f>'Analitika nastave'!AE101</f>
        <v>0</v>
      </c>
      <c r="AE100" s="52">
        <f>'Analitika nastave'!AF101</f>
        <v>0</v>
      </c>
      <c r="AF100" s="201"/>
      <c r="AG100" s="199"/>
      <c r="AH100" s="53">
        <f>'Analitika nastave'!AI101</f>
        <v>0</v>
      </c>
      <c r="AI100" s="52">
        <f>'Analitika nastave'!AJ101</f>
        <v>0</v>
      </c>
      <c r="AJ100" s="52">
        <f>'Analitika nastave'!AK101</f>
        <v>0</v>
      </c>
      <c r="AK100" s="52">
        <f>'Analitika nastave'!AL101</f>
        <v>0</v>
      </c>
      <c r="AL100" s="201"/>
      <c r="AM100" s="199"/>
      <c r="AN100" s="53">
        <f>'Analitika nastave'!AO101</f>
        <v>0</v>
      </c>
      <c r="AO100" s="52">
        <f>'Analitika nastave'!AP101</f>
        <v>0</v>
      </c>
      <c r="AP100" s="52">
        <f>'Analitika nastave'!AQ101</f>
        <v>0</v>
      </c>
      <c r="AQ100" s="52">
        <f>'Analitika nastave'!AR101</f>
        <v>0</v>
      </c>
      <c r="AR100" s="201"/>
      <c r="AS100" s="199"/>
      <c r="AT100" s="220"/>
    </row>
    <row r="101" spans="1:46" x14ac:dyDescent="0.25">
      <c r="A101" s="221">
        <v>48</v>
      </c>
      <c r="B101" s="223">
        <f>'Analitika nastave'!C102</f>
        <v>0</v>
      </c>
      <c r="C101" s="46" t="str">
        <f>'Analitika nastave'!D102</f>
        <v>B</v>
      </c>
      <c r="D101" s="47">
        <f>'Analitika nastave'!E102</f>
        <v>0</v>
      </c>
      <c r="E101" s="48">
        <f>'Analitika nastave'!F102</f>
        <v>0</v>
      </c>
      <c r="F101" s="48">
        <f>'Analitika nastave'!G102</f>
        <v>0</v>
      </c>
      <c r="G101" s="48">
        <f>'Analitika nastave'!H102</f>
        <v>0</v>
      </c>
      <c r="H101" s="200">
        <f>'Analitika nastave'!I102</f>
        <v>0</v>
      </c>
      <c r="I101" s="131" t="str">
        <f>'Analitika nastave'!J102</f>
        <v>NE</v>
      </c>
      <c r="J101" s="47">
        <f>'Analitika nastave'!K102</f>
        <v>0</v>
      </c>
      <c r="K101" s="48">
        <f>'Analitika nastave'!L102</f>
        <v>0</v>
      </c>
      <c r="L101" s="48">
        <f>'Analitika nastave'!M102</f>
        <v>0</v>
      </c>
      <c r="M101" s="48">
        <f>'Analitika nastave'!N102</f>
        <v>0</v>
      </c>
      <c r="N101" s="200">
        <f>'Analitika nastave'!O102</f>
        <v>0</v>
      </c>
      <c r="O101" s="131" t="str">
        <f>'Analitika nastave'!P102</f>
        <v>NE</v>
      </c>
      <c r="P101" s="47">
        <f>'Analitika nastave'!Q102</f>
        <v>0</v>
      </c>
      <c r="Q101" s="48">
        <f>'Analitika nastave'!R102</f>
        <v>0</v>
      </c>
      <c r="R101" s="48">
        <f>'Analitika nastave'!S102</f>
        <v>0</v>
      </c>
      <c r="S101" s="48">
        <f>'Analitika nastave'!T102</f>
        <v>0</v>
      </c>
      <c r="T101" s="200">
        <f>'Analitika nastave'!U102</f>
        <v>0</v>
      </c>
      <c r="U101" s="131" t="str">
        <f>'Analitika nastave'!V102</f>
        <v>NE</v>
      </c>
      <c r="V101" s="47">
        <f>'Analitika nastave'!W102</f>
        <v>0</v>
      </c>
      <c r="W101" s="48">
        <f>'Analitika nastave'!X102</f>
        <v>0</v>
      </c>
      <c r="X101" s="48">
        <f>'Analitika nastave'!Y102</f>
        <v>0</v>
      </c>
      <c r="Y101" s="48">
        <f>'Analitika nastave'!Z102</f>
        <v>0</v>
      </c>
      <c r="Z101" s="200">
        <f>'Analitika nastave'!AA102</f>
        <v>0</v>
      </c>
      <c r="AA101" s="131" t="str">
        <f>'Analitika nastave'!AB102</f>
        <v>NE</v>
      </c>
      <c r="AB101" s="47">
        <f>'Analitika nastave'!AC102</f>
        <v>0</v>
      </c>
      <c r="AC101" s="48">
        <f>'Analitika nastave'!AD102</f>
        <v>0</v>
      </c>
      <c r="AD101" s="48">
        <f>'Analitika nastave'!AE102</f>
        <v>0</v>
      </c>
      <c r="AE101" s="48">
        <f>'Analitika nastave'!AF102</f>
        <v>0</v>
      </c>
      <c r="AF101" s="200">
        <f>'Analitika nastave'!AG102</f>
        <v>0</v>
      </c>
      <c r="AG101" s="131" t="str">
        <f>'Analitika nastave'!AH102</f>
        <v>NE</v>
      </c>
      <c r="AH101" s="47">
        <f>'Analitika nastave'!AI102</f>
        <v>0</v>
      </c>
      <c r="AI101" s="48">
        <f>'Analitika nastave'!AJ102</f>
        <v>0</v>
      </c>
      <c r="AJ101" s="48">
        <f>'Analitika nastave'!AK102</f>
        <v>0</v>
      </c>
      <c r="AK101" s="48">
        <f>'Analitika nastave'!AL102</f>
        <v>0</v>
      </c>
      <c r="AL101" s="200">
        <f>'Analitika nastave'!AM102</f>
        <v>0</v>
      </c>
      <c r="AM101" s="131" t="str">
        <f>'Analitika nastave'!AN102</f>
        <v>NE</v>
      </c>
      <c r="AN101" s="47">
        <f>'Analitika nastave'!AO102</f>
        <v>0</v>
      </c>
      <c r="AO101" s="48">
        <f>'Analitika nastave'!AP102</f>
        <v>0</v>
      </c>
      <c r="AP101" s="48">
        <f>'Analitika nastave'!AQ102</f>
        <v>0</v>
      </c>
      <c r="AQ101" s="48">
        <f>'Analitika nastave'!AR102</f>
        <v>0</v>
      </c>
      <c r="AR101" s="200">
        <f>'Analitika nastave'!AS102</f>
        <v>0</v>
      </c>
      <c r="AS101" s="131" t="str">
        <f>'Analitika nastave'!AT102</f>
        <v>NE</v>
      </c>
      <c r="AT101" s="219">
        <f>'Analitika nastave'!AU102</f>
        <v>0</v>
      </c>
    </row>
    <row r="102" spans="1:46" ht="15.75" thickBot="1" x14ac:dyDescent="0.3">
      <c r="A102" s="222"/>
      <c r="B102" s="224"/>
      <c r="C102" s="51" t="str">
        <f>'Analitika nastave'!D103</f>
        <v>P</v>
      </c>
      <c r="D102" s="52">
        <f>'Analitika nastave'!E103</f>
        <v>0</v>
      </c>
      <c r="E102" s="52">
        <f>'Analitika nastave'!F103</f>
        <v>0</v>
      </c>
      <c r="F102" s="52">
        <f>'Analitika nastave'!G103</f>
        <v>0</v>
      </c>
      <c r="G102" s="52">
        <f>'Analitika nastave'!H103</f>
        <v>0</v>
      </c>
      <c r="H102" s="211"/>
      <c r="I102" s="199"/>
      <c r="J102" s="53">
        <f>'Analitika nastave'!K103</f>
        <v>0</v>
      </c>
      <c r="K102" s="52">
        <f>'Analitika nastave'!L103</f>
        <v>0</v>
      </c>
      <c r="L102" s="52">
        <f>'Analitika nastave'!M103</f>
        <v>0</v>
      </c>
      <c r="M102" s="52">
        <f>'Analitika nastave'!N103</f>
        <v>0</v>
      </c>
      <c r="N102" s="211"/>
      <c r="O102" s="199"/>
      <c r="P102" s="53">
        <f>'Analitika nastave'!Q103</f>
        <v>0</v>
      </c>
      <c r="Q102" s="52">
        <f>'Analitika nastave'!R103</f>
        <v>0</v>
      </c>
      <c r="R102" s="52">
        <f>'Analitika nastave'!S103</f>
        <v>0</v>
      </c>
      <c r="S102" s="52">
        <f>'Analitika nastave'!T103</f>
        <v>0</v>
      </c>
      <c r="T102" s="211"/>
      <c r="U102" s="199"/>
      <c r="V102" s="53">
        <f>'Analitika nastave'!W103</f>
        <v>0</v>
      </c>
      <c r="W102" s="52">
        <f>'Analitika nastave'!X103</f>
        <v>0</v>
      </c>
      <c r="X102" s="52">
        <f>'Analitika nastave'!Y103</f>
        <v>0</v>
      </c>
      <c r="Y102" s="52">
        <f>'Analitika nastave'!Z103</f>
        <v>0</v>
      </c>
      <c r="Z102" s="211"/>
      <c r="AA102" s="199"/>
      <c r="AB102" s="53">
        <f>'Analitika nastave'!AC103</f>
        <v>0</v>
      </c>
      <c r="AC102" s="52">
        <f>'Analitika nastave'!AD103</f>
        <v>0</v>
      </c>
      <c r="AD102" s="52">
        <f>'Analitika nastave'!AE103</f>
        <v>0</v>
      </c>
      <c r="AE102" s="52">
        <f>'Analitika nastave'!AF103</f>
        <v>0</v>
      </c>
      <c r="AF102" s="201"/>
      <c r="AG102" s="199"/>
      <c r="AH102" s="53">
        <f>'Analitika nastave'!AI103</f>
        <v>0</v>
      </c>
      <c r="AI102" s="52">
        <f>'Analitika nastave'!AJ103</f>
        <v>0</v>
      </c>
      <c r="AJ102" s="52">
        <f>'Analitika nastave'!AK103</f>
        <v>0</v>
      </c>
      <c r="AK102" s="52">
        <f>'Analitika nastave'!AL103</f>
        <v>0</v>
      </c>
      <c r="AL102" s="201"/>
      <c r="AM102" s="199"/>
      <c r="AN102" s="53">
        <f>'Analitika nastave'!AO103</f>
        <v>0</v>
      </c>
      <c r="AO102" s="52">
        <f>'Analitika nastave'!AP103</f>
        <v>0</v>
      </c>
      <c r="AP102" s="52">
        <f>'Analitika nastave'!AQ103</f>
        <v>0</v>
      </c>
      <c r="AQ102" s="52">
        <f>'Analitika nastave'!AR103</f>
        <v>0</v>
      </c>
      <c r="AR102" s="201"/>
      <c r="AS102" s="199"/>
      <c r="AT102" s="220"/>
    </row>
    <row r="103" spans="1:46" x14ac:dyDescent="0.25">
      <c r="A103" s="221">
        <v>49</v>
      </c>
      <c r="B103" s="223">
        <f>'Analitika nastave'!C104</f>
        <v>0</v>
      </c>
      <c r="C103" s="46" t="str">
        <f>'Analitika nastave'!D104</f>
        <v>B</v>
      </c>
      <c r="D103" s="47">
        <f>'Analitika nastave'!E104</f>
        <v>0</v>
      </c>
      <c r="E103" s="48">
        <f>'Analitika nastave'!F104</f>
        <v>0</v>
      </c>
      <c r="F103" s="48">
        <f>'Analitika nastave'!G104</f>
        <v>0</v>
      </c>
      <c r="G103" s="48">
        <f>'Analitika nastave'!H104</f>
        <v>0</v>
      </c>
      <c r="H103" s="200">
        <f>'Analitika nastave'!I104</f>
        <v>0</v>
      </c>
      <c r="I103" s="131" t="str">
        <f>'Analitika nastave'!J104</f>
        <v>NE</v>
      </c>
      <c r="J103" s="47">
        <f>'Analitika nastave'!K104</f>
        <v>0</v>
      </c>
      <c r="K103" s="48">
        <f>'Analitika nastave'!L104</f>
        <v>0</v>
      </c>
      <c r="L103" s="48">
        <f>'Analitika nastave'!M104</f>
        <v>0</v>
      </c>
      <c r="M103" s="48">
        <f>'Analitika nastave'!N104</f>
        <v>0</v>
      </c>
      <c r="N103" s="200">
        <f>'Analitika nastave'!O104</f>
        <v>0</v>
      </c>
      <c r="O103" s="131" t="str">
        <f>'Analitika nastave'!P104</f>
        <v>NE</v>
      </c>
      <c r="P103" s="47">
        <f>'Analitika nastave'!Q104</f>
        <v>0</v>
      </c>
      <c r="Q103" s="48">
        <f>'Analitika nastave'!R104</f>
        <v>0</v>
      </c>
      <c r="R103" s="48">
        <f>'Analitika nastave'!S104</f>
        <v>0</v>
      </c>
      <c r="S103" s="48">
        <f>'Analitika nastave'!T104</f>
        <v>0</v>
      </c>
      <c r="T103" s="200">
        <f>'Analitika nastave'!U104</f>
        <v>0</v>
      </c>
      <c r="U103" s="131" t="str">
        <f>'Analitika nastave'!V104</f>
        <v>NE</v>
      </c>
      <c r="V103" s="47">
        <f>'Analitika nastave'!W104</f>
        <v>0</v>
      </c>
      <c r="W103" s="48">
        <f>'Analitika nastave'!X104</f>
        <v>0</v>
      </c>
      <c r="X103" s="48">
        <f>'Analitika nastave'!Y104</f>
        <v>0</v>
      </c>
      <c r="Y103" s="48">
        <f>'Analitika nastave'!Z104</f>
        <v>0</v>
      </c>
      <c r="Z103" s="200">
        <f>'Analitika nastave'!AA104</f>
        <v>0</v>
      </c>
      <c r="AA103" s="131" t="str">
        <f>'Analitika nastave'!AB104</f>
        <v>NE</v>
      </c>
      <c r="AB103" s="47">
        <f>'Analitika nastave'!AC104</f>
        <v>0</v>
      </c>
      <c r="AC103" s="48">
        <f>'Analitika nastave'!AD104</f>
        <v>0</v>
      </c>
      <c r="AD103" s="48">
        <f>'Analitika nastave'!AE104</f>
        <v>0</v>
      </c>
      <c r="AE103" s="48">
        <f>'Analitika nastave'!AF104</f>
        <v>0</v>
      </c>
      <c r="AF103" s="200">
        <f>'Analitika nastave'!AG104</f>
        <v>0</v>
      </c>
      <c r="AG103" s="131" t="str">
        <f>'Analitika nastave'!AH104</f>
        <v>NE</v>
      </c>
      <c r="AH103" s="47">
        <f>'Analitika nastave'!AI104</f>
        <v>0</v>
      </c>
      <c r="AI103" s="48">
        <f>'Analitika nastave'!AJ104</f>
        <v>0</v>
      </c>
      <c r="AJ103" s="48">
        <f>'Analitika nastave'!AK104</f>
        <v>0</v>
      </c>
      <c r="AK103" s="48">
        <f>'Analitika nastave'!AL104</f>
        <v>0</v>
      </c>
      <c r="AL103" s="200">
        <f>'Analitika nastave'!AM104</f>
        <v>0</v>
      </c>
      <c r="AM103" s="131" t="str">
        <f>'Analitika nastave'!AN104</f>
        <v>NE</v>
      </c>
      <c r="AN103" s="47">
        <f>'Analitika nastave'!AO104</f>
        <v>0</v>
      </c>
      <c r="AO103" s="48">
        <f>'Analitika nastave'!AP104</f>
        <v>0</v>
      </c>
      <c r="AP103" s="48">
        <f>'Analitika nastave'!AQ104</f>
        <v>0</v>
      </c>
      <c r="AQ103" s="48">
        <f>'Analitika nastave'!AR104</f>
        <v>0</v>
      </c>
      <c r="AR103" s="200">
        <f>'Analitika nastave'!AS104</f>
        <v>0</v>
      </c>
      <c r="AS103" s="131" t="str">
        <f>'Analitika nastave'!AT104</f>
        <v>NE</v>
      </c>
      <c r="AT103" s="219">
        <f>'Analitika nastave'!AU104</f>
        <v>0</v>
      </c>
    </row>
    <row r="104" spans="1:46" ht="15.75" thickBot="1" x14ac:dyDescent="0.3">
      <c r="A104" s="222"/>
      <c r="B104" s="224"/>
      <c r="C104" s="51" t="str">
        <f>'Analitika nastave'!D105</f>
        <v>P</v>
      </c>
      <c r="D104" s="52">
        <f>'Analitika nastave'!E105</f>
        <v>0</v>
      </c>
      <c r="E104" s="52">
        <f>'Analitika nastave'!F105</f>
        <v>0</v>
      </c>
      <c r="F104" s="52">
        <f>'Analitika nastave'!G105</f>
        <v>0</v>
      </c>
      <c r="G104" s="52">
        <f>'Analitika nastave'!H105</f>
        <v>0</v>
      </c>
      <c r="H104" s="211"/>
      <c r="I104" s="199"/>
      <c r="J104" s="53">
        <f>'Analitika nastave'!K105</f>
        <v>0</v>
      </c>
      <c r="K104" s="52">
        <f>'Analitika nastave'!L105</f>
        <v>0</v>
      </c>
      <c r="L104" s="52">
        <f>'Analitika nastave'!M105</f>
        <v>0</v>
      </c>
      <c r="M104" s="52">
        <f>'Analitika nastave'!N105</f>
        <v>0</v>
      </c>
      <c r="N104" s="211"/>
      <c r="O104" s="199"/>
      <c r="P104" s="53">
        <f>'Analitika nastave'!Q105</f>
        <v>0</v>
      </c>
      <c r="Q104" s="52">
        <f>'Analitika nastave'!R105</f>
        <v>0</v>
      </c>
      <c r="R104" s="52">
        <f>'Analitika nastave'!S105</f>
        <v>0</v>
      </c>
      <c r="S104" s="52">
        <f>'Analitika nastave'!T105</f>
        <v>0</v>
      </c>
      <c r="T104" s="211"/>
      <c r="U104" s="199"/>
      <c r="V104" s="53">
        <f>'Analitika nastave'!W105</f>
        <v>0</v>
      </c>
      <c r="W104" s="52">
        <f>'Analitika nastave'!X105</f>
        <v>0</v>
      </c>
      <c r="X104" s="52">
        <f>'Analitika nastave'!Y105</f>
        <v>0</v>
      </c>
      <c r="Y104" s="52">
        <f>'Analitika nastave'!Z105</f>
        <v>0</v>
      </c>
      <c r="Z104" s="211"/>
      <c r="AA104" s="199"/>
      <c r="AB104" s="53">
        <f>'Analitika nastave'!AC105</f>
        <v>0</v>
      </c>
      <c r="AC104" s="52">
        <f>'Analitika nastave'!AD105</f>
        <v>0</v>
      </c>
      <c r="AD104" s="52">
        <f>'Analitika nastave'!AE105</f>
        <v>0</v>
      </c>
      <c r="AE104" s="52">
        <f>'Analitika nastave'!AF105</f>
        <v>0</v>
      </c>
      <c r="AF104" s="201"/>
      <c r="AG104" s="199"/>
      <c r="AH104" s="53">
        <f>'Analitika nastave'!AI105</f>
        <v>0</v>
      </c>
      <c r="AI104" s="52">
        <f>'Analitika nastave'!AJ105</f>
        <v>0</v>
      </c>
      <c r="AJ104" s="52">
        <f>'Analitika nastave'!AK105</f>
        <v>0</v>
      </c>
      <c r="AK104" s="52">
        <f>'Analitika nastave'!AL105</f>
        <v>0</v>
      </c>
      <c r="AL104" s="201"/>
      <c r="AM104" s="199"/>
      <c r="AN104" s="53">
        <f>'Analitika nastave'!AO105</f>
        <v>0</v>
      </c>
      <c r="AO104" s="52">
        <f>'Analitika nastave'!AP105</f>
        <v>0</v>
      </c>
      <c r="AP104" s="52">
        <f>'Analitika nastave'!AQ105</f>
        <v>0</v>
      </c>
      <c r="AQ104" s="52">
        <f>'Analitika nastave'!AR105</f>
        <v>0</v>
      </c>
      <c r="AR104" s="201"/>
      <c r="AS104" s="199"/>
      <c r="AT104" s="220"/>
    </row>
    <row r="105" spans="1:46" x14ac:dyDescent="0.25">
      <c r="A105" s="221">
        <v>50</v>
      </c>
      <c r="B105" s="223">
        <f>'Analitika nastave'!C106</f>
        <v>0</v>
      </c>
      <c r="C105" s="46" t="str">
        <f>'Analitika nastave'!D106</f>
        <v>B</v>
      </c>
      <c r="D105" s="47">
        <f>'Analitika nastave'!E106</f>
        <v>0</v>
      </c>
      <c r="E105" s="48">
        <f>'Analitika nastave'!F106</f>
        <v>0</v>
      </c>
      <c r="F105" s="48">
        <f>'Analitika nastave'!G106</f>
        <v>0</v>
      </c>
      <c r="G105" s="48">
        <f>'Analitika nastave'!H106</f>
        <v>0</v>
      </c>
      <c r="H105" s="200">
        <f>'Analitika nastave'!I106</f>
        <v>0</v>
      </c>
      <c r="I105" s="131" t="str">
        <f>'Analitika nastave'!J106</f>
        <v>NE</v>
      </c>
      <c r="J105" s="47">
        <f>'Analitika nastave'!K106</f>
        <v>0</v>
      </c>
      <c r="K105" s="48">
        <f>'Analitika nastave'!L106</f>
        <v>0</v>
      </c>
      <c r="L105" s="48">
        <f>'Analitika nastave'!M106</f>
        <v>0</v>
      </c>
      <c r="M105" s="48">
        <f>'Analitika nastave'!N106</f>
        <v>0</v>
      </c>
      <c r="N105" s="200">
        <f>'Analitika nastave'!O106</f>
        <v>0</v>
      </c>
      <c r="O105" s="131" t="str">
        <f>'Analitika nastave'!P106</f>
        <v>NE</v>
      </c>
      <c r="P105" s="47">
        <f>'Analitika nastave'!Q106</f>
        <v>0</v>
      </c>
      <c r="Q105" s="48">
        <f>'Analitika nastave'!R106</f>
        <v>0</v>
      </c>
      <c r="R105" s="48">
        <f>'Analitika nastave'!S106</f>
        <v>0</v>
      </c>
      <c r="S105" s="48">
        <f>'Analitika nastave'!T106</f>
        <v>0</v>
      </c>
      <c r="T105" s="200">
        <f>'Analitika nastave'!U106</f>
        <v>0</v>
      </c>
      <c r="U105" s="131" t="str">
        <f>'Analitika nastave'!V106</f>
        <v>NE</v>
      </c>
      <c r="V105" s="47">
        <f>'Analitika nastave'!W106</f>
        <v>0</v>
      </c>
      <c r="W105" s="48">
        <f>'Analitika nastave'!X106</f>
        <v>0</v>
      </c>
      <c r="X105" s="48">
        <f>'Analitika nastave'!Y106</f>
        <v>0</v>
      </c>
      <c r="Y105" s="48">
        <f>'Analitika nastave'!Z106</f>
        <v>0</v>
      </c>
      <c r="Z105" s="200">
        <f>'Analitika nastave'!AA106</f>
        <v>0</v>
      </c>
      <c r="AA105" s="131" t="str">
        <f>'Analitika nastave'!AB106</f>
        <v>NE</v>
      </c>
      <c r="AB105" s="47">
        <f>'Analitika nastave'!AC106</f>
        <v>0</v>
      </c>
      <c r="AC105" s="48">
        <f>'Analitika nastave'!AD106</f>
        <v>0</v>
      </c>
      <c r="AD105" s="48">
        <f>'Analitika nastave'!AE106</f>
        <v>0</v>
      </c>
      <c r="AE105" s="48">
        <f>'Analitika nastave'!AF106</f>
        <v>0</v>
      </c>
      <c r="AF105" s="200">
        <f>'Analitika nastave'!AG106</f>
        <v>0</v>
      </c>
      <c r="AG105" s="131" t="str">
        <f>'Analitika nastave'!AH106</f>
        <v>NE</v>
      </c>
      <c r="AH105" s="47">
        <f>'Analitika nastave'!AI106</f>
        <v>0</v>
      </c>
      <c r="AI105" s="48">
        <f>'Analitika nastave'!AJ106</f>
        <v>0</v>
      </c>
      <c r="AJ105" s="48">
        <f>'Analitika nastave'!AK106</f>
        <v>0</v>
      </c>
      <c r="AK105" s="48">
        <f>'Analitika nastave'!AL106</f>
        <v>0</v>
      </c>
      <c r="AL105" s="200">
        <f>'Analitika nastave'!AM106</f>
        <v>0</v>
      </c>
      <c r="AM105" s="131" t="str">
        <f>'Analitika nastave'!AN106</f>
        <v>NE</v>
      </c>
      <c r="AN105" s="47">
        <f>'Analitika nastave'!AO106</f>
        <v>0</v>
      </c>
      <c r="AO105" s="48">
        <f>'Analitika nastave'!AP106</f>
        <v>0</v>
      </c>
      <c r="AP105" s="48">
        <f>'Analitika nastave'!AQ106</f>
        <v>0</v>
      </c>
      <c r="AQ105" s="48">
        <f>'Analitika nastave'!AR106</f>
        <v>0</v>
      </c>
      <c r="AR105" s="200">
        <f>'Analitika nastave'!AS106</f>
        <v>0</v>
      </c>
      <c r="AS105" s="131" t="str">
        <f>'Analitika nastave'!AT106</f>
        <v>NE</v>
      </c>
      <c r="AT105" s="219">
        <f>'Analitika nastave'!AU106</f>
        <v>0</v>
      </c>
    </row>
    <row r="106" spans="1:46" ht="15.75" thickBot="1" x14ac:dyDescent="0.3">
      <c r="A106" s="222"/>
      <c r="B106" s="224"/>
      <c r="C106" s="51" t="str">
        <f>'Analitika nastave'!D107</f>
        <v>P</v>
      </c>
      <c r="D106" s="52">
        <f>'Analitika nastave'!E107</f>
        <v>0</v>
      </c>
      <c r="E106" s="52">
        <f>'Analitika nastave'!F107</f>
        <v>0</v>
      </c>
      <c r="F106" s="52">
        <f>'Analitika nastave'!G107</f>
        <v>0</v>
      </c>
      <c r="G106" s="52">
        <f>'Analitika nastave'!H107</f>
        <v>0</v>
      </c>
      <c r="H106" s="211"/>
      <c r="I106" s="199"/>
      <c r="J106" s="53">
        <f>'Analitika nastave'!K107</f>
        <v>0</v>
      </c>
      <c r="K106" s="52">
        <f>'Analitika nastave'!L107</f>
        <v>0</v>
      </c>
      <c r="L106" s="52">
        <f>'Analitika nastave'!M107</f>
        <v>0</v>
      </c>
      <c r="M106" s="52">
        <f>'Analitika nastave'!N107</f>
        <v>0</v>
      </c>
      <c r="N106" s="211"/>
      <c r="O106" s="199"/>
      <c r="P106" s="53">
        <f>'Analitika nastave'!Q107</f>
        <v>0</v>
      </c>
      <c r="Q106" s="52">
        <f>'Analitika nastave'!R107</f>
        <v>0</v>
      </c>
      <c r="R106" s="52">
        <f>'Analitika nastave'!S107</f>
        <v>0</v>
      </c>
      <c r="S106" s="52">
        <f>'Analitika nastave'!T107</f>
        <v>0</v>
      </c>
      <c r="T106" s="211"/>
      <c r="U106" s="199"/>
      <c r="V106" s="53">
        <f>'Analitika nastave'!W107</f>
        <v>0</v>
      </c>
      <c r="W106" s="52">
        <f>'Analitika nastave'!X107</f>
        <v>0</v>
      </c>
      <c r="X106" s="52">
        <f>'Analitika nastave'!Y107</f>
        <v>0</v>
      </c>
      <c r="Y106" s="52">
        <f>'Analitika nastave'!Z107</f>
        <v>0</v>
      </c>
      <c r="Z106" s="211"/>
      <c r="AA106" s="199"/>
      <c r="AB106" s="53">
        <f>'Analitika nastave'!AC107</f>
        <v>0</v>
      </c>
      <c r="AC106" s="52">
        <f>'Analitika nastave'!AD107</f>
        <v>0</v>
      </c>
      <c r="AD106" s="52">
        <f>'Analitika nastave'!AE107</f>
        <v>0</v>
      </c>
      <c r="AE106" s="52">
        <f>'Analitika nastave'!AF107</f>
        <v>0</v>
      </c>
      <c r="AF106" s="201"/>
      <c r="AG106" s="199"/>
      <c r="AH106" s="53">
        <f>'Analitika nastave'!AI107</f>
        <v>0</v>
      </c>
      <c r="AI106" s="52">
        <f>'Analitika nastave'!AJ107</f>
        <v>0</v>
      </c>
      <c r="AJ106" s="52">
        <f>'Analitika nastave'!AK107</f>
        <v>0</v>
      </c>
      <c r="AK106" s="52">
        <f>'Analitika nastave'!AL107</f>
        <v>0</v>
      </c>
      <c r="AL106" s="201"/>
      <c r="AM106" s="199"/>
      <c r="AN106" s="53">
        <f>'Analitika nastave'!AO107</f>
        <v>0</v>
      </c>
      <c r="AO106" s="52">
        <f>'Analitika nastave'!AP107</f>
        <v>0</v>
      </c>
      <c r="AP106" s="52">
        <f>'Analitika nastave'!AQ107</f>
        <v>0</v>
      </c>
      <c r="AQ106" s="52">
        <f>'Analitika nastave'!AR107</f>
        <v>0</v>
      </c>
      <c r="AR106" s="201"/>
      <c r="AS106" s="199"/>
      <c r="AT106" s="220"/>
    </row>
  </sheetData>
  <sheetProtection algorithmName="SHA-512" hashValue="w38FlFMt9o+/s/HyUpT5xJhiMNj+XSQ+ghmTatiIIr9WmYHlaKMTh5BH4qwaDEdSa4rdDS267Ym7xToNBDGp7A==" saltValue="n0ZORhaSAauyM+rMCzfpDA==" spinCount="100000" sheet="1" selectLockedCells="1"/>
  <mergeCells count="882">
    <mergeCell ref="AC1:AD1"/>
    <mergeCell ref="AR105:AR106"/>
    <mergeCell ref="AS105:AS106"/>
    <mergeCell ref="AT105:AT106"/>
    <mergeCell ref="Z105:Z106"/>
    <mergeCell ref="AA105:AA106"/>
    <mergeCell ref="AF105:AF106"/>
    <mergeCell ref="AG105:AG106"/>
    <mergeCell ref="AL105:AL106"/>
    <mergeCell ref="AM105:AM106"/>
    <mergeCell ref="AT103:AT104"/>
    <mergeCell ref="AM103:AM104"/>
    <mergeCell ref="AR103:AR104"/>
    <mergeCell ref="AS103:AS104"/>
    <mergeCell ref="AT101:AT102"/>
    <mergeCell ref="AF101:AF102"/>
    <mergeCell ref="AG101:AG102"/>
    <mergeCell ref="AL101:AL102"/>
    <mergeCell ref="AM101:AM102"/>
    <mergeCell ref="AR101:AR102"/>
    <mergeCell ref="AS101:AS102"/>
    <mergeCell ref="AT97:AT98"/>
    <mergeCell ref="AL97:AL98"/>
    <mergeCell ref="AM97:AM98"/>
    <mergeCell ref="AL103:AL104"/>
    <mergeCell ref="T103:T104"/>
    <mergeCell ref="U103:U104"/>
    <mergeCell ref="Z103:Z104"/>
    <mergeCell ref="AA103:AA104"/>
    <mergeCell ref="AF103:AF104"/>
    <mergeCell ref="AG103:AG104"/>
    <mergeCell ref="A103:A104"/>
    <mergeCell ref="B103:B104"/>
    <mergeCell ref="H103:H104"/>
    <mergeCell ref="I103:I104"/>
    <mergeCell ref="N103:N104"/>
    <mergeCell ref="O103:O104"/>
    <mergeCell ref="T99:T100"/>
    <mergeCell ref="U99:U100"/>
    <mergeCell ref="A105:A106"/>
    <mergeCell ref="B105:B106"/>
    <mergeCell ref="H105:H106"/>
    <mergeCell ref="I105:I106"/>
    <mergeCell ref="N105:N106"/>
    <mergeCell ref="O105:O106"/>
    <mergeCell ref="T105:T106"/>
    <mergeCell ref="U105:U106"/>
    <mergeCell ref="AG97:AG98"/>
    <mergeCell ref="AR99:AR100"/>
    <mergeCell ref="AS99:AS100"/>
    <mergeCell ref="A101:A102"/>
    <mergeCell ref="B101:B102"/>
    <mergeCell ref="H101:H102"/>
    <mergeCell ref="I101:I102"/>
    <mergeCell ref="Z99:Z100"/>
    <mergeCell ref="AA99:AA100"/>
    <mergeCell ref="AF99:AF100"/>
    <mergeCell ref="AG99:AG100"/>
    <mergeCell ref="AL99:AL100"/>
    <mergeCell ref="N101:N102"/>
    <mergeCell ref="O101:O102"/>
    <mergeCell ref="T101:T102"/>
    <mergeCell ref="U101:U102"/>
    <mergeCell ref="Z101:Z102"/>
    <mergeCell ref="AA101:AA102"/>
    <mergeCell ref="A99:A100"/>
    <mergeCell ref="B99:B100"/>
    <mergeCell ref="H99:H100"/>
    <mergeCell ref="I99:I100"/>
    <mergeCell ref="N99:N100"/>
    <mergeCell ref="O99:O100"/>
    <mergeCell ref="AT99:AT100"/>
    <mergeCell ref="AM99:AM100"/>
    <mergeCell ref="A97:A98"/>
    <mergeCell ref="B97:B98"/>
    <mergeCell ref="H97:H98"/>
    <mergeCell ref="I97:I98"/>
    <mergeCell ref="N97:N98"/>
    <mergeCell ref="O97:O98"/>
    <mergeCell ref="AF95:AF96"/>
    <mergeCell ref="AG95:AG96"/>
    <mergeCell ref="AL95:AL96"/>
    <mergeCell ref="N95:N96"/>
    <mergeCell ref="O95:O96"/>
    <mergeCell ref="T95:T96"/>
    <mergeCell ref="U95:U96"/>
    <mergeCell ref="Z95:Z96"/>
    <mergeCell ref="AA95:AA96"/>
    <mergeCell ref="AR97:AR98"/>
    <mergeCell ref="AS97:AS98"/>
    <mergeCell ref="T97:T98"/>
    <mergeCell ref="U97:U98"/>
    <mergeCell ref="Z97:Z98"/>
    <mergeCell ref="AA97:AA98"/>
    <mergeCell ref="AF97:AF98"/>
    <mergeCell ref="AT95:AT96"/>
    <mergeCell ref="AM95:AM96"/>
    <mergeCell ref="AR95:AR96"/>
    <mergeCell ref="AS95:AS96"/>
    <mergeCell ref="A93:A94"/>
    <mergeCell ref="B93:B94"/>
    <mergeCell ref="H93:H94"/>
    <mergeCell ref="I93:I94"/>
    <mergeCell ref="N93:N94"/>
    <mergeCell ref="O93:O94"/>
    <mergeCell ref="T93:T94"/>
    <mergeCell ref="A95:A96"/>
    <mergeCell ref="B95:B96"/>
    <mergeCell ref="H95:H96"/>
    <mergeCell ref="I95:I96"/>
    <mergeCell ref="Z93:Z94"/>
    <mergeCell ref="AA93:AA94"/>
    <mergeCell ref="AF93:AF94"/>
    <mergeCell ref="AG93:AG94"/>
    <mergeCell ref="AL93:AL94"/>
    <mergeCell ref="U93:U94"/>
    <mergeCell ref="AR93:AR94"/>
    <mergeCell ref="AS93:AS94"/>
    <mergeCell ref="AT93:AT94"/>
    <mergeCell ref="AA91:AA92"/>
    <mergeCell ref="AF91:AF92"/>
    <mergeCell ref="AG91:AG92"/>
    <mergeCell ref="AT89:AT90"/>
    <mergeCell ref="AM89:AM90"/>
    <mergeCell ref="AR89:AR90"/>
    <mergeCell ref="AS89:AS90"/>
    <mergeCell ref="AT91:AT92"/>
    <mergeCell ref="AM91:AM92"/>
    <mergeCell ref="AR91:AR92"/>
    <mergeCell ref="AS91:AS92"/>
    <mergeCell ref="AM93:AM94"/>
    <mergeCell ref="A91:A92"/>
    <mergeCell ref="B91:B92"/>
    <mergeCell ref="H91:H92"/>
    <mergeCell ref="I91:I92"/>
    <mergeCell ref="N91:N92"/>
    <mergeCell ref="O91:O92"/>
    <mergeCell ref="AF89:AF90"/>
    <mergeCell ref="AG89:AG90"/>
    <mergeCell ref="AL89:AL90"/>
    <mergeCell ref="N89:N90"/>
    <mergeCell ref="O89:O90"/>
    <mergeCell ref="T89:T90"/>
    <mergeCell ref="U89:U90"/>
    <mergeCell ref="Z89:Z90"/>
    <mergeCell ref="AA89:AA90"/>
    <mergeCell ref="A89:A90"/>
    <mergeCell ref="B89:B90"/>
    <mergeCell ref="H89:H90"/>
    <mergeCell ref="I89:I90"/>
    <mergeCell ref="AL91:AL92"/>
    <mergeCell ref="T91:T92"/>
    <mergeCell ref="U91:U92"/>
    <mergeCell ref="Z91:Z92"/>
    <mergeCell ref="AL85:AL86"/>
    <mergeCell ref="AM85:AM86"/>
    <mergeCell ref="AR85:AR86"/>
    <mergeCell ref="AS85:AS86"/>
    <mergeCell ref="T85:T86"/>
    <mergeCell ref="U85:U86"/>
    <mergeCell ref="Z85:Z86"/>
    <mergeCell ref="AA85:AA86"/>
    <mergeCell ref="AF85:AF86"/>
    <mergeCell ref="AG85:AG86"/>
    <mergeCell ref="AR87:AR88"/>
    <mergeCell ref="AS87:AS88"/>
    <mergeCell ref="AT87:AT88"/>
    <mergeCell ref="AM87:AM88"/>
    <mergeCell ref="A85:A86"/>
    <mergeCell ref="B85:B86"/>
    <mergeCell ref="H85:H86"/>
    <mergeCell ref="I85:I86"/>
    <mergeCell ref="N85:N86"/>
    <mergeCell ref="O85:O86"/>
    <mergeCell ref="Z87:Z88"/>
    <mergeCell ref="AA87:AA88"/>
    <mergeCell ref="AF87:AF88"/>
    <mergeCell ref="AG87:AG88"/>
    <mergeCell ref="AL87:AL88"/>
    <mergeCell ref="AT85:AT86"/>
    <mergeCell ref="A87:A88"/>
    <mergeCell ref="B87:B88"/>
    <mergeCell ref="H87:H88"/>
    <mergeCell ref="I87:I88"/>
    <mergeCell ref="N87:N88"/>
    <mergeCell ref="O87:O88"/>
    <mergeCell ref="T87:T88"/>
    <mergeCell ref="U87:U88"/>
    <mergeCell ref="AT83:AT84"/>
    <mergeCell ref="AM83:AM84"/>
    <mergeCell ref="AR83:AR84"/>
    <mergeCell ref="AS83:AS84"/>
    <mergeCell ref="A81:A82"/>
    <mergeCell ref="B81:B82"/>
    <mergeCell ref="H81:H82"/>
    <mergeCell ref="I81:I82"/>
    <mergeCell ref="N81:N82"/>
    <mergeCell ref="O81:O82"/>
    <mergeCell ref="T81:T82"/>
    <mergeCell ref="AF83:AF84"/>
    <mergeCell ref="AG83:AG84"/>
    <mergeCell ref="AL83:AL84"/>
    <mergeCell ref="N83:N84"/>
    <mergeCell ref="O83:O84"/>
    <mergeCell ref="T83:T84"/>
    <mergeCell ref="U83:U84"/>
    <mergeCell ref="Z83:Z84"/>
    <mergeCell ref="AA83:AA84"/>
    <mergeCell ref="A83:A84"/>
    <mergeCell ref="B83:B84"/>
    <mergeCell ref="H83:H84"/>
    <mergeCell ref="I83:I84"/>
    <mergeCell ref="Z81:Z82"/>
    <mergeCell ref="AA81:AA82"/>
    <mergeCell ref="AF81:AF82"/>
    <mergeCell ref="AG81:AG82"/>
    <mergeCell ref="AL81:AL82"/>
    <mergeCell ref="U81:U82"/>
    <mergeCell ref="AL79:AL80"/>
    <mergeCell ref="T79:T80"/>
    <mergeCell ref="U79:U80"/>
    <mergeCell ref="Z79:Z80"/>
    <mergeCell ref="AA79:AA80"/>
    <mergeCell ref="AF79:AF80"/>
    <mergeCell ref="AG79:AG80"/>
    <mergeCell ref="AT77:AT78"/>
    <mergeCell ref="AM77:AM78"/>
    <mergeCell ref="AR77:AR78"/>
    <mergeCell ref="AS77:AS78"/>
    <mergeCell ref="AT79:AT80"/>
    <mergeCell ref="AM79:AM80"/>
    <mergeCell ref="AR79:AR80"/>
    <mergeCell ref="AS79:AS80"/>
    <mergeCell ref="AR81:AR82"/>
    <mergeCell ref="AS81:AS82"/>
    <mergeCell ref="AT81:AT82"/>
    <mergeCell ref="AM81:AM82"/>
    <mergeCell ref="A79:A80"/>
    <mergeCell ref="B79:B80"/>
    <mergeCell ref="H79:H80"/>
    <mergeCell ref="I79:I80"/>
    <mergeCell ref="N79:N80"/>
    <mergeCell ref="O79:O80"/>
    <mergeCell ref="AF77:AF78"/>
    <mergeCell ref="AG77:AG78"/>
    <mergeCell ref="AL77:AL78"/>
    <mergeCell ref="N77:N78"/>
    <mergeCell ref="O77:O78"/>
    <mergeCell ref="T77:T78"/>
    <mergeCell ref="U77:U78"/>
    <mergeCell ref="Z77:Z78"/>
    <mergeCell ref="AA77:AA78"/>
    <mergeCell ref="A77:A78"/>
    <mergeCell ref="B77:B78"/>
    <mergeCell ref="H77:H78"/>
    <mergeCell ref="I77:I78"/>
    <mergeCell ref="AL73:AL74"/>
    <mergeCell ref="AM73:AM74"/>
    <mergeCell ref="AR73:AR74"/>
    <mergeCell ref="AS73:AS74"/>
    <mergeCell ref="T73:T74"/>
    <mergeCell ref="U73:U74"/>
    <mergeCell ref="Z73:Z74"/>
    <mergeCell ref="AA73:AA74"/>
    <mergeCell ref="AF73:AF74"/>
    <mergeCell ref="AG73:AG74"/>
    <mergeCell ref="AR75:AR76"/>
    <mergeCell ref="AS75:AS76"/>
    <mergeCell ref="AT75:AT76"/>
    <mergeCell ref="AM75:AM76"/>
    <mergeCell ref="A73:A74"/>
    <mergeCell ref="B73:B74"/>
    <mergeCell ref="H73:H74"/>
    <mergeCell ref="I73:I74"/>
    <mergeCell ref="N73:N74"/>
    <mergeCell ref="O73:O74"/>
    <mergeCell ref="Z75:Z76"/>
    <mergeCell ref="AA75:AA76"/>
    <mergeCell ref="AF75:AF76"/>
    <mergeCell ref="AG75:AG76"/>
    <mergeCell ref="AL75:AL76"/>
    <mergeCell ref="AT73:AT74"/>
    <mergeCell ref="A75:A76"/>
    <mergeCell ref="B75:B76"/>
    <mergeCell ref="H75:H76"/>
    <mergeCell ref="I75:I76"/>
    <mergeCell ref="N75:N76"/>
    <mergeCell ref="O75:O76"/>
    <mergeCell ref="T75:T76"/>
    <mergeCell ref="U75:U76"/>
    <mergeCell ref="AT71:AT72"/>
    <mergeCell ref="AM71:AM72"/>
    <mergeCell ref="AR71:AR72"/>
    <mergeCell ref="AS71:AS72"/>
    <mergeCell ref="A69:A70"/>
    <mergeCell ref="B69:B70"/>
    <mergeCell ref="H69:H70"/>
    <mergeCell ref="I69:I70"/>
    <mergeCell ref="N69:N70"/>
    <mergeCell ref="O69:O70"/>
    <mergeCell ref="T69:T70"/>
    <mergeCell ref="AF71:AF72"/>
    <mergeCell ref="AG71:AG72"/>
    <mergeCell ref="AL71:AL72"/>
    <mergeCell ref="N71:N72"/>
    <mergeCell ref="O71:O72"/>
    <mergeCell ref="T71:T72"/>
    <mergeCell ref="U71:U72"/>
    <mergeCell ref="Z71:Z72"/>
    <mergeCell ref="AA71:AA72"/>
    <mergeCell ref="A71:A72"/>
    <mergeCell ref="B71:B72"/>
    <mergeCell ref="H71:H72"/>
    <mergeCell ref="I71:I72"/>
    <mergeCell ref="Z69:Z70"/>
    <mergeCell ref="AA69:AA70"/>
    <mergeCell ref="AF69:AF70"/>
    <mergeCell ref="AG69:AG70"/>
    <mergeCell ref="AL69:AL70"/>
    <mergeCell ref="U69:U70"/>
    <mergeCell ref="AL67:AL68"/>
    <mergeCell ref="T67:T68"/>
    <mergeCell ref="U67:U68"/>
    <mergeCell ref="Z67:Z68"/>
    <mergeCell ref="AA67:AA68"/>
    <mergeCell ref="AF67:AF68"/>
    <mergeCell ref="AG67:AG68"/>
    <mergeCell ref="AT65:AT66"/>
    <mergeCell ref="AM65:AM66"/>
    <mergeCell ref="AR65:AR66"/>
    <mergeCell ref="AS65:AS66"/>
    <mergeCell ref="AT67:AT68"/>
    <mergeCell ref="AM67:AM68"/>
    <mergeCell ref="AR67:AR68"/>
    <mergeCell ref="AS67:AS68"/>
    <mergeCell ref="AR69:AR70"/>
    <mergeCell ref="AS69:AS70"/>
    <mergeCell ref="AT69:AT70"/>
    <mergeCell ref="AM69:AM70"/>
    <mergeCell ref="A67:A68"/>
    <mergeCell ref="B67:B68"/>
    <mergeCell ref="H67:H68"/>
    <mergeCell ref="I67:I68"/>
    <mergeCell ref="N67:N68"/>
    <mergeCell ref="O67:O68"/>
    <mergeCell ref="AF65:AF66"/>
    <mergeCell ref="AG65:AG66"/>
    <mergeCell ref="AL65:AL66"/>
    <mergeCell ref="N65:N66"/>
    <mergeCell ref="O65:O66"/>
    <mergeCell ref="T65:T66"/>
    <mergeCell ref="U65:U66"/>
    <mergeCell ref="Z65:Z66"/>
    <mergeCell ref="AA65:AA66"/>
    <mergeCell ref="A65:A66"/>
    <mergeCell ref="B65:B66"/>
    <mergeCell ref="H65:H66"/>
    <mergeCell ref="I65:I66"/>
    <mergeCell ref="AL61:AL62"/>
    <mergeCell ref="AM61:AM62"/>
    <mergeCell ref="AR61:AR62"/>
    <mergeCell ref="AS61:AS62"/>
    <mergeCell ref="T61:T62"/>
    <mergeCell ref="U61:U62"/>
    <mergeCell ref="Z61:Z62"/>
    <mergeCell ref="AA61:AA62"/>
    <mergeCell ref="AF61:AF62"/>
    <mergeCell ref="AG61:AG62"/>
    <mergeCell ref="AR63:AR64"/>
    <mergeCell ref="AS63:AS64"/>
    <mergeCell ref="AT63:AT64"/>
    <mergeCell ref="AM63:AM64"/>
    <mergeCell ref="A61:A62"/>
    <mergeCell ref="B61:B62"/>
    <mergeCell ref="H61:H62"/>
    <mergeCell ref="I61:I62"/>
    <mergeCell ref="N61:N62"/>
    <mergeCell ref="O61:O62"/>
    <mergeCell ref="Z63:Z64"/>
    <mergeCell ref="AA63:AA64"/>
    <mergeCell ref="AF63:AF64"/>
    <mergeCell ref="AG63:AG64"/>
    <mergeCell ref="AL63:AL64"/>
    <mergeCell ref="AT61:AT62"/>
    <mergeCell ref="A63:A64"/>
    <mergeCell ref="B63:B64"/>
    <mergeCell ref="H63:H64"/>
    <mergeCell ref="I63:I64"/>
    <mergeCell ref="N63:N64"/>
    <mergeCell ref="O63:O64"/>
    <mergeCell ref="T63:T64"/>
    <mergeCell ref="U63:U64"/>
    <mergeCell ref="AT59:AT60"/>
    <mergeCell ref="AM59:AM60"/>
    <mergeCell ref="AR59:AR60"/>
    <mergeCell ref="AS59:AS60"/>
    <mergeCell ref="A57:A58"/>
    <mergeCell ref="B57:B58"/>
    <mergeCell ref="H57:H58"/>
    <mergeCell ref="I57:I58"/>
    <mergeCell ref="N57:N58"/>
    <mergeCell ref="O57:O58"/>
    <mergeCell ref="T57:T58"/>
    <mergeCell ref="AF59:AF60"/>
    <mergeCell ref="AG59:AG60"/>
    <mergeCell ref="AL59:AL60"/>
    <mergeCell ref="N59:N60"/>
    <mergeCell ref="O59:O60"/>
    <mergeCell ref="T59:T60"/>
    <mergeCell ref="U59:U60"/>
    <mergeCell ref="Z59:Z60"/>
    <mergeCell ref="AA59:AA60"/>
    <mergeCell ref="A59:A60"/>
    <mergeCell ref="B59:B60"/>
    <mergeCell ref="H59:H60"/>
    <mergeCell ref="I59:I60"/>
    <mergeCell ref="Z57:Z58"/>
    <mergeCell ref="AA57:AA58"/>
    <mergeCell ref="AF57:AF58"/>
    <mergeCell ref="AG57:AG58"/>
    <mergeCell ref="AL57:AL58"/>
    <mergeCell ref="U57:U58"/>
    <mergeCell ref="AL55:AL56"/>
    <mergeCell ref="T55:T56"/>
    <mergeCell ref="U55:U56"/>
    <mergeCell ref="Z55:Z56"/>
    <mergeCell ref="AA55:AA56"/>
    <mergeCell ref="AF55:AF56"/>
    <mergeCell ref="AG55:AG56"/>
    <mergeCell ref="AT53:AT54"/>
    <mergeCell ref="AM53:AM54"/>
    <mergeCell ref="AR53:AR54"/>
    <mergeCell ref="AS53:AS54"/>
    <mergeCell ref="AT55:AT56"/>
    <mergeCell ref="AM55:AM56"/>
    <mergeCell ref="AR55:AR56"/>
    <mergeCell ref="AS55:AS56"/>
    <mergeCell ref="AR57:AR58"/>
    <mergeCell ref="AS57:AS58"/>
    <mergeCell ref="AT57:AT58"/>
    <mergeCell ref="AM57:AM58"/>
    <mergeCell ref="A55:A56"/>
    <mergeCell ref="B55:B56"/>
    <mergeCell ref="H55:H56"/>
    <mergeCell ref="I55:I56"/>
    <mergeCell ref="N55:N56"/>
    <mergeCell ref="O55:O56"/>
    <mergeCell ref="AF53:AF54"/>
    <mergeCell ref="AG53:AG54"/>
    <mergeCell ref="AL53:AL54"/>
    <mergeCell ref="N53:N54"/>
    <mergeCell ref="O53:O54"/>
    <mergeCell ref="T53:T54"/>
    <mergeCell ref="U53:U54"/>
    <mergeCell ref="Z53:Z54"/>
    <mergeCell ref="AA53:AA54"/>
    <mergeCell ref="A53:A54"/>
    <mergeCell ref="B53:B54"/>
    <mergeCell ref="H53:H54"/>
    <mergeCell ref="I53:I54"/>
    <mergeCell ref="AL49:AL50"/>
    <mergeCell ref="AM49:AM50"/>
    <mergeCell ref="AR49:AR50"/>
    <mergeCell ref="AS49:AS50"/>
    <mergeCell ref="T49:T50"/>
    <mergeCell ref="U49:U50"/>
    <mergeCell ref="Z49:Z50"/>
    <mergeCell ref="AA49:AA50"/>
    <mergeCell ref="AF49:AF50"/>
    <mergeCell ref="AG49:AG50"/>
    <mergeCell ref="AR51:AR52"/>
    <mergeCell ref="AS51:AS52"/>
    <mergeCell ref="AT51:AT52"/>
    <mergeCell ref="AM51:AM52"/>
    <mergeCell ref="A49:A50"/>
    <mergeCell ref="B49:B50"/>
    <mergeCell ref="H49:H50"/>
    <mergeCell ref="I49:I50"/>
    <mergeCell ref="N49:N50"/>
    <mergeCell ref="O49:O50"/>
    <mergeCell ref="Z51:Z52"/>
    <mergeCell ref="AA51:AA52"/>
    <mergeCell ref="AF51:AF52"/>
    <mergeCell ref="AG51:AG52"/>
    <mergeCell ref="AL51:AL52"/>
    <mergeCell ref="AT49:AT50"/>
    <mergeCell ref="A51:A52"/>
    <mergeCell ref="B51:B52"/>
    <mergeCell ref="H51:H52"/>
    <mergeCell ref="I51:I52"/>
    <mergeCell ref="N51:N52"/>
    <mergeCell ref="O51:O52"/>
    <mergeCell ref="T51:T52"/>
    <mergeCell ref="U51:U52"/>
    <mergeCell ref="AT47:AT48"/>
    <mergeCell ref="AM47:AM48"/>
    <mergeCell ref="AR47:AR48"/>
    <mergeCell ref="AS47:AS48"/>
    <mergeCell ref="A45:A46"/>
    <mergeCell ref="B45:B46"/>
    <mergeCell ref="H45:H46"/>
    <mergeCell ref="I45:I46"/>
    <mergeCell ref="N45:N46"/>
    <mergeCell ref="O45:O46"/>
    <mergeCell ref="T45:T46"/>
    <mergeCell ref="AF47:AF48"/>
    <mergeCell ref="AG47:AG48"/>
    <mergeCell ref="AL47:AL48"/>
    <mergeCell ref="N47:N48"/>
    <mergeCell ref="O47:O48"/>
    <mergeCell ref="T47:T48"/>
    <mergeCell ref="U47:U48"/>
    <mergeCell ref="Z47:Z48"/>
    <mergeCell ref="AA47:AA48"/>
    <mergeCell ref="A47:A48"/>
    <mergeCell ref="B47:B48"/>
    <mergeCell ref="H47:H48"/>
    <mergeCell ref="I47:I48"/>
    <mergeCell ref="Z45:Z46"/>
    <mergeCell ref="AA45:AA46"/>
    <mergeCell ref="AF45:AF46"/>
    <mergeCell ref="AG45:AG46"/>
    <mergeCell ref="AL45:AL46"/>
    <mergeCell ref="U45:U46"/>
    <mergeCell ref="AL43:AL44"/>
    <mergeCell ref="T43:T44"/>
    <mergeCell ref="U43:U44"/>
    <mergeCell ref="Z43:Z44"/>
    <mergeCell ref="AA43:AA44"/>
    <mergeCell ref="AF43:AF44"/>
    <mergeCell ref="AG43:AG44"/>
    <mergeCell ref="AT41:AT42"/>
    <mergeCell ref="AM41:AM42"/>
    <mergeCell ref="AR41:AR42"/>
    <mergeCell ref="AS41:AS42"/>
    <mergeCell ref="AT43:AT44"/>
    <mergeCell ref="AM43:AM44"/>
    <mergeCell ref="AR43:AR44"/>
    <mergeCell ref="AS43:AS44"/>
    <mergeCell ref="AR45:AR46"/>
    <mergeCell ref="AS45:AS46"/>
    <mergeCell ref="AT45:AT46"/>
    <mergeCell ref="AM45:AM46"/>
    <mergeCell ref="A43:A44"/>
    <mergeCell ref="B43:B44"/>
    <mergeCell ref="H43:H44"/>
    <mergeCell ref="I43:I44"/>
    <mergeCell ref="N43:N44"/>
    <mergeCell ref="O43:O44"/>
    <mergeCell ref="AF41:AF42"/>
    <mergeCell ref="AG41:AG42"/>
    <mergeCell ref="AL41:AL42"/>
    <mergeCell ref="N41:N42"/>
    <mergeCell ref="O41:O42"/>
    <mergeCell ref="T41:T42"/>
    <mergeCell ref="U41:U42"/>
    <mergeCell ref="Z41:Z42"/>
    <mergeCell ref="AA41:AA42"/>
    <mergeCell ref="A41:A42"/>
    <mergeCell ref="B41:B42"/>
    <mergeCell ref="H41:H42"/>
    <mergeCell ref="I41:I42"/>
    <mergeCell ref="AL37:AL38"/>
    <mergeCell ref="AM37:AM38"/>
    <mergeCell ref="AR37:AR38"/>
    <mergeCell ref="AS37:AS38"/>
    <mergeCell ref="T37:T38"/>
    <mergeCell ref="U37:U38"/>
    <mergeCell ref="Z37:Z38"/>
    <mergeCell ref="AA37:AA38"/>
    <mergeCell ref="AF37:AF38"/>
    <mergeCell ref="AG37:AG38"/>
    <mergeCell ref="AR39:AR40"/>
    <mergeCell ref="AS39:AS40"/>
    <mergeCell ref="AT39:AT40"/>
    <mergeCell ref="AM39:AM40"/>
    <mergeCell ref="A37:A38"/>
    <mergeCell ref="B37:B38"/>
    <mergeCell ref="H37:H38"/>
    <mergeCell ref="I37:I38"/>
    <mergeCell ref="N37:N38"/>
    <mergeCell ref="O37:O38"/>
    <mergeCell ref="Z39:Z40"/>
    <mergeCell ref="AA39:AA40"/>
    <mergeCell ref="AF39:AF40"/>
    <mergeCell ref="AG39:AG40"/>
    <mergeCell ref="AL39:AL40"/>
    <mergeCell ref="AT37:AT38"/>
    <mergeCell ref="A39:A40"/>
    <mergeCell ref="B39:B40"/>
    <mergeCell ref="H39:H40"/>
    <mergeCell ref="I39:I40"/>
    <mergeCell ref="N39:N40"/>
    <mergeCell ref="O39:O40"/>
    <mergeCell ref="T39:T40"/>
    <mergeCell ref="U39:U40"/>
    <mergeCell ref="AT35:AT36"/>
    <mergeCell ref="AM35:AM36"/>
    <mergeCell ref="AR35:AR36"/>
    <mergeCell ref="AS35:AS36"/>
    <mergeCell ref="A33:A34"/>
    <mergeCell ref="B33:B34"/>
    <mergeCell ref="H33:H34"/>
    <mergeCell ref="I33:I34"/>
    <mergeCell ref="N33:N34"/>
    <mergeCell ref="O33:O34"/>
    <mergeCell ref="T33:T34"/>
    <mergeCell ref="AF35:AF36"/>
    <mergeCell ref="AG35:AG36"/>
    <mergeCell ref="AL35:AL36"/>
    <mergeCell ref="N35:N36"/>
    <mergeCell ref="O35:O36"/>
    <mergeCell ref="T35:T36"/>
    <mergeCell ref="U35:U36"/>
    <mergeCell ref="Z35:Z36"/>
    <mergeCell ref="AA35:AA36"/>
    <mergeCell ref="A35:A36"/>
    <mergeCell ref="B35:B36"/>
    <mergeCell ref="H35:H36"/>
    <mergeCell ref="I35:I36"/>
    <mergeCell ref="Z33:Z34"/>
    <mergeCell ref="AA33:AA34"/>
    <mergeCell ref="AF33:AF34"/>
    <mergeCell ref="AG33:AG34"/>
    <mergeCell ref="AL33:AL34"/>
    <mergeCell ref="U33:U34"/>
    <mergeCell ref="AL31:AL32"/>
    <mergeCell ref="T31:T32"/>
    <mergeCell ref="U31:U32"/>
    <mergeCell ref="Z31:Z32"/>
    <mergeCell ref="AA31:AA32"/>
    <mergeCell ref="AF31:AF32"/>
    <mergeCell ref="AG31:AG32"/>
    <mergeCell ref="AT29:AT30"/>
    <mergeCell ref="AM29:AM30"/>
    <mergeCell ref="AR29:AR30"/>
    <mergeCell ref="AS29:AS30"/>
    <mergeCell ref="AT31:AT32"/>
    <mergeCell ref="AM31:AM32"/>
    <mergeCell ref="AR31:AR32"/>
    <mergeCell ref="AS31:AS32"/>
    <mergeCell ref="AR33:AR34"/>
    <mergeCell ref="AS33:AS34"/>
    <mergeCell ref="AT33:AT34"/>
    <mergeCell ref="AM33:AM34"/>
    <mergeCell ref="A31:A32"/>
    <mergeCell ref="B31:B32"/>
    <mergeCell ref="H31:H32"/>
    <mergeCell ref="I31:I32"/>
    <mergeCell ref="N31:N32"/>
    <mergeCell ref="O31:O32"/>
    <mergeCell ref="AF29:AF30"/>
    <mergeCell ref="AG29:AG30"/>
    <mergeCell ref="AL29:AL30"/>
    <mergeCell ref="N29:N30"/>
    <mergeCell ref="O29:O30"/>
    <mergeCell ref="T29:T30"/>
    <mergeCell ref="U29:U30"/>
    <mergeCell ref="Z29:Z30"/>
    <mergeCell ref="AA29:AA30"/>
    <mergeCell ref="A29:A30"/>
    <mergeCell ref="B29:B30"/>
    <mergeCell ref="H29:H30"/>
    <mergeCell ref="I29:I30"/>
    <mergeCell ref="AL25:AL26"/>
    <mergeCell ref="AM25:AM26"/>
    <mergeCell ref="AR25:AR26"/>
    <mergeCell ref="AS25:AS26"/>
    <mergeCell ref="T25:T26"/>
    <mergeCell ref="U25:U26"/>
    <mergeCell ref="Z25:Z26"/>
    <mergeCell ref="AA25:AA26"/>
    <mergeCell ref="AF25:AF26"/>
    <mergeCell ref="AG25:AG26"/>
    <mergeCell ref="AR27:AR28"/>
    <mergeCell ref="AS27:AS28"/>
    <mergeCell ref="AT27:AT28"/>
    <mergeCell ref="AM27:AM28"/>
    <mergeCell ref="A25:A26"/>
    <mergeCell ref="B25:B26"/>
    <mergeCell ref="H25:H26"/>
    <mergeCell ref="I25:I26"/>
    <mergeCell ref="N25:N26"/>
    <mergeCell ref="O25:O26"/>
    <mergeCell ref="Z27:Z28"/>
    <mergeCell ref="AA27:AA28"/>
    <mergeCell ref="AF27:AF28"/>
    <mergeCell ref="AG27:AG28"/>
    <mergeCell ref="AL27:AL28"/>
    <mergeCell ref="AT25:AT26"/>
    <mergeCell ref="A27:A28"/>
    <mergeCell ref="B27:B28"/>
    <mergeCell ref="H27:H28"/>
    <mergeCell ref="I27:I28"/>
    <mergeCell ref="N27:N28"/>
    <mergeCell ref="O27:O28"/>
    <mergeCell ref="T27:T28"/>
    <mergeCell ref="U27:U28"/>
    <mergeCell ref="AT23:AT24"/>
    <mergeCell ref="AM23:AM24"/>
    <mergeCell ref="AR23:AR24"/>
    <mergeCell ref="AS23:AS24"/>
    <mergeCell ref="AF23:AF24"/>
    <mergeCell ref="AG23:AG24"/>
    <mergeCell ref="AL23:AL24"/>
    <mergeCell ref="N23:N24"/>
    <mergeCell ref="O23:O24"/>
    <mergeCell ref="T23:T24"/>
    <mergeCell ref="U23:U24"/>
    <mergeCell ref="Z23:Z24"/>
    <mergeCell ref="AA23:AA24"/>
    <mergeCell ref="A23:A24"/>
    <mergeCell ref="B23:B24"/>
    <mergeCell ref="H23:H24"/>
    <mergeCell ref="I23:I24"/>
    <mergeCell ref="Z21:Z22"/>
    <mergeCell ref="AA21:AA22"/>
    <mergeCell ref="AF21:AF22"/>
    <mergeCell ref="AG21:AG22"/>
    <mergeCell ref="AL21:AL22"/>
    <mergeCell ref="AA15:AA16"/>
    <mergeCell ref="AT19:AT20"/>
    <mergeCell ref="A21:A22"/>
    <mergeCell ref="B21:B22"/>
    <mergeCell ref="H21:H22"/>
    <mergeCell ref="I21:I22"/>
    <mergeCell ref="N21:N22"/>
    <mergeCell ref="O21:O22"/>
    <mergeCell ref="T21:T22"/>
    <mergeCell ref="U21:U22"/>
    <mergeCell ref="AL19:AL20"/>
    <mergeCell ref="AM19:AM20"/>
    <mergeCell ref="AR19:AR20"/>
    <mergeCell ref="AS19:AS20"/>
    <mergeCell ref="T19:T20"/>
    <mergeCell ref="U19:U20"/>
    <mergeCell ref="Z19:Z20"/>
    <mergeCell ref="AA19:AA20"/>
    <mergeCell ref="AF19:AF20"/>
    <mergeCell ref="AG19:AG20"/>
    <mergeCell ref="AR21:AR22"/>
    <mergeCell ref="AS21:AS22"/>
    <mergeCell ref="AT21:AT22"/>
    <mergeCell ref="AM21:AM22"/>
    <mergeCell ref="B17:B18"/>
    <mergeCell ref="H17:H18"/>
    <mergeCell ref="I17:I18"/>
    <mergeCell ref="U13:U14"/>
    <mergeCell ref="A13:A14"/>
    <mergeCell ref="B13:B14"/>
    <mergeCell ref="H13:H14"/>
    <mergeCell ref="I13:I14"/>
    <mergeCell ref="Z15:Z16"/>
    <mergeCell ref="A11:A12"/>
    <mergeCell ref="B11:B12"/>
    <mergeCell ref="H11:H12"/>
    <mergeCell ref="I11:I12"/>
    <mergeCell ref="AT17:AT18"/>
    <mergeCell ref="A19:A20"/>
    <mergeCell ref="B19:B20"/>
    <mergeCell ref="H19:H20"/>
    <mergeCell ref="I19:I20"/>
    <mergeCell ref="N19:N20"/>
    <mergeCell ref="O19:O20"/>
    <mergeCell ref="AF17:AF18"/>
    <mergeCell ref="AG17:AG18"/>
    <mergeCell ref="AL17:AL18"/>
    <mergeCell ref="AM17:AM18"/>
    <mergeCell ref="AR17:AR18"/>
    <mergeCell ref="AS17:AS18"/>
    <mergeCell ref="N17:N18"/>
    <mergeCell ref="O17:O18"/>
    <mergeCell ref="T17:T18"/>
    <mergeCell ref="U17:U18"/>
    <mergeCell ref="Z17:Z18"/>
    <mergeCell ref="AA17:AA18"/>
    <mergeCell ref="A17:A18"/>
    <mergeCell ref="AF15:AF16"/>
    <mergeCell ref="AG15:AG16"/>
    <mergeCell ref="AL15:AL16"/>
    <mergeCell ref="AT13:AT14"/>
    <mergeCell ref="A15:A16"/>
    <mergeCell ref="B15:B16"/>
    <mergeCell ref="H15:H16"/>
    <mergeCell ref="I15:I16"/>
    <mergeCell ref="N15:N16"/>
    <mergeCell ref="O15:O16"/>
    <mergeCell ref="T15:T16"/>
    <mergeCell ref="U15:U16"/>
    <mergeCell ref="Z13:Z14"/>
    <mergeCell ref="AA13:AA14"/>
    <mergeCell ref="AF13:AF14"/>
    <mergeCell ref="AG13:AG14"/>
    <mergeCell ref="N13:N14"/>
    <mergeCell ref="O13:O14"/>
    <mergeCell ref="AR15:AR16"/>
    <mergeCell ref="AS15:AS16"/>
    <mergeCell ref="AT15:AT16"/>
    <mergeCell ref="AM15:AM16"/>
    <mergeCell ref="AL13:AL14"/>
    <mergeCell ref="AM13:AM14"/>
    <mergeCell ref="AR13:AR14"/>
    <mergeCell ref="AS13:AS14"/>
    <mergeCell ref="T13:T14"/>
    <mergeCell ref="AT11:AT12"/>
    <mergeCell ref="AT4:AT6"/>
    <mergeCell ref="A7:A8"/>
    <mergeCell ref="B7:B8"/>
    <mergeCell ref="H7:H8"/>
    <mergeCell ref="I7:I8"/>
    <mergeCell ref="N7:N8"/>
    <mergeCell ref="O7:O8"/>
    <mergeCell ref="A4:A6"/>
    <mergeCell ref="B4:B6"/>
    <mergeCell ref="I4:I6"/>
    <mergeCell ref="O4:O6"/>
    <mergeCell ref="U4:U6"/>
    <mergeCell ref="AA4:AA6"/>
    <mergeCell ref="AG4:AG6"/>
    <mergeCell ref="AM4:AM6"/>
    <mergeCell ref="AR9:AR10"/>
    <mergeCell ref="AS9:AS10"/>
    <mergeCell ref="AT9:AT10"/>
    <mergeCell ref="Z9:Z10"/>
    <mergeCell ref="AF11:AF12"/>
    <mergeCell ref="AG11:AG12"/>
    <mergeCell ref="AL11:AL12"/>
    <mergeCell ref="AM11:AM12"/>
    <mergeCell ref="AR11:AR12"/>
    <mergeCell ref="AS11:AS12"/>
    <mergeCell ref="AT7:AT8"/>
    <mergeCell ref="A9:A10"/>
    <mergeCell ref="B9:B10"/>
    <mergeCell ref="H9:H10"/>
    <mergeCell ref="I9:I10"/>
    <mergeCell ref="N9:N10"/>
    <mergeCell ref="O9:O10"/>
    <mergeCell ref="T9:T10"/>
    <mergeCell ref="U9:U10"/>
    <mergeCell ref="AL7:AL8"/>
    <mergeCell ref="AM7:AM8"/>
    <mergeCell ref="AR7:AR8"/>
    <mergeCell ref="AS7:AS8"/>
    <mergeCell ref="N11:N12"/>
    <mergeCell ref="O11:O12"/>
    <mergeCell ref="T11:T12"/>
    <mergeCell ref="U11:U12"/>
    <mergeCell ref="Z11:Z12"/>
    <mergeCell ref="AA11:AA12"/>
    <mergeCell ref="AH2:AM2"/>
    <mergeCell ref="AN2:AS2"/>
    <mergeCell ref="D3:H3"/>
    <mergeCell ref="J3:N3"/>
    <mergeCell ref="P3:T3"/>
    <mergeCell ref="V3:Z3"/>
    <mergeCell ref="AB3:AF3"/>
    <mergeCell ref="AH3:AL3"/>
    <mergeCell ref="AN3:AR3"/>
    <mergeCell ref="AS4:AS6"/>
    <mergeCell ref="O1:P1"/>
    <mergeCell ref="B1:D1"/>
    <mergeCell ref="E1:K1"/>
    <mergeCell ref="AA9:AA10"/>
    <mergeCell ref="AF9:AF10"/>
    <mergeCell ref="AG9:AG10"/>
    <mergeCell ref="AL9:AL10"/>
    <mergeCell ref="AM9:AM10"/>
    <mergeCell ref="AE1:AF1"/>
    <mergeCell ref="D2:I2"/>
    <mergeCell ref="J2:O2"/>
    <mergeCell ref="P2:U2"/>
    <mergeCell ref="V2:AA2"/>
    <mergeCell ref="AB2:AG2"/>
    <mergeCell ref="T7:T8"/>
    <mergeCell ref="U7:U8"/>
    <mergeCell ref="Z7:Z8"/>
    <mergeCell ref="AA7:AA8"/>
    <mergeCell ref="AF7:AF8"/>
    <mergeCell ref="AG7:AG8"/>
    <mergeCell ref="M1:N1"/>
    <mergeCell ref="S1:T1"/>
    <mergeCell ref="U1:AA1"/>
  </mergeCells>
  <conditionalFormatting sqref="O7:O106 U7:U106 AA7:AA106 AG7:AG106 AM7:AM106 AS7:AS106 I2:I1048576">
    <cfRule type="cellIs" dxfId="31" priority="24" operator="equal">
      <formula>"ne"</formula>
    </cfRule>
    <cfRule type="cellIs" dxfId="30" priority="25" operator="equal">
      <formula>"da"</formula>
    </cfRule>
    <cfRule type="cellIs" dxfId="29" priority="26" operator="equal">
      <formula>"da"</formula>
    </cfRule>
  </conditionalFormatting>
  <conditionalFormatting sqref="O2:O6 O45:O1048576">
    <cfRule type="cellIs" dxfId="28" priority="22" operator="equal">
      <formula>"ne"</formula>
    </cfRule>
    <cfRule type="cellIs" dxfId="27" priority="23" operator="equal">
      <formula>"da"</formula>
    </cfRule>
  </conditionalFormatting>
  <pageMargins left="0.25" right="0.25" top="0.75" bottom="0.75" header="0.3" footer="0.3"/>
  <pageSetup paperSize="9" scale="53" fitToHeight="0"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9"/>
  <sheetViews>
    <sheetView topLeftCell="A2" zoomScale="50" zoomScaleNormal="50" workbookViewId="0">
      <selection activeCell="V7" sqref="V7"/>
    </sheetView>
  </sheetViews>
  <sheetFormatPr defaultColWidth="9.140625" defaultRowHeight="15" x14ac:dyDescent="0.25"/>
  <cols>
    <col min="1" max="1" width="9.140625" style="1"/>
    <col min="2" max="2" width="25.7109375" style="1" customWidth="1"/>
    <col min="3" max="3" width="17" style="1" customWidth="1"/>
    <col min="4" max="4" width="9.140625" style="1"/>
    <col min="5" max="5" width="14.5703125" style="1" bestFit="1" customWidth="1"/>
    <col min="6" max="11" width="9.140625" style="1"/>
    <col min="12" max="12" width="11.7109375" style="1" customWidth="1"/>
    <col min="13" max="18" width="9.140625" style="1"/>
    <col min="19" max="19" width="9.140625" style="91"/>
    <col min="20" max="20" width="9.140625" style="87"/>
    <col min="21" max="16384" width="9.140625" style="1"/>
  </cols>
  <sheetData>
    <row r="1" spans="1:20" ht="15.75" hidden="1" thickBot="1" x14ac:dyDescent="0.3"/>
    <row r="2" spans="1:20" ht="29.45" customHeight="1" thickBot="1" x14ac:dyDescent="0.3">
      <c r="A2" s="179" t="str">
        <f>'Analitika nastave'!A2</f>
        <v>Broj studenta koji su cjeloviti ispit</v>
      </c>
      <c r="B2" s="180">
        <f>'Analitika nastave'!B2</f>
        <v>0</v>
      </c>
      <c r="C2" s="181">
        <f>'Analitika nastave'!C2</f>
        <v>0</v>
      </c>
      <c r="D2" s="250" t="s">
        <v>84</v>
      </c>
      <c r="E2" s="254">
        <f>'Analitika nastave'!X1</f>
        <v>0</v>
      </c>
      <c r="F2" s="254"/>
      <c r="G2" s="254"/>
      <c r="H2" s="73"/>
      <c r="I2" s="249" t="s">
        <v>25</v>
      </c>
      <c r="J2" s="255">
        <f>'Analitika nastave'!AH1</f>
        <v>0</v>
      </c>
      <c r="L2" s="67">
        <f ca="1">'Analitika nastave'!$B$1</f>
        <v>45595</v>
      </c>
    </row>
    <row r="3" spans="1:20" ht="15.75" thickBot="1" x14ac:dyDescent="0.3">
      <c r="A3" s="70" t="str">
        <f>'Analitika nastave'!A3</f>
        <v>Odabrali</v>
      </c>
      <c r="B3" s="71" t="str">
        <f>'Analitika nastave'!B3</f>
        <v>Pristupilli</v>
      </c>
      <c r="C3" s="72" t="str">
        <f>'Analitika nastave'!C3</f>
        <v>Položili</v>
      </c>
      <c r="D3" s="250"/>
      <c r="E3" s="254"/>
      <c r="F3" s="254"/>
      <c r="G3" s="254"/>
      <c r="H3" s="73"/>
      <c r="I3" s="249"/>
      <c r="J3" s="255"/>
    </row>
    <row r="4" spans="1:20" ht="33.6" customHeight="1" thickBot="1" x14ac:dyDescent="0.3">
      <c r="A4" s="89">
        <f>'Analitika nastave'!A4</f>
        <v>0</v>
      </c>
      <c r="B4" s="89">
        <f>'Analitika nastave'!B4</f>
        <v>0</v>
      </c>
      <c r="C4" s="89">
        <f>'Analitika nastave'!C4</f>
        <v>0</v>
      </c>
      <c r="D4" s="251" t="s">
        <v>23</v>
      </c>
      <c r="E4" s="252"/>
      <c r="F4" s="253">
        <f>'Analitika nastave'!F1:J1</f>
        <v>0</v>
      </c>
      <c r="G4" s="253"/>
      <c r="H4" s="253"/>
      <c r="I4" s="253"/>
      <c r="J4" s="93" t="s">
        <v>24</v>
      </c>
      <c r="K4" s="249" t="s">
        <v>119</v>
      </c>
      <c r="L4" s="249"/>
      <c r="M4" s="87"/>
      <c r="N4" s="87"/>
      <c r="O4" s="87"/>
    </row>
    <row r="5" spans="1:20" ht="45" x14ac:dyDescent="0.25">
      <c r="A5" s="166" t="s">
        <v>13</v>
      </c>
      <c r="B5" s="164" t="s">
        <v>0</v>
      </c>
      <c r="C5" s="161" t="s">
        <v>1</v>
      </c>
      <c r="D5" s="59" t="s">
        <v>18</v>
      </c>
      <c r="E5" s="243" t="s">
        <v>7</v>
      </c>
      <c r="F5" s="244"/>
      <c r="G5" s="243" t="s">
        <v>8</v>
      </c>
      <c r="H5" s="244"/>
      <c r="I5" s="243" t="s">
        <v>9</v>
      </c>
      <c r="J5" s="244"/>
      <c r="K5" s="243" t="s">
        <v>10</v>
      </c>
      <c r="L5" s="244"/>
      <c r="M5" s="243" t="s">
        <v>12</v>
      </c>
      <c r="N5" s="244"/>
      <c r="O5" s="243" t="s">
        <v>77</v>
      </c>
      <c r="P5" s="244"/>
      <c r="Q5" s="243" t="s">
        <v>78</v>
      </c>
      <c r="R5" s="244"/>
      <c r="S5" s="118" t="s">
        <v>83</v>
      </c>
      <c r="T5" s="122" t="s">
        <v>118</v>
      </c>
    </row>
    <row r="6" spans="1:20" x14ac:dyDescent="0.25">
      <c r="A6" s="167"/>
      <c r="B6" s="165"/>
      <c r="C6" s="162"/>
      <c r="D6" s="54" t="s">
        <v>16</v>
      </c>
      <c r="E6" s="56"/>
      <c r="F6" s="245" t="s">
        <v>80</v>
      </c>
      <c r="G6" s="56"/>
      <c r="H6" s="245" t="s">
        <v>80</v>
      </c>
      <c r="I6" s="56"/>
      <c r="J6" s="247" t="s">
        <v>80</v>
      </c>
      <c r="K6" s="56"/>
      <c r="L6" s="245" t="s">
        <v>80</v>
      </c>
      <c r="M6" s="56"/>
      <c r="N6" s="245" t="s">
        <v>80</v>
      </c>
      <c r="O6" s="56"/>
      <c r="P6" s="245" t="s">
        <v>80</v>
      </c>
      <c r="Q6" s="56"/>
      <c r="R6" s="245" t="s">
        <v>80</v>
      </c>
      <c r="S6" s="242"/>
      <c r="T6" s="123"/>
    </row>
    <row r="7" spans="1:20" ht="15.75" thickBot="1" x14ac:dyDescent="0.3">
      <c r="A7" s="146"/>
      <c r="B7" s="141"/>
      <c r="C7" s="163"/>
      <c r="D7" s="55" t="s">
        <v>17</v>
      </c>
      <c r="E7" s="57"/>
      <c r="F7" s="246"/>
      <c r="G7" s="57"/>
      <c r="H7" s="246"/>
      <c r="I7" s="57"/>
      <c r="J7" s="248"/>
      <c r="K7" s="57"/>
      <c r="L7" s="246"/>
      <c r="M7" s="57"/>
      <c r="N7" s="246"/>
      <c r="O7" s="57"/>
      <c r="P7" s="246"/>
      <c r="Q7" s="57"/>
      <c r="R7" s="246"/>
      <c r="S7" s="236"/>
      <c r="T7" s="124"/>
    </row>
    <row r="8" spans="1:20" x14ac:dyDescent="0.25">
      <c r="A8" s="241">
        <f>'Analitika nastave'!A8</f>
        <v>1</v>
      </c>
      <c r="B8" s="239" t="str">
        <f>'Analitika nastave'!B8</f>
        <v xml:space="preserve"> </v>
      </c>
      <c r="C8" s="241">
        <f>'Analitika nastave'!C8:C9</f>
        <v>0</v>
      </c>
      <c r="D8" s="61" t="str">
        <f>'Analitika nastave'!D8</f>
        <v>B</v>
      </c>
      <c r="E8" s="90">
        <f>IF('Analitika nastave'!J8="DA",'Analitika nastave'!E8+'Analitika nastave'!F8+'Analitika nastave'!G8+'Analitika nastave'!H8,0)</f>
        <v>0</v>
      </c>
      <c r="F8" s="237" t="str">
        <f>IF(OR('Analitika nastave'!J8:J9="DA",AND(E9&gt;=(E$7/2),E$7&gt;0)),"DA","NE")</f>
        <v>NE</v>
      </c>
      <c r="G8" s="90">
        <f>IF('Analitika nastave'!P8="DA",'Analitika nastave'!K8+'Analitika nastave'!L8+'Analitika nastave'!M8+'Analitika nastave'!N8,0)</f>
        <v>0</v>
      </c>
      <c r="H8" s="237" t="str">
        <f>IF(OR('Analitika nastave'!P8:P9="DA",AND(G9&gt;=(G$7/2),G$7&gt;0)),"DA","NE")</f>
        <v>NE</v>
      </c>
      <c r="I8" s="90">
        <f>IF('Analitika nastave'!V8="DA",'Analitika nastave'!Q8+'Analitika nastave'!R8+'Analitika nastave'!S8+'Analitika nastave'!T8,0)</f>
        <v>0</v>
      </c>
      <c r="J8" s="237" t="str">
        <f>IF(OR('Analitika nastave'!V8:V9="DA",AND(I9&gt;=(I$7/2),I$7&gt;0)),"DA","NE")</f>
        <v>NE</v>
      </c>
      <c r="K8" s="90">
        <f>IF('Analitika nastave'!AB8="DA",'Analitika nastave'!W8+'Analitika nastave'!X8+'Analitika nastave'!Y8+'Analitika nastave'!Z8,0)</f>
        <v>0</v>
      </c>
      <c r="L8" s="237" t="str">
        <f>IF(OR('Analitika nastave'!AB8:AB9="DA",AND(K9&gt;=(K$7/2),K$7&gt;0)),"DA","NE")</f>
        <v>NE</v>
      </c>
      <c r="M8" s="90">
        <f>IF('Analitika nastave'!AH8="DA",'Analitika nastave'!AC8+'Analitika nastave'!AD8+'Analitika nastave'!AE8+'Analitika nastave'!AF8,0)</f>
        <v>0</v>
      </c>
      <c r="N8" s="237" t="str">
        <f>IF(OR('Analitika nastave'!AH8:AH9="DA",AND(M9&gt;=(M$7/2),M$7&gt;0)),"DA","NE")</f>
        <v>NE</v>
      </c>
      <c r="O8" s="90">
        <f>IF('Analitika nastave'!AN8="DA",'Analitika nastave'!AI8+'Analitika nastave'!AJ8+'Analitika nastave'!AK8+'Analitika nastave'!AL8,0)</f>
        <v>0</v>
      </c>
      <c r="P8" s="237" t="str">
        <f>IF(OR('Analitika nastave'!AN8:AN9="DA",AND(O9&gt;=(O$7/2),O$7&gt;0)),"DA","NE")</f>
        <v>NE</v>
      </c>
      <c r="Q8" s="90">
        <f>IF('Analitika nastave'!AT8="DA",'Analitika nastave'!AO8+'Analitika nastave'!AP8+'Analitika nastave'!AQ8+'Analitika nastave'!AR8,0)</f>
        <v>0</v>
      </c>
      <c r="R8" s="237" t="str">
        <f>IF(OR('Analitika nastave'!AT8:AT9="DA",AND(Q9&gt;=(Q$7/2),Q$7&gt;0)),"DA","NE")</f>
        <v>NE</v>
      </c>
      <c r="S8" s="235">
        <f>IF(AND(R8="DA",P8="DA",N8="DA",L8="DA",J8="DA",H8="DA",F8="DA"),E9+G9+I9+K9+M9+O9+Q9,0)</f>
        <v>0</v>
      </c>
      <c r="T8" s="116" t="str">
        <f>IF(S8&lt;50, "NE",IF(S8&lt;60,2,IF(S8&lt;75,3,IF(S8&lt;90,4,5))))</f>
        <v>NE</v>
      </c>
    </row>
    <row r="9" spans="1:20" ht="15.75" thickBot="1" x14ac:dyDescent="0.3">
      <c r="A9" s="240"/>
      <c r="B9" s="240"/>
      <c r="C9" s="240"/>
      <c r="D9" s="62" t="str">
        <f>'Analitika nastave'!D9</f>
        <v>P</v>
      </c>
      <c r="E9" s="63" t="str">
        <f>IF('Analitika nastave'!J8="DA",'Analitika nastave'!E9+'Analitika nastave'!F9+'Analitika nastave'!G9+'Analitika nastave'!H9,IF(E$7&gt;0,E$7/E$6*E8,""))</f>
        <v/>
      </c>
      <c r="F9" s="238"/>
      <c r="G9" s="69" t="str">
        <f>IF('Analitika nastave'!P8="DA",'Analitika nastave'!K9+'Analitika nastave'!L9+'Analitika nastave'!M9+'Analitika nastave'!N9,IF(G$7&gt;0,G$7/G$6*G8,""))</f>
        <v/>
      </c>
      <c r="H9" s="238"/>
      <c r="I9" s="69" t="str">
        <f>IF('Analitika nastave'!V8="DA",'Analitika nastave'!Q9+'Analitika nastave'!R9+'Analitika nastave'!S9+'Analitika nastave'!T9,IF(I$7&gt;0,I$7/I$6*I8,""))</f>
        <v/>
      </c>
      <c r="J9" s="238"/>
      <c r="K9" s="69" t="str">
        <f>IF('Analitika nastave'!AB8="DA",'Analitika nastave'!W9+'Analitika nastave'!X9+'Analitika nastave'!Y9+'Analitika nastave'!Z9,IF(K$7&gt;0,K$7/K$6*K8,""))</f>
        <v/>
      </c>
      <c r="L9" s="238"/>
      <c r="M9" s="69" t="str">
        <f>IF('Analitika nastave'!AH8="DA",'Analitika nastave'!AC9+'Analitika nastave'!AD9+'Analitika nastave'!AE9+'Analitika nastave'!AF9,IF(M$7&gt;0,M$7/M$6*M8,""))</f>
        <v/>
      </c>
      <c r="N9" s="238"/>
      <c r="O9" s="69" t="str">
        <f>IF('Analitika nastave'!AN8="DA",'Analitika nastave'!AI9+'Analitika nastave'!AJ9+'Analitika nastave'!AK9+'Analitika nastave'!AL9,IF(O$7&gt;0,O$7/O$6*O8,""))</f>
        <v/>
      </c>
      <c r="P9" s="238"/>
      <c r="Q9" s="69" t="str">
        <f>IF('Analitika nastave'!AT8="DA",'Analitika nastave'!AO9+'Analitika nastave'!AP9+'Analitika nastave'!AQ9+'Analitika nastave'!AR9,IF(Q$7&gt;0,Q$7/Q$6*Q8,""))</f>
        <v/>
      </c>
      <c r="R9" s="238"/>
      <c r="S9" s="236"/>
      <c r="T9" s="117"/>
    </row>
    <row r="10" spans="1:20" x14ac:dyDescent="0.25">
      <c r="A10" s="241">
        <f>'Analitika nastave'!A10</f>
        <v>2</v>
      </c>
      <c r="B10" s="239" t="str">
        <f>'Analitika nastave'!B10</f>
        <v xml:space="preserve"> </v>
      </c>
      <c r="C10" s="241">
        <f>'Analitika nastave'!C10:C11</f>
        <v>0</v>
      </c>
      <c r="D10" s="65" t="str">
        <f>'Analitika nastave'!D10</f>
        <v>B</v>
      </c>
      <c r="E10" s="90">
        <f>IF('Analitika nastave'!J10="DA",'Analitika nastave'!E10+'Analitika nastave'!F10+'Analitika nastave'!G10+'Analitika nastave'!H10,0)</f>
        <v>0</v>
      </c>
      <c r="F10" s="237" t="str">
        <f>IF(OR('Analitika nastave'!J10:J11="DA",AND(E11&gt;=(E$7/2),E$7&gt;0)),"DA","NE")</f>
        <v>NE</v>
      </c>
      <c r="G10" s="90">
        <f>IF('Analitika nastave'!P10="DA",'Analitika nastave'!K10+'Analitika nastave'!L10+'Analitika nastave'!M10+'Analitika nastave'!N10,0)</f>
        <v>0</v>
      </c>
      <c r="H10" s="237" t="str">
        <f>IF(OR('Analitika nastave'!P10:P11="DA",AND(G11&gt;=(G$7/2),G$7&gt;0)),"DA","NE")</f>
        <v>NE</v>
      </c>
      <c r="I10" s="90">
        <f>IF('Analitika nastave'!V10="DA",'Analitika nastave'!Q10+'Analitika nastave'!R10+'Analitika nastave'!S10+'Analitika nastave'!T10,0)</f>
        <v>0</v>
      </c>
      <c r="J10" s="237" t="str">
        <f>IF(OR('Analitika nastave'!V10:V11="DA",AND(I11&gt;=(I$7/2),I$7&gt;0)),"DA","NE")</f>
        <v>NE</v>
      </c>
      <c r="K10" s="90">
        <f>IF('Analitika nastave'!AB10="DA",'Analitika nastave'!W10+'Analitika nastave'!X10+'Analitika nastave'!Y10+'Analitika nastave'!Z10,0)</f>
        <v>0</v>
      </c>
      <c r="L10" s="237" t="str">
        <f>IF(OR('Analitika nastave'!AB10:AB11="DA",AND(K11&gt;=(K$7/2),K$7&gt;0)),"DA","NE")</f>
        <v>NE</v>
      </c>
      <c r="M10" s="90">
        <f>IF('Analitika nastave'!AH10="DA",'Analitika nastave'!AC10+'Analitika nastave'!AD10+'Analitika nastave'!AE10+'Analitika nastave'!AF10,0)</f>
        <v>0</v>
      </c>
      <c r="N10" s="237" t="str">
        <f>IF(OR('Analitika nastave'!AH10:AH11="DA",AND(M11&gt;=(M$7/2),M$7&gt;0)),"DA","NE")</f>
        <v>NE</v>
      </c>
      <c r="O10" s="90">
        <f>IF('Analitika nastave'!AN10="DA",'Analitika nastave'!AI10+'Analitika nastave'!AJ10+'Analitika nastave'!AK10+'Analitika nastave'!AL10,0)</f>
        <v>0</v>
      </c>
      <c r="P10" s="237" t="str">
        <f>IF(OR('Analitika nastave'!AN10:AN11="DA",AND(O11&gt;=(O$7/2),O$7&gt;0)),"DA","NE")</f>
        <v>NE</v>
      </c>
      <c r="Q10" s="90">
        <f>IF('Analitika nastave'!AT10="DA",'Analitika nastave'!AO10+'Analitika nastave'!AP10+'Analitika nastave'!AQ10+'Analitika nastave'!AR10,0)</f>
        <v>0</v>
      </c>
      <c r="R10" s="237" t="str">
        <f>IF(OR('Analitika nastave'!AT10:AT11="DA",AND(Q11&gt;=(Q$7/2),Q$7&gt;0)),"DA","NE")</f>
        <v>NE</v>
      </c>
      <c r="S10" s="235">
        <f t="shared" ref="S10" si="0">IF(AND(R10="DA",P10="DA",N10="DA",L10="DA",J10="DA",H10="DA",F10="DA"),E11+G11+I11+K11+M11+O11+Q11,0)</f>
        <v>0</v>
      </c>
      <c r="T10" s="116" t="str">
        <f t="shared" ref="T10" si="1">IF(S10&lt;50, "NE",IF(S10&lt;60,2,IF(S10&lt;75,3,IF(S10&lt;90,4,5))))</f>
        <v>NE</v>
      </c>
    </row>
    <row r="11" spans="1:20" ht="15.75" thickBot="1" x14ac:dyDescent="0.3">
      <c r="A11" s="240"/>
      <c r="B11" s="240"/>
      <c r="C11" s="240"/>
      <c r="D11" s="62" t="str">
        <f>'Analitika nastave'!D11</f>
        <v>P</v>
      </c>
      <c r="E11" s="63" t="str">
        <f>IF('Analitika nastave'!J10="DA",'Analitika nastave'!E11+'Analitika nastave'!F11+'Analitika nastave'!G11+'Analitika nastave'!H11,IF(E$7&gt;0,E$7/E$6*E10,""))</f>
        <v/>
      </c>
      <c r="F11" s="238"/>
      <c r="G11" s="69" t="str">
        <f>IF('Analitika nastave'!P10="DA",'Analitika nastave'!K11+'Analitika nastave'!L11+'Analitika nastave'!M11+'Analitika nastave'!N11,IF(G$7&gt;0,G$7/G$6*G10,""))</f>
        <v/>
      </c>
      <c r="H11" s="238"/>
      <c r="I11" s="69" t="str">
        <f>IF('Analitika nastave'!V10="DA",'Analitika nastave'!Q11+'Analitika nastave'!R11+'Analitika nastave'!S11+'Analitika nastave'!T11,IF(I$7&gt;0,I$7/I$6*I10,""))</f>
        <v/>
      </c>
      <c r="J11" s="238"/>
      <c r="K11" s="69" t="str">
        <f>IF('Analitika nastave'!AB10="DA",'Analitika nastave'!W11+'Analitika nastave'!X11+'Analitika nastave'!Y11+'Analitika nastave'!Z11,IF(K$7&gt;0,K$7/K$6*K10,""))</f>
        <v/>
      </c>
      <c r="L11" s="238"/>
      <c r="M11" s="69" t="str">
        <f>IF('Analitika nastave'!AH10="DA",'Analitika nastave'!AC11+'Analitika nastave'!AD11+'Analitika nastave'!AE11+'Analitika nastave'!AF11,IF(M$7&gt;0,M$7/M$6*M10,""))</f>
        <v/>
      </c>
      <c r="N11" s="238"/>
      <c r="O11" s="69" t="str">
        <f>IF('Analitika nastave'!AN10="DA",'Analitika nastave'!AI11+'Analitika nastave'!AJ11+'Analitika nastave'!AK11+'Analitika nastave'!AL11,IF(O$7&gt;0,O$7/O$6*O10,""))</f>
        <v/>
      </c>
      <c r="P11" s="238"/>
      <c r="Q11" s="69" t="str">
        <f>IF('Analitika nastave'!AT10="DA",'Analitika nastave'!AO11+'Analitika nastave'!AP11+'Analitika nastave'!AQ11+'Analitika nastave'!AR11,IF(Q$7&gt;0,Q$7/Q$6*Q10,""))</f>
        <v/>
      </c>
      <c r="R11" s="238"/>
      <c r="S11" s="236"/>
      <c r="T11" s="117"/>
    </row>
    <row r="12" spans="1:20" x14ac:dyDescent="0.25">
      <c r="A12" s="241">
        <f>'Analitika nastave'!A12</f>
        <v>3</v>
      </c>
      <c r="B12" s="239" t="str">
        <f>'Analitika nastave'!B12</f>
        <v xml:space="preserve"> </v>
      </c>
      <c r="C12" s="241">
        <f>'Analitika nastave'!C12:C13</f>
        <v>0</v>
      </c>
      <c r="D12" s="65" t="str">
        <f>'Analitika nastave'!D12</f>
        <v>B</v>
      </c>
      <c r="E12" s="90">
        <f>IF('Analitika nastave'!J12="DA",'Analitika nastave'!E12+'Analitika nastave'!F12+'Analitika nastave'!G12+'Analitika nastave'!H12,0)</f>
        <v>0</v>
      </c>
      <c r="F12" s="237" t="str">
        <f>IF(OR('Analitika nastave'!J12:J13="DA",AND(E13&gt;=(E$7/2),E$7&gt;0)),"DA","NE")</f>
        <v>NE</v>
      </c>
      <c r="G12" s="90">
        <f>IF('Analitika nastave'!P12="DA",'Analitika nastave'!K12+'Analitika nastave'!L12+'Analitika nastave'!M12+'Analitika nastave'!N12,0)</f>
        <v>0</v>
      </c>
      <c r="H12" s="237" t="str">
        <f>IF(OR('Analitika nastave'!P12:P13="DA",AND(G13&gt;=(G$7/2),G$7&gt;0)),"DA","NE")</f>
        <v>NE</v>
      </c>
      <c r="I12" s="90">
        <f>IF('Analitika nastave'!V12="DA",'Analitika nastave'!Q12+'Analitika nastave'!R12+'Analitika nastave'!S12+'Analitika nastave'!T12,0)</f>
        <v>0</v>
      </c>
      <c r="J12" s="237" t="str">
        <f>IF(OR('Analitika nastave'!V12:V13="DA",AND(I13&gt;=(I$7/2),I$7&gt;0)),"DA","NE")</f>
        <v>NE</v>
      </c>
      <c r="K12" s="90">
        <f>IF('Analitika nastave'!AB12="DA",'Analitika nastave'!W12+'Analitika nastave'!X12+'Analitika nastave'!Y12+'Analitika nastave'!Z12,0)</f>
        <v>0</v>
      </c>
      <c r="L12" s="237" t="str">
        <f>IF(OR('Analitika nastave'!AB12:AB13="DA",AND(K13&gt;=(K$7/2),K$7&gt;0)),"DA","NE")</f>
        <v>NE</v>
      </c>
      <c r="M12" s="90">
        <f>IF('Analitika nastave'!AH12="DA",'Analitika nastave'!AC12+'Analitika nastave'!AD12+'Analitika nastave'!AE12+'Analitika nastave'!AF12,0)</f>
        <v>0</v>
      </c>
      <c r="N12" s="237" t="str">
        <f>IF(OR('Analitika nastave'!AH12:AH13="DA",AND(M13&gt;=(M$7/2),M$7&gt;0)),"DA","NE")</f>
        <v>NE</v>
      </c>
      <c r="O12" s="90">
        <f>IF('Analitika nastave'!AN12="DA",'Analitika nastave'!AI12+'Analitika nastave'!AJ12+'Analitika nastave'!AK12+'Analitika nastave'!AL12,0)</f>
        <v>0</v>
      </c>
      <c r="P12" s="237" t="str">
        <f>IF(OR('Analitika nastave'!AN12:AN13="DA",AND(O13&gt;=(O$7/2),O$7&gt;0)),"DA","NE")</f>
        <v>NE</v>
      </c>
      <c r="Q12" s="90">
        <f>IF('Analitika nastave'!AT12="DA",'Analitika nastave'!AO12+'Analitika nastave'!AP12+'Analitika nastave'!AQ12+'Analitika nastave'!AR12,0)</f>
        <v>0</v>
      </c>
      <c r="R12" s="237" t="str">
        <f>IF(OR('Analitika nastave'!AT12:AT13="DA",AND(Q13&gt;=(Q$7/2),Q$7&gt;0)),"DA","NE")</f>
        <v>NE</v>
      </c>
      <c r="S12" s="235">
        <f t="shared" ref="S12" si="2">IF(AND(R12="DA",P12="DA",N12="DA",L12="DA",J12="DA",H12="DA",F12="DA"),E13+G13+I13+K13+M13+O13+Q13,0)</f>
        <v>0</v>
      </c>
      <c r="T12" s="116" t="str">
        <f t="shared" ref="T12" si="3">IF(S12&lt;50, "NE",IF(S12&lt;60,2,IF(S12&lt;75,3,IF(S12&lt;90,4,5))))</f>
        <v>NE</v>
      </c>
    </row>
    <row r="13" spans="1:20" ht="15.75" thickBot="1" x14ac:dyDescent="0.3">
      <c r="A13" s="240"/>
      <c r="B13" s="240"/>
      <c r="C13" s="240"/>
      <c r="D13" s="62" t="str">
        <f>'Analitika nastave'!D13</f>
        <v>P</v>
      </c>
      <c r="E13" s="63" t="str">
        <f>IF('Analitika nastave'!J12="DA",'Analitika nastave'!E13+'Analitika nastave'!F13+'Analitika nastave'!G13+'Analitika nastave'!H13,IF(E$7&gt;0,E$7/E$6*E12,""))</f>
        <v/>
      </c>
      <c r="F13" s="238"/>
      <c r="G13" s="69" t="str">
        <f>IF('Analitika nastave'!P12="DA",'Analitika nastave'!K13+'Analitika nastave'!L13+'Analitika nastave'!M13+'Analitika nastave'!N13,IF(G$7&gt;0,G$7/G$6*G12,""))</f>
        <v/>
      </c>
      <c r="H13" s="238"/>
      <c r="I13" s="69" t="str">
        <f>IF('Analitika nastave'!V12="DA",'Analitika nastave'!Q13+'Analitika nastave'!R13+'Analitika nastave'!S13+'Analitika nastave'!T13,IF(I$7&gt;0,I$7/I$6*I12,""))</f>
        <v/>
      </c>
      <c r="J13" s="238"/>
      <c r="K13" s="69" t="str">
        <f>IF('Analitika nastave'!AB12="DA",'Analitika nastave'!W13+'Analitika nastave'!X13+'Analitika nastave'!Y13+'Analitika nastave'!Z13,IF(K$7&gt;0,K$7/K$6*K12,""))</f>
        <v/>
      </c>
      <c r="L13" s="238"/>
      <c r="M13" s="69" t="str">
        <f>IF('Analitika nastave'!AH12="DA",'Analitika nastave'!AC13+'Analitika nastave'!AD13+'Analitika nastave'!AE13+'Analitika nastave'!AF13,IF(M$7&gt;0,M$7/M$6*M12,""))</f>
        <v/>
      </c>
      <c r="N13" s="238"/>
      <c r="O13" s="69" t="str">
        <f>IF('Analitika nastave'!AN12="DA",'Analitika nastave'!AI13+'Analitika nastave'!AJ13+'Analitika nastave'!AK13+'Analitika nastave'!AL13,IF(O$7&gt;0,O$7/O$6*O12,""))</f>
        <v/>
      </c>
      <c r="P13" s="238"/>
      <c r="Q13" s="69" t="str">
        <f>IF('Analitika nastave'!AT12="DA",'Analitika nastave'!AO13+'Analitika nastave'!AP13+'Analitika nastave'!AQ13+'Analitika nastave'!AR13,IF(Q$7&gt;0,Q$7/Q$6*Q12,""))</f>
        <v/>
      </c>
      <c r="R13" s="238"/>
      <c r="S13" s="236"/>
      <c r="T13" s="117"/>
    </row>
    <row r="14" spans="1:20" x14ac:dyDescent="0.25">
      <c r="A14" s="241">
        <f>'Analitika nastave'!A14</f>
        <v>4</v>
      </c>
      <c r="B14" s="239" t="str">
        <f>'Analitika nastave'!B14</f>
        <v xml:space="preserve"> </v>
      </c>
      <c r="C14" s="241">
        <f>'Analitika nastave'!C14:C15</f>
        <v>0</v>
      </c>
      <c r="D14" s="65" t="str">
        <f>'Analitika nastave'!D14</f>
        <v>B</v>
      </c>
      <c r="E14" s="90">
        <f>IF('Analitika nastave'!J14="DA",'Analitika nastave'!E14+'Analitika nastave'!F14+'Analitika nastave'!G14+'Analitika nastave'!H14,0)</f>
        <v>0</v>
      </c>
      <c r="F14" s="237" t="str">
        <f>IF(OR('Analitika nastave'!J14:J15="DA",AND(E15&gt;=(E$7/2),E$7&gt;0)),"DA","NE")</f>
        <v>NE</v>
      </c>
      <c r="G14" s="90">
        <f>IF('Analitika nastave'!P14="DA",'Analitika nastave'!K14+'Analitika nastave'!L14+'Analitika nastave'!M14+'Analitika nastave'!N14,0)</f>
        <v>0</v>
      </c>
      <c r="H14" s="237" t="str">
        <f>IF(OR('Analitika nastave'!P14:P15="DA",AND(G15&gt;=(G$7/2),G$7&gt;0)),"DA","NE")</f>
        <v>NE</v>
      </c>
      <c r="I14" s="90">
        <f>IF('Analitika nastave'!V14="DA",'Analitika nastave'!Q14+'Analitika nastave'!R14+'Analitika nastave'!S14+'Analitika nastave'!T14,0)</f>
        <v>0</v>
      </c>
      <c r="J14" s="237" t="str">
        <f>IF(OR('Analitika nastave'!V14:V15="DA",AND(I15&gt;=(I$7/2),I$7&gt;0)),"DA","NE")</f>
        <v>NE</v>
      </c>
      <c r="K14" s="90">
        <f>IF('Analitika nastave'!AB14="DA",'Analitika nastave'!W14+'Analitika nastave'!X14+'Analitika nastave'!Y14+'Analitika nastave'!Z14,0)</f>
        <v>0</v>
      </c>
      <c r="L14" s="237" t="str">
        <f>IF(OR('Analitika nastave'!AB14:AB15="DA",AND(K15&gt;=(K$7/2),K$7&gt;0)),"DA","NE")</f>
        <v>NE</v>
      </c>
      <c r="M14" s="90">
        <f>IF('Analitika nastave'!AH14="DA",'Analitika nastave'!AC14+'Analitika nastave'!AD14+'Analitika nastave'!AE14+'Analitika nastave'!AF14,0)</f>
        <v>0</v>
      </c>
      <c r="N14" s="237" t="str">
        <f>IF(OR('Analitika nastave'!AH14:AH15="DA",AND(M15&gt;=(M$7/2),M$7&gt;0)),"DA","NE")</f>
        <v>NE</v>
      </c>
      <c r="O14" s="90">
        <f>IF('Analitika nastave'!AN14="DA",'Analitika nastave'!AI14+'Analitika nastave'!AJ14+'Analitika nastave'!AK14+'Analitika nastave'!AL14,0)</f>
        <v>0</v>
      </c>
      <c r="P14" s="237" t="str">
        <f>IF(OR('Analitika nastave'!AN14:AN15="DA",AND(O15&gt;=(O$7/2),O$7&gt;0)),"DA","NE")</f>
        <v>NE</v>
      </c>
      <c r="Q14" s="90">
        <f>IF('Analitika nastave'!AT14="DA",'Analitika nastave'!AO14+'Analitika nastave'!AP14+'Analitika nastave'!AQ14+'Analitika nastave'!AR14,0)</f>
        <v>0</v>
      </c>
      <c r="R14" s="237" t="str">
        <f>IF(OR('Analitika nastave'!AT14:AT15="DA",AND(Q15&gt;=(Q$7/2),Q$7&gt;0)),"DA","NE")</f>
        <v>NE</v>
      </c>
      <c r="S14" s="235">
        <f t="shared" ref="S14" si="4">IF(AND(R14="DA",P14="DA",N14="DA",L14="DA",J14="DA",H14="DA",F14="DA"),E15+G15+I15+K15+M15+O15+Q15,0)</f>
        <v>0</v>
      </c>
      <c r="T14" s="116" t="str">
        <f t="shared" ref="T14" si="5">IF(S14&lt;50, "NE",IF(S14&lt;60,2,IF(S14&lt;75,3,IF(S14&lt;90,4,5))))</f>
        <v>NE</v>
      </c>
    </row>
    <row r="15" spans="1:20" ht="15.75" thickBot="1" x14ac:dyDescent="0.3">
      <c r="A15" s="240"/>
      <c r="B15" s="240"/>
      <c r="C15" s="240"/>
      <c r="D15" s="62" t="str">
        <f>'Analitika nastave'!D15</f>
        <v>P</v>
      </c>
      <c r="E15" s="63" t="str">
        <f>IF('Analitika nastave'!J14="DA",'Analitika nastave'!E15+'Analitika nastave'!F15+'Analitika nastave'!G15+'Analitika nastave'!H15,IF(E$7&gt;0,E$7/E$6*E14,""))</f>
        <v/>
      </c>
      <c r="F15" s="238"/>
      <c r="G15" s="69" t="str">
        <f>IF('Analitika nastave'!P14="DA",'Analitika nastave'!K15+'Analitika nastave'!L15+'Analitika nastave'!M15+'Analitika nastave'!N15,IF(G$7&gt;0,G$7/G$6*G14,""))</f>
        <v/>
      </c>
      <c r="H15" s="238"/>
      <c r="I15" s="69" t="str">
        <f>IF('Analitika nastave'!V14="DA",'Analitika nastave'!Q15+'Analitika nastave'!R15+'Analitika nastave'!S15+'Analitika nastave'!T15,IF(I$7&gt;0,I$7/I$6*I14,""))</f>
        <v/>
      </c>
      <c r="J15" s="238"/>
      <c r="K15" s="69" t="str">
        <f>IF('Analitika nastave'!AB14="DA",'Analitika nastave'!W15+'Analitika nastave'!X15+'Analitika nastave'!Y15+'Analitika nastave'!Z15,IF(K$7&gt;0,K$7/K$6*K14,""))</f>
        <v/>
      </c>
      <c r="L15" s="238"/>
      <c r="M15" s="69" t="str">
        <f>IF('Analitika nastave'!AH14="DA",'Analitika nastave'!AC15+'Analitika nastave'!AD15+'Analitika nastave'!AE15+'Analitika nastave'!AF15,IF(M$7&gt;0,M$7/M$6*M14,""))</f>
        <v/>
      </c>
      <c r="N15" s="238"/>
      <c r="O15" s="69" t="str">
        <f>IF('Analitika nastave'!AN14="DA",'Analitika nastave'!AI15+'Analitika nastave'!AJ15+'Analitika nastave'!AK15+'Analitika nastave'!AL15,IF(O$7&gt;0,O$7/O$6*O14,""))</f>
        <v/>
      </c>
      <c r="P15" s="238"/>
      <c r="Q15" s="69" t="str">
        <f>IF('Analitika nastave'!AT14="DA",'Analitika nastave'!AO15+'Analitika nastave'!AP15+'Analitika nastave'!AQ15+'Analitika nastave'!AR15,IF(Q$7&gt;0,Q$7/Q$6*Q14,""))</f>
        <v/>
      </c>
      <c r="R15" s="238"/>
      <c r="S15" s="236"/>
      <c r="T15" s="117"/>
    </row>
    <row r="16" spans="1:20" x14ac:dyDescent="0.25">
      <c r="A16" s="241">
        <f>'Analitika nastave'!A16</f>
        <v>5</v>
      </c>
      <c r="B16" s="239" t="str">
        <f>'Analitika nastave'!B16</f>
        <v xml:space="preserve"> </v>
      </c>
      <c r="C16" s="241">
        <f>'Analitika nastave'!C16:C17</f>
        <v>0</v>
      </c>
      <c r="D16" s="65" t="str">
        <f>'Analitika nastave'!D16</f>
        <v>B</v>
      </c>
      <c r="E16" s="90">
        <f>IF('Analitika nastave'!J16="DA",'Analitika nastave'!E16+'Analitika nastave'!F16+'Analitika nastave'!G16+'Analitika nastave'!H16,0)</f>
        <v>0</v>
      </c>
      <c r="F16" s="237" t="str">
        <f>IF(OR('Analitika nastave'!J16:J17="DA",AND(E17&gt;=(E$7/2),E$7&gt;0)),"DA","NE")</f>
        <v>NE</v>
      </c>
      <c r="G16" s="90">
        <f>IF('Analitika nastave'!P16="DA",'Analitika nastave'!K16+'Analitika nastave'!L16+'Analitika nastave'!M16+'Analitika nastave'!N16,0)</f>
        <v>0</v>
      </c>
      <c r="H16" s="237" t="str">
        <f>IF(OR('Analitika nastave'!P16:P17="DA",AND(G17&gt;=(G$7/2),G$7&gt;0)),"DA","NE")</f>
        <v>NE</v>
      </c>
      <c r="I16" s="90">
        <f>IF('Analitika nastave'!V16="DA",'Analitika nastave'!Q16+'Analitika nastave'!R16+'Analitika nastave'!S16+'Analitika nastave'!T16,0)</f>
        <v>0</v>
      </c>
      <c r="J16" s="237" t="str">
        <f>IF(OR('Analitika nastave'!V16:V17="DA",AND(I17&gt;=(I$7/2),I$7&gt;0)),"DA","NE")</f>
        <v>NE</v>
      </c>
      <c r="K16" s="90">
        <f>IF('Analitika nastave'!AB16="DA",'Analitika nastave'!W16+'Analitika nastave'!X16+'Analitika nastave'!Y16+'Analitika nastave'!Z16,0)</f>
        <v>0</v>
      </c>
      <c r="L16" s="237" t="str">
        <f>IF(OR('Analitika nastave'!AB16:AB17="DA",AND(K17&gt;=(K$7/2),K$7&gt;0)),"DA","NE")</f>
        <v>NE</v>
      </c>
      <c r="M16" s="90">
        <f>IF('Analitika nastave'!AH16="DA",'Analitika nastave'!AC16+'Analitika nastave'!AD16+'Analitika nastave'!AE16+'Analitika nastave'!AF16,0)</f>
        <v>0</v>
      </c>
      <c r="N16" s="237" t="str">
        <f>IF(OR('Analitika nastave'!AH16:AH17="DA",AND(M17&gt;=(M$7/2),M$7&gt;0)),"DA","NE")</f>
        <v>NE</v>
      </c>
      <c r="O16" s="90">
        <f>IF('Analitika nastave'!AN16="DA",'Analitika nastave'!AI16+'Analitika nastave'!AJ16+'Analitika nastave'!AK16+'Analitika nastave'!AL16,0)</f>
        <v>0</v>
      </c>
      <c r="P16" s="237" t="str">
        <f>IF(OR('Analitika nastave'!AN16:AN17="DA",AND(O17&gt;=(O$7/2),O$7&gt;0)),"DA","NE")</f>
        <v>NE</v>
      </c>
      <c r="Q16" s="90">
        <f>IF('Analitika nastave'!AT16="DA",'Analitika nastave'!AO16+'Analitika nastave'!AP16+'Analitika nastave'!AQ16+'Analitika nastave'!AR16,0)</f>
        <v>0</v>
      </c>
      <c r="R16" s="237" t="str">
        <f>IF(OR('Analitika nastave'!AT16:AT17="DA",AND(Q17&gt;=(Q$7/2),Q$7&gt;0)),"DA","NE")</f>
        <v>NE</v>
      </c>
      <c r="S16" s="235">
        <f t="shared" ref="S16" si="6">IF(AND(R16="DA",P16="DA",N16="DA",L16="DA",J16="DA",H16="DA",F16="DA"),E17+G17+I17+K17+M17+O17+Q17,0)</f>
        <v>0</v>
      </c>
      <c r="T16" s="116" t="str">
        <f t="shared" ref="T16" si="7">IF(S16&lt;50, "NE",IF(S16&lt;60,2,IF(S16&lt;75,3,IF(S16&lt;90,4,5))))</f>
        <v>NE</v>
      </c>
    </row>
    <row r="17" spans="1:20" ht="15.75" thickBot="1" x14ac:dyDescent="0.3">
      <c r="A17" s="240"/>
      <c r="B17" s="240"/>
      <c r="C17" s="240"/>
      <c r="D17" s="62" t="str">
        <f>'Analitika nastave'!D17</f>
        <v>P</v>
      </c>
      <c r="E17" s="63" t="str">
        <f>IF('Analitika nastave'!J16="DA",'Analitika nastave'!E17+'Analitika nastave'!F17+'Analitika nastave'!G17+'Analitika nastave'!H17,IF(E$7&gt;0,E$7/E$6*E16,""))</f>
        <v/>
      </c>
      <c r="F17" s="238"/>
      <c r="G17" s="69" t="str">
        <f>IF('Analitika nastave'!P16="DA",'Analitika nastave'!K17+'Analitika nastave'!L17+'Analitika nastave'!M17+'Analitika nastave'!N17,IF(G$7&gt;0,G$7/G$6*G16,""))</f>
        <v/>
      </c>
      <c r="H17" s="238"/>
      <c r="I17" s="69" t="str">
        <f>IF('Analitika nastave'!V16="DA",'Analitika nastave'!Q17+'Analitika nastave'!R17+'Analitika nastave'!S17+'Analitika nastave'!T17,IF(I$7&gt;0,I$7/I$6*I16,""))</f>
        <v/>
      </c>
      <c r="J17" s="238"/>
      <c r="K17" s="69" t="str">
        <f>IF('Analitika nastave'!AB16="DA",'Analitika nastave'!W17+'Analitika nastave'!X17+'Analitika nastave'!Y17+'Analitika nastave'!Z17,IF(K$7&gt;0,K$7/K$6*K16,""))</f>
        <v/>
      </c>
      <c r="L17" s="238"/>
      <c r="M17" s="69" t="str">
        <f>IF('Analitika nastave'!AH16="DA",'Analitika nastave'!AC17+'Analitika nastave'!AD17+'Analitika nastave'!AE17+'Analitika nastave'!AF17,IF(M$7&gt;0,M$7/M$6*M16,""))</f>
        <v/>
      </c>
      <c r="N17" s="238"/>
      <c r="O17" s="69" t="str">
        <f>IF('Analitika nastave'!AN16="DA",'Analitika nastave'!AI17+'Analitika nastave'!AJ17+'Analitika nastave'!AK17+'Analitika nastave'!AL17,IF(O$7&gt;0,O$7/O$6*O16,""))</f>
        <v/>
      </c>
      <c r="P17" s="238"/>
      <c r="Q17" s="69" t="str">
        <f>IF('Analitika nastave'!AT16="DA",'Analitika nastave'!AO17+'Analitika nastave'!AP17+'Analitika nastave'!AQ17+'Analitika nastave'!AR17,IF(Q$7&gt;0,Q$7/Q$6*Q16,""))</f>
        <v/>
      </c>
      <c r="R17" s="238"/>
      <c r="S17" s="236"/>
      <c r="T17" s="117"/>
    </row>
    <row r="18" spans="1:20" x14ac:dyDescent="0.25">
      <c r="A18" s="241">
        <f>'Analitika nastave'!A18</f>
        <v>6</v>
      </c>
      <c r="B18" s="239" t="str">
        <f>'Analitika nastave'!B18</f>
        <v xml:space="preserve"> </v>
      </c>
      <c r="C18" s="241">
        <f>'Analitika nastave'!C18:C19</f>
        <v>0</v>
      </c>
      <c r="D18" s="65" t="str">
        <f>'Analitika nastave'!D18</f>
        <v>B</v>
      </c>
      <c r="E18" s="90">
        <f>IF('Analitika nastave'!J18="DA",'Analitika nastave'!E18+'Analitika nastave'!F18+'Analitika nastave'!G18+'Analitika nastave'!H18,0)</f>
        <v>0</v>
      </c>
      <c r="F18" s="237" t="str">
        <f>IF(OR('Analitika nastave'!J18:J19="DA",AND(E19&gt;=(E$7/2),E$7&gt;0)),"DA","NE")</f>
        <v>NE</v>
      </c>
      <c r="G18" s="90">
        <f>IF('Analitika nastave'!P18="DA",'Analitika nastave'!K18+'Analitika nastave'!L18+'Analitika nastave'!M18+'Analitika nastave'!N18,0)</f>
        <v>0</v>
      </c>
      <c r="H18" s="237" t="str">
        <f>IF(OR('Analitika nastave'!P18:P19="DA",AND(G19&gt;=(G$7/2),G$7&gt;0)),"DA","NE")</f>
        <v>NE</v>
      </c>
      <c r="I18" s="90">
        <f>IF('Analitika nastave'!V18="DA",'Analitika nastave'!Q18+'Analitika nastave'!R18+'Analitika nastave'!S18+'Analitika nastave'!T18,0)</f>
        <v>0</v>
      </c>
      <c r="J18" s="237" t="str">
        <f>IF(OR('Analitika nastave'!V18:V19="DA",AND(I19&gt;=(I$7/2),I$7&gt;0)),"DA","NE")</f>
        <v>NE</v>
      </c>
      <c r="K18" s="90">
        <f>IF('Analitika nastave'!AB18="DA",'Analitika nastave'!W18+'Analitika nastave'!X18+'Analitika nastave'!Y18+'Analitika nastave'!Z18,0)</f>
        <v>0</v>
      </c>
      <c r="L18" s="237" t="str">
        <f>IF(OR('Analitika nastave'!AB18:AB19="DA",AND(K19&gt;=(K$7/2),K$7&gt;0)),"DA","NE")</f>
        <v>NE</v>
      </c>
      <c r="M18" s="90">
        <f>IF('Analitika nastave'!AH18="DA",'Analitika nastave'!AC18+'Analitika nastave'!AD18+'Analitika nastave'!AE18+'Analitika nastave'!AF18,0)</f>
        <v>0</v>
      </c>
      <c r="N18" s="237" t="str">
        <f>IF(OR('Analitika nastave'!AH18:AH19="DA",AND(M19&gt;=(M$7/2),M$7&gt;0)),"DA","NE")</f>
        <v>NE</v>
      </c>
      <c r="O18" s="90">
        <f>IF('Analitika nastave'!AN18="DA",'Analitika nastave'!AI18+'Analitika nastave'!AJ18+'Analitika nastave'!AK18+'Analitika nastave'!AL18,0)</f>
        <v>0</v>
      </c>
      <c r="P18" s="237" t="str">
        <f>IF(OR('Analitika nastave'!AN18:AN19="DA",AND(O19&gt;=(O$7/2),O$7&gt;0)),"DA","NE")</f>
        <v>NE</v>
      </c>
      <c r="Q18" s="90">
        <f>IF('Analitika nastave'!AT18="DA",'Analitika nastave'!AO18+'Analitika nastave'!AP18+'Analitika nastave'!AQ18+'Analitika nastave'!AR18,0)</f>
        <v>0</v>
      </c>
      <c r="R18" s="237" t="str">
        <f>IF(OR('Analitika nastave'!AT18:AT19="DA",AND(Q19&gt;=(Q$7/2),Q$7&gt;0)),"DA","NE")</f>
        <v>NE</v>
      </c>
      <c r="S18" s="235">
        <f t="shared" ref="S18" si="8">IF(AND(R18="DA",P18="DA",N18="DA",L18="DA",J18="DA",H18="DA",F18="DA"),E19+G19+I19+K19+M19+O19+Q19,0)</f>
        <v>0</v>
      </c>
      <c r="T18" s="116" t="str">
        <f t="shared" ref="T18" si="9">IF(S18&lt;50, "NE",IF(S18&lt;60,2,IF(S18&lt;75,3,IF(S18&lt;90,4,5))))</f>
        <v>NE</v>
      </c>
    </row>
    <row r="19" spans="1:20" ht="15.75" thickBot="1" x14ac:dyDescent="0.3">
      <c r="A19" s="240"/>
      <c r="B19" s="240"/>
      <c r="C19" s="240"/>
      <c r="D19" s="62" t="str">
        <f>'Analitika nastave'!D19</f>
        <v>P</v>
      </c>
      <c r="E19" s="63" t="str">
        <f>IF('Analitika nastave'!J18="DA",'Analitika nastave'!E19+'Analitika nastave'!F19+'Analitika nastave'!G19+'Analitika nastave'!H19,IF(E$7&gt;0,E$7/E$6*E18,""))</f>
        <v/>
      </c>
      <c r="F19" s="238"/>
      <c r="G19" s="69" t="str">
        <f>IF('Analitika nastave'!P18="DA",'Analitika nastave'!K19+'Analitika nastave'!L19+'Analitika nastave'!M19+'Analitika nastave'!N19,IF(G$7&gt;0,G$7/G$6*G18,""))</f>
        <v/>
      </c>
      <c r="H19" s="238"/>
      <c r="I19" s="69" t="str">
        <f>IF('Analitika nastave'!V18="DA",'Analitika nastave'!Q19+'Analitika nastave'!R19+'Analitika nastave'!S19+'Analitika nastave'!T19,IF(I$7&gt;0,I$7/I$6*I18,""))</f>
        <v/>
      </c>
      <c r="J19" s="238"/>
      <c r="K19" s="69" t="str">
        <f>IF('Analitika nastave'!AB18="DA",'Analitika nastave'!W19+'Analitika nastave'!X19+'Analitika nastave'!Y19+'Analitika nastave'!Z19,IF(K$7&gt;0,K$7/K$6*K18,""))</f>
        <v/>
      </c>
      <c r="L19" s="238"/>
      <c r="M19" s="69" t="str">
        <f>IF('Analitika nastave'!AH18="DA",'Analitika nastave'!AC19+'Analitika nastave'!AD19+'Analitika nastave'!AE19+'Analitika nastave'!AF19,IF(M$7&gt;0,M$7/M$6*M18,""))</f>
        <v/>
      </c>
      <c r="N19" s="238"/>
      <c r="O19" s="69" t="str">
        <f>IF('Analitika nastave'!AN18="DA",'Analitika nastave'!AI19+'Analitika nastave'!AJ19+'Analitika nastave'!AK19+'Analitika nastave'!AL19,IF(O$7&gt;0,O$7/O$6*O18,""))</f>
        <v/>
      </c>
      <c r="P19" s="238"/>
      <c r="Q19" s="69" t="str">
        <f>IF('Analitika nastave'!AT18="DA",'Analitika nastave'!AO19+'Analitika nastave'!AP19+'Analitika nastave'!AQ19+'Analitika nastave'!AR19,IF(Q$7&gt;0,Q$7/Q$6*Q18,""))</f>
        <v/>
      </c>
      <c r="R19" s="238"/>
      <c r="S19" s="236"/>
      <c r="T19" s="117"/>
    </row>
    <row r="20" spans="1:20" x14ac:dyDescent="0.25">
      <c r="A20" s="241">
        <f>'Analitika nastave'!A20</f>
        <v>7</v>
      </c>
      <c r="B20" s="239" t="str">
        <f>'Analitika nastave'!B20</f>
        <v xml:space="preserve"> </v>
      </c>
      <c r="C20" s="241">
        <f>'Analitika nastave'!C20:C21</f>
        <v>0</v>
      </c>
      <c r="D20" s="65" t="str">
        <f>'Analitika nastave'!D20</f>
        <v>B</v>
      </c>
      <c r="E20" s="90">
        <f>IF('Analitika nastave'!J20="DA",'Analitika nastave'!E20+'Analitika nastave'!F20+'Analitika nastave'!G20+'Analitika nastave'!H20,0)</f>
        <v>0</v>
      </c>
      <c r="F20" s="237" t="str">
        <f>IF(OR('Analitika nastave'!J20:J21="DA",AND(E21&gt;=(E$7/2),E$7&gt;0)),"DA","NE")</f>
        <v>NE</v>
      </c>
      <c r="G20" s="90">
        <f>IF('Analitika nastave'!P20="DA",'Analitika nastave'!K20+'Analitika nastave'!L20+'Analitika nastave'!M20+'Analitika nastave'!N20,0)</f>
        <v>0</v>
      </c>
      <c r="H20" s="237" t="str">
        <f>IF(OR('Analitika nastave'!P20:P21="DA",AND(G21&gt;=(G$7/2),G$7&gt;0)),"DA","NE")</f>
        <v>NE</v>
      </c>
      <c r="I20" s="90">
        <f>IF('Analitika nastave'!V20="DA",'Analitika nastave'!Q20+'Analitika nastave'!R20+'Analitika nastave'!S20+'Analitika nastave'!T20,0)</f>
        <v>0</v>
      </c>
      <c r="J20" s="237" t="str">
        <f>IF(OR('Analitika nastave'!V20:V21="DA",AND(I21&gt;=(I$7/2),I$7&gt;0)),"DA","NE")</f>
        <v>NE</v>
      </c>
      <c r="K20" s="90">
        <f>IF('Analitika nastave'!AB20="DA",'Analitika nastave'!W20+'Analitika nastave'!X20+'Analitika nastave'!Y20+'Analitika nastave'!Z20,0)</f>
        <v>0</v>
      </c>
      <c r="L20" s="237" t="str">
        <f>IF(OR('Analitika nastave'!AB20:AB21="DA",AND(K21&gt;=(K$7/2),K$7&gt;0)),"DA","NE")</f>
        <v>NE</v>
      </c>
      <c r="M20" s="90">
        <f>IF('Analitika nastave'!AH20="DA",'Analitika nastave'!AC20+'Analitika nastave'!AD20+'Analitika nastave'!AE20+'Analitika nastave'!AF20,0)</f>
        <v>0</v>
      </c>
      <c r="N20" s="237" t="str">
        <f>IF(OR('Analitika nastave'!AH20:AH21="DA",AND(M21&gt;=(M$7/2),M$7&gt;0)),"DA","NE")</f>
        <v>NE</v>
      </c>
      <c r="O20" s="90">
        <f>IF('Analitika nastave'!AN20="DA",'Analitika nastave'!AI20+'Analitika nastave'!AJ20+'Analitika nastave'!AK20+'Analitika nastave'!AL20,0)</f>
        <v>0</v>
      </c>
      <c r="P20" s="237" t="str">
        <f>IF(OR('Analitika nastave'!AN20:AN21="DA",AND(O21&gt;=(O$7/2),O$7&gt;0)),"DA","NE")</f>
        <v>NE</v>
      </c>
      <c r="Q20" s="90">
        <f>IF('Analitika nastave'!AT20="DA",'Analitika nastave'!AO20+'Analitika nastave'!AP20+'Analitika nastave'!AQ20+'Analitika nastave'!AR20,0)</f>
        <v>0</v>
      </c>
      <c r="R20" s="237" t="str">
        <f>IF(OR('Analitika nastave'!AT20:AT21="DA",AND(Q21&gt;=(Q$7/2),Q$7&gt;0)),"DA","NE")</f>
        <v>NE</v>
      </c>
      <c r="S20" s="235">
        <f t="shared" ref="S20" si="10">IF(AND(R20="DA",P20="DA",N20="DA",L20="DA",J20="DA",H20="DA",F20="DA"),E21+G21+I21+K21+M21+O21+Q21,0)</f>
        <v>0</v>
      </c>
      <c r="T20" s="116" t="str">
        <f t="shared" ref="T20" si="11">IF(S20&lt;50, "NE",IF(S20&lt;60,2,IF(S20&lt;75,3,IF(S20&lt;90,4,5))))</f>
        <v>NE</v>
      </c>
    </row>
    <row r="21" spans="1:20" ht="15.75" thickBot="1" x14ac:dyDescent="0.3">
      <c r="A21" s="240"/>
      <c r="B21" s="240"/>
      <c r="C21" s="240"/>
      <c r="D21" s="62" t="str">
        <f>'Analitika nastave'!D21</f>
        <v>P</v>
      </c>
      <c r="E21" s="63" t="str">
        <f>IF('Analitika nastave'!J20="DA",'Analitika nastave'!E21+'Analitika nastave'!F21+'Analitika nastave'!G21+'Analitika nastave'!H21,IF(E$7&gt;0,E$7/E$6*E20,""))</f>
        <v/>
      </c>
      <c r="F21" s="238"/>
      <c r="G21" s="69" t="str">
        <f>IF('Analitika nastave'!P20="DA",'Analitika nastave'!K21+'Analitika nastave'!L21+'Analitika nastave'!M21+'Analitika nastave'!N21,IF(G$7&gt;0,G$7/G$6*G20,""))</f>
        <v/>
      </c>
      <c r="H21" s="238"/>
      <c r="I21" s="69" t="str">
        <f>IF('Analitika nastave'!V20="DA",'Analitika nastave'!Q21+'Analitika nastave'!R21+'Analitika nastave'!S21+'Analitika nastave'!T21,IF(I$7&gt;0,I$7/I$6*I20,""))</f>
        <v/>
      </c>
      <c r="J21" s="238"/>
      <c r="K21" s="69" t="str">
        <f>IF('Analitika nastave'!AB20="DA",'Analitika nastave'!W21+'Analitika nastave'!X21+'Analitika nastave'!Y21+'Analitika nastave'!Z21,IF(K$7&gt;0,K$7/K$6*K20,""))</f>
        <v/>
      </c>
      <c r="L21" s="238"/>
      <c r="M21" s="69" t="str">
        <f>IF('Analitika nastave'!AH20="DA",'Analitika nastave'!AC21+'Analitika nastave'!AD21+'Analitika nastave'!AE21+'Analitika nastave'!AF21,IF(M$7&gt;0,M$7/M$6*M20,""))</f>
        <v/>
      </c>
      <c r="N21" s="238"/>
      <c r="O21" s="69" t="str">
        <f>IF('Analitika nastave'!AN20="DA",'Analitika nastave'!AI21+'Analitika nastave'!AJ21+'Analitika nastave'!AK21+'Analitika nastave'!AL21,IF(O$7&gt;0,O$7/O$6*O20,""))</f>
        <v/>
      </c>
      <c r="P21" s="238"/>
      <c r="Q21" s="69" t="str">
        <f>IF('Analitika nastave'!AT20="DA",'Analitika nastave'!AO21+'Analitika nastave'!AP21+'Analitika nastave'!AQ21+'Analitika nastave'!AR21,IF(Q$7&gt;0,Q$7/Q$6*Q20,""))</f>
        <v/>
      </c>
      <c r="R21" s="238"/>
      <c r="S21" s="236"/>
      <c r="T21" s="117"/>
    </row>
    <row r="22" spans="1:20" x14ac:dyDescent="0.25">
      <c r="A22" s="241">
        <f>'Analitika nastave'!A22</f>
        <v>8</v>
      </c>
      <c r="B22" s="239" t="str">
        <f>'Analitika nastave'!B22</f>
        <v xml:space="preserve"> </v>
      </c>
      <c r="C22" s="241">
        <f>'Analitika nastave'!C22:C23</f>
        <v>0</v>
      </c>
      <c r="D22" s="65" t="str">
        <f>'Analitika nastave'!D22</f>
        <v>B</v>
      </c>
      <c r="E22" s="90">
        <f>IF('Analitika nastave'!J22="DA",'Analitika nastave'!E22+'Analitika nastave'!F22+'Analitika nastave'!G22+'Analitika nastave'!H22,0)</f>
        <v>0</v>
      </c>
      <c r="F22" s="237" t="str">
        <f>IF(OR('Analitika nastave'!J22:J23="DA",AND(E23&gt;=(E$7/2),E$7&gt;0)),"DA","NE")</f>
        <v>NE</v>
      </c>
      <c r="G22" s="90">
        <f>IF('Analitika nastave'!P22="DA",'Analitika nastave'!K22+'Analitika nastave'!L22+'Analitika nastave'!M22+'Analitika nastave'!N22,0)</f>
        <v>0</v>
      </c>
      <c r="H22" s="237" t="str">
        <f>IF(OR('Analitika nastave'!P22:P23="DA",AND(G23&gt;=(G$7/2),G$7&gt;0)),"DA","NE")</f>
        <v>NE</v>
      </c>
      <c r="I22" s="90">
        <f>IF('Analitika nastave'!V22="DA",'Analitika nastave'!Q22+'Analitika nastave'!R22+'Analitika nastave'!S22+'Analitika nastave'!T22,0)</f>
        <v>0</v>
      </c>
      <c r="J22" s="237" t="str">
        <f>IF(OR('Analitika nastave'!V22:V23="DA",AND(I23&gt;=(I$7/2),I$7&gt;0)),"DA","NE")</f>
        <v>NE</v>
      </c>
      <c r="K22" s="90">
        <f>IF('Analitika nastave'!AB22="DA",'Analitika nastave'!W22+'Analitika nastave'!X22+'Analitika nastave'!Y22+'Analitika nastave'!Z22,0)</f>
        <v>0</v>
      </c>
      <c r="L22" s="237" t="str">
        <f>IF(OR('Analitika nastave'!AB22:AB23="DA",AND(K23&gt;=(K$7/2),K$7&gt;0)),"DA","NE")</f>
        <v>NE</v>
      </c>
      <c r="M22" s="90">
        <f>IF('Analitika nastave'!AH22="DA",'Analitika nastave'!AC22+'Analitika nastave'!AD22+'Analitika nastave'!AE22+'Analitika nastave'!AF22,0)</f>
        <v>0</v>
      </c>
      <c r="N22" s="237" t="str">
        <f>IF(OR('Analitika nastave'!AH22:AH23="DA",AND(M23&gt;=(M$7/2),M$7&gt;0)),"DA","NE")</f>
        <v>NE</v>
      </c>
      <c r="O22" s="90">
        <f>IF('Analitika nastave'!AN22="DA",'Analitika nastave'!AI22+'Analitika nastave'!AJ22+'Analitika nastave'!AK22+'Analitika nastave'!AL22,0)</f>
        <v>0</v>
      </c>
      <c r="P22" s="237" t="str">
        <f>IF(OR('Analitika nastave'!AN22:AN23="DA",AND(O23&gt;=(O$7/2),O$7&gt;0)),"DA","NE")</f>
        <v>NE</v>
      </c>
      <c r="Q22" s="90">
        <f>IF('Analitika nastave'!AT22="DA",'Analitika nastave'!AO22+'Analitika nastave'!AP22+'Analitika nastave'!AQ22+'Analitika nastave'!AR22,0)</f>
        <v>0</v>
      </c>
      <c r="R22" s="237" t="str">
        <f>IF(OR('Analitika nastave'!AT22:AT23="DA",AND(Q23&gt;=(Q$7/2),Q$7&gt;0)),"DA","NE")</f>
        <v>NE</v>
      </c>
      <c r="S22" s="235">
        <f t="shared" ref="S22" si="12">IF(AND(R22="DA",P22="DA",N22="DA",L22="DA",J22="DA",H22="DA",F22="DA"),E23+G23+I23+K23+M23+O23+Q23,0)</f>
        <v>0</v>
      </c>
      <c r="T22" s="116" t="str">
        <f t="shared" ref="T22" si="13">IF(S22&lt;50, "NE",IF(S22&lt;60,2,IF(S22&lt;75,3,IF(S22&lt;90,4,5))))</f>
        <v>NE</v>
      </c>
    </row>
    <row r="23" spans="1:20" ht="15.75" thickBot="1" x14ac:dyDescent="0.3">
      <c r="A23" s="240"/>
      <c r="B23" s="240"/>
      <c r="C23" s="240"/>
      <c r="D23" s="62" t="str">
        <f>'Analitika nastave'!D23</f>
        <v>P</v>
      </c>
      <c r="E23" s="63" t="str">
        <f>IF('Analitika nastave'!J22="DA",'Analitika nastave'!E23+'Analitika nastave'!F23+'Analitika nastave'!G23+'Analitika nastave'!H23,IF(E$7&gt;0,E$7/E$6*E22,""))</f>
        <v/>
      </c>
      <c r="F23" s="238"/>
      <c r="G23" s="69" t="str">
        <f>IF('Analitika nastave'!P22="DA",'Analitika nastave'!K23+'Analitika nastave'!L23+'Analitika nastave'!M23+'Analitika nastave'!N23,IF(G$7&gt;0,G$7/G$6*G22,""))</f>
        <v/>
      </c>
      <c r="H23" s="238"/>
      <c r="I23" s="69" t="str">
        <f>IF('Analitika nastave'!V22="DA",'Analitika nastave'!Q23+'Analitika nastave'!R23+'Analitika nastave'!S23+'Analitika nastave'!T23,IF(I$7&gt;0,I$7/I$6*I22,""))</f>
        <v/>
      </c>
      <c r="J23" s="238"/>
      <c r="K23" s="69" t="str">
        <f>IF('Analitika nastave'!AB22="DA",'Analitika nastave'!W23+'Analitika nastave'!X23+'Analitika nastave'!Y23+'Analitika nastave'!Z23,IF(K$7&gt;0,K$7/K$6*K22,""))</f>
        <v/>
      </c>
      <c r="L23" s="238"/>
      <c r="M23" s="69" t="str">
        <f>IF('Analitika nastave'!AH22="DA",'Analitika nastave'!AC23+'Analitika nastave'!AD23+'Analitika nastave'!AE23+'Analitika nastave'!AF23,IF(M$7&gt;0,M$7/M$6*M22,""))</f>
        <v/>
      </c>
      <c r="N23" s="238"/>
      <c r="O23" s="69" t="str">
        <f>IF('Analitika nastave'!AN22="DA",'Analitika nastave'!AI23+'Analitika nastave'!AJ23+'Analitika nastave'!AK23+'Analitika nastave'!AL23,IF(O$7&gt;0,O$7/O$6*O22,""))</f>
        <v/>
      </c>
      <c r="P23" s="238"/>
      <c r="Q23" s="69" t="str">
        <f>IF('Analitika nastave'!AT22="DA",'Analitika nastave'!AO23+'Analitika nastave'!AP23+'Analitika nastave'!AQ23+'Analitika nastave'!AR23,IF(Q$7&gt;0,Q$7/Q$6*Q22,""))</f>
        <v/>
      </c>
      <c r="R23" s="238"/>
      <c r="S23" s="236"/>
      <c r="T23" s="117"/>
    </row>
    <row r="24" spans="1:20" x14ac:dyDescent="0.25">
      <c r="A24" s="241">
        <f>'Analitika nastave'!A24</f>
        <v>9</v>
      </c>
      <c r="B24" s="239" t="str">
        <f>'Analitika nastave'!B24</f>
        <v xml:space="preserve"> </v>
      </c>
      <c r="C24" s="241">
        <f>'Analitika nastave'!C24:C25</f>
        <v>0</v>
      </c>
      <c r="D24" s="65" t="str">
        <f>'Analitika nastave'!D24</f>
        <v>B</v>
      </c>
      <c r="E24" s="90">
        <f>IF('Analitika nastave'!J24="DA",'Analitika nastave'!E24+'Analitika nastave'!F24+'Analitika nastave'!G24+'Analitika nastave'!H24,0)</f>
        <v>0</v>
      </c>
      <c r="F24" s="237" t="str">
        <f>IF(OR('Analitika nastave'!J24:J25="DA",AND(E25&gt;=(E$7/2),E$7&gt;0)),"DA","NE")</f>
        <v>NE</v>
      </c>
      <c r="G24" s="90">
        <f>IF('Analitika nastave'!P24="DA",'Analitika nastave'!K24+'Analitika nastave'!L24+'Analitika nastave'!M24+'Analitika nastave'!N24,0)</f>
        <v>0</v>
      </c>
      <c r="H24" s="237" t="str">
        <f>IF(OR('Analitika nastave'!P24:P25="DA",AND(G25&gt;=(G$7/2),G$7&gt;0)),"DA","NE")</f>
        <v>NE</v>
      </c>
      <c r="I24" s="90">
        <f>IF('Analitika nastave'!V24="DA",'Analitika nastave'!Q24+'Analitika nastave'!R24+'Analitika nastave'!S24+'Analitika nastave'!T24,0)</f>
        <v>0</v>
      </c>
      <c r="J24" s="237" t="str">
        <f>IF(OR('Analitika nastave'!V24:V25="DA",AND(I25&gt;=(I$7/2),I$7&gt;0)),"DA","NE")</f>
        <v>NE</v>
      </c>
      <c r="K24" s="90">
        <f>IF('Analitika nastave'!AB24="DA",'Analitika nastave'!W24+'Analitika nastave'!X24+'Analitika nastave'!Y24+'Analitika nastave'!Z24,0)</f>
        <v>0</v>
      </c>
      <c r="L24" s="237" t="str">
        <f>IF(OR('Analitika nastave'!AB24:AB25="DA",AND(K25&gt;=(K$7/2),K$7&gt;0)),"DA","NE")</f>
        <v>NE</v>
      </c>
      <c r="M24" s="90">
        <f>IF('Analitika nastave'!AH24="DA",'Analitika nastave'!AC24+'Analitika nastave'!AD24+'Analitika nastave'!AE24+'Analitika nastave'!AF24,0)</f>
        <v>0</v>
      </c>
      <c r="N24" s="237" t="str">
        <f>IF(OR('Analitika nastave'!AH24:AH25="DA",AND(M25&gt;=(M$7/2),M$7&gt;0)),"DA","NE")</f>
        <v>NE</v>
      </c>
      <c r="O24" s="90">
        <f>IF('Analitika nastave'!AN24="DA",'Analitika nastave'!AI24+'Analitika nastave'!AJ24+'Analitika nastave'!AK24+'Analitika nastave'!AL24,0)</f>
        <v>0</v>
      </c>
      <c r="P24" s="237" t="str">
        <f>IF(OR('Analitika nastave'!AN24:AN25="DA",AND(O25&gt;=(O$7/2),O$7&gt;0)),"DA","NE")</f>
        <v>NE</v>
      </c>
      <c r="Q24" s="90">
        <f>IF('Analitika nastave'!AT24="DA",'Analitika nastave'!AO24+'Analitika nastave'!AP24+'Analitika nastave'!AQ24+'Analitika nastave'!AR24,0)</f>
        <v>0</v>
      </c>
      <c r="R24" s="237" t="str">
        <f>IF(OR('Analitika nastave'!AT24:AT25="DA",AND(Q25&gt;=(Q$7/2),Q$7&gt;0)),"DA","NE")</f>
        <v>NE</v>
      </c>
      <c r="S24" s="235">
        <f t="shared" ref="S24" si="14">IF(AND(R24="DA",P24="DA",N24="DA",L24="DA",J24="DA",H24="DA",F24="DA"),E25+G25+I25+K25+M25+O25+Q25,0)</f>
        <v>0</v>
      </c>
      <c r="T24" s="116" t="str">
        <f t="shared" ref="T24" si="15">IF(S24&lt;50, "NE",IF(S24&lt;60,2,IF(S24&lt;75,3,IF(S24&lt;90,4,5))))</f>
        <v>NE</v>
      </c>
    </row>
    <row r="25" spans="1:20" ht="15.75" thickBot="1" x14ac:dyDescent="0.3">
      <c r="A25" s="240"/>
      <c r="B25" s="240"/>
      <c r="C25" s="240"/>
      <c r="D25" s="62" t="str">
        <f>'Analitika nastave'!D25</f>
        <v>P</v>
      </c>
      <c r="E25" s="63" t="str">
        <f>IF('Analitika nastave'!J24="DA",'Analitika nastave'!E25+'Analitika nastave'!F25+'Analitika nastave'!G25+'Analitika nastave'!H25,IF(E$7&gt;0,E$7/E$6*E24,""))</f>
        <v/>
      </c>
      <c r="F25" s="238"/>
      <c r="G25" s="69" t="str">
        <f>IF('Analitika nastave'!P24="DA",'Analitika nastave'!K25+'Analitika nastave'!L25+'Analitika nastave'!M25+'Analitika nastave'!N25,IF(G$7&gt;0,G$7/G$6*G24,""))</f>
        <v/>
      </c>
      <c r="H25" s="238"/>
      <c r="I25" s="69" t="str">
        <f>IF('Analitika nastave'!V24="DA",'Analitika nastave'!Q25+'Analitika nastave'!R25+'Analitika nastave'!S25+'Analitika nastave'!T25,IF(I$7&gt;0,I$7/I$6*I24,""))</f>
        <v/>
      </c>
      <c r="J25" s="238"/>
      <c r="K25" s="69" t="str">
        <f>IF('Analitika nastave'!AB24="DA",'Analitika nastave'!W25+'Analitika nastave'!X25+'Analitika nastave'!Y25+'Analitika nastave'!Z25,IF(K$7&gt;0,K$7/K$6*K24,""))</f>
        <v/>
      </c>
      <c r="L25" s="238"/>
      <c r="M25" s="69" t="str">
        <f>IF('Analitika nastave'!AH24="DA",'Analitika nastave'!AC25+'Analitika nastave'!AD25+'Analitika nastave'!AE25+'Analitika nastave'!AF25,IF(M$7&gt;0,M$7/M$6*M24,""))</f>
        <v/>
      </c>
      <c r="N25" s="238"/>
      <c r="O25" s="69" t="str">
        <f>IF('Analitika nastave'!AN24="DA",'Analitika nastave'!AI25+'Analitika nastave'!AJ25+'Analitika nastave'!AK25+'Analitika nastave'!AL25,IF(O$7&gt;0,O$7/O$6*O24,""))</f>
        <v/>
      </c>
      <c r="P25" s="238"/>
      <c r="Q25" s="69" t="str">
        <f>IF('Analitika nastave'!AT24="DA",'Analitika nastave'!AO25+'Analitika nastave'!AP25+'Analitika nastave'!AQ25+'Analitika nastave'!AR25,IF(Q$7&gt;0,Q$7/Q$6*Q24,""))</f>
        <v/>
      </c>
      <c r="R25" s="238"/>
      <c r="S25" s="236"/>
      <c r="T25" s="117"/>
    </row>
    <row r="26" spans="1:20" x14ac:dyDescent="0.25">
      <c r="A26" s="241">
        <f>'Analitika nastave'!A26</f>
        <v>10</v>
      </c>
      <c r="B26" s="239" t="str">
        <f>'Analitika nastave'!B26</f>
        <v xml:space="preserve"> </v>
      </c>
      <c r="C26" s="241">
        <f>'Analitika nastave'!C26:C27</f>
        <v>0</v>
      </c>
      <c r="D26" s="65" t="str">
        <f>'Analitika nastave'!D26</f>
        <v>B</v>
      </c>
      <c r="E26" s="90">
        <f>IF('Analitika nastave'!J26="DA",'Analitika nastave'!E26+'Analitika nastave'!F26+'Analitika nastave'!G26+'Analitika nastave'!H26,0)</f>
        <v>0</v>
      </c>
      <c r="F26" s="237" t="str">
        <f>IF(OR('Analitika nastave'!J26:J27="DA",AND(E27&gt;=(E$7/2),E$7&gt;0)),"DA","NE")</f>
        <v>NE</v>
      </c>
      <c r="G26" s="90">
        <f>IF('Analitika nastave'!P26="DA",'Analitika nastave'!K26+'Analitika nastave'!L26+'Analitika nastave'!M26+'Analitika nastave'!N26,0)</f>
        <v>0</v>
      </c>
      <c r="H26" s="237" t="str">
        <f>IF(OR('Analitika nastave'!P26:P27="DA",AND(G27&gt;=(G$7/2),G$7&gt;0)),"DA","NE")</f>
        <v>NE</v>
      </c>
      <c r="I26" s="90">
        <f>IF('Analitika nastave'!V26="DA",'Analitika nastave'!Q26+'Analitika nastave'!R26+'Analitika nastave'!S26+'Analitika nastave'!T26,0)</f>
        <v>0</v>
      </c>
      <c r="J26" s="237" t="str">
        <f>IF(OR('Analitika nastave'!V26:V27="DA",AND(I27&gt;=(I$7/2),I$7&gt;0)),"DA","NE")</f>
        <v>NE</v>
      </c>
      <c r="K26" s="90">
        <f>IF('Analitika nastave'!AB26="DA",'Analitika nastave'!W26+'Analitika nastave'!X26+'Analitika nastave'!Y26+'Analitika nastave'!Z26,0)</f>
        <v>0</v>
      </c>
      <c r="L26" s="237" t="str">
        <f>IF(OR('Analitika nastave'!AB26:AB27="DA",AND(K27&gt;=(K$7/2),K$7&gt;0)),"DA","NE")</f>
        <v>NE</v>
      </c>
      <c r="M26" s="90">
        <f>IF('Analitika nastave'!AH26="DA",'Analitika nastave'!AC26+'Analitika nastave'!AD26+'Analitika nastave'!AE26+'Analitika nastave'!AF26,0)</f>
        <v>0</v>
      </c>
      <c r="N26" s="237" t="str">
        <f>IF(OR('Analitika nastave'!AH26:AH27="DA",AND(M27&gt;=(M$7/2),M$7&gt;0)),"DA","NE")</f>
        <v>NE</v>
      </c>
      <c r="O26" s="90">
        <f>IF('Analitika nastave'!AN26="DA",'Analitika nastave'!AI26+'Analitika nastave'!AJ26+'Analitika nastave'!AK26+'Analitika nastave'!AL26,0)</f>
        <v>0</v>
      </c>
      <c r="P26" s="237" t="str">
        <f>IF(OR('Analitika nastave'!AN26:AN27="DA",AND(O27&gt;=(O$7/2),O$7&gt;0)),"DA","NE")</f>
        <v>NE</v>
      </c>
      <c r="Q26" s="90">
        <f>IF('Analitika nastave'!AT26="DA",'Analitika nastave'!AO26+'Analitika nastave'!AP26+'Analitika nastave'!AQ26+'Analitika nastave'!AR26,0)</f>
        <v>0</v>
      </c>
      <c r="R26" s="237" t="str">
        <f>IF(OR('Analitika nastave'!AT26:AT27="DA",AND(Q27&gt;=(Q$7/2),Q$7&gt;0)),"DA","NE")</f>
        <v>NE</v>
      </c>
      <c r="S26" s="235">
        <f t="shared" ref="S26" si="16">IF(AND(R26="DA",P26="DA",N26="DA",L26="DA",J26="DA",H26="DA",F26="DA"),E27+G27+I27+K27+M27+O27+Q27,0)</f>
        <v>0</v>
      </c>
      <c r="T26" s="116" t="str">
        <f t="shared" ref="T26" si="17">IF(S26&lt;50, "NE",IF(S26&lt;60,2,IF(S26&lt;75,3,IF(S26&lt;90,4,5))))</f>
        <v>NE</v>
      </c>
    </row>
    <row r="27" spans="1:20" ht="15.75" thickBot="1" x14ac:dyDescent="0.3">
      <c r="A27" s="240"/>
      <c r="B27" s="240"/>
      <c r="C27" s="240"/>
      <c r="D27" s="62" t="str">
        <f>'Analitika nastave'!D27</f>
        <v>P</v>
      </c>
      <c r="E27" s="63" t="str">
        <f>IF('Analitika nastave'!J26="DA",'Analitika nastave'!E27+'Analitika nastave'!F27+'Analitika nastave'!G27+'Analitika nastave'!H27,IF(E$7&gt;0,E$7/E$6*E26,""))</f>
        <v/>
      </c>
      <c r="F27" s="238"/>
      <c r="G27" s="69" t="str">
        <f>IF('Analitika nastave'!P26="DA",'Analitika nastave'!K27+'Analitika nastave'!L27+'Analitika nastave'!M27+'Analitika nastave'!N27,IF(G$7&gt;0,G$7/G$6*G26,""))</f>
        <v/>
      </c>
      <c r="H27" s="238"/>
      <c r="I27" s="69" t="str">
        <f>IF('Analitika nastave'!V26="DA",'Analitika nastave'!Q27+'Analitika nastave'!R27+'Analitika nastave'!S27+'Analitika nastave'!T27,IF(I$7&gt;0,I$7/I$6*I26,""))</f>
        <v/>
      </c>
      <c r="J27" s="238"/>
      <c r="K27" s="69" t="str">
        <f>IF('Analitika nastave'!AB26="DA",'Analitika nastave'!W27+'Analitika nastave'!X27+'Analitika nastave'!Y27+'Analitika nastave'!Z27,IF(K$7&gt;0,K$7/K$6*K26,""))</f>
        <v/>
      </c>
      <c r="L27" s="238"/>
      <c r="M27" s="69" t="str">
        <f>IF('Analitika nastave'!AH26="DA",'Analitika nastave'!AC27+'Analitika nastave'!AD27+'Analitika nastave'!AE27+'Analitika nastave'!AF27,IF(M$7&gt;0,M$7/M$6*M26,""))</f>
        <v/>
      </c>
      <c r="N27" s="238"/>
      <c r="O27" s="69" t="str">
        <f>IF('Analitika nastave'!AN26="DA",'Analitika nastave'!AI27+'Analitika nastave'!AJ27+'Analitika nastave'!AK27+'Analitika nastave'!AL27,IF(O$7&gt;0,O$7/O$6*O26,""))</f>
        <v/>
      </c>
      <c r="P27" s="238"/>
      <c r="Q27" s="69" t="str">
        <f>IF('Analitika nastave'!AT26="DA",'Analitika nastave'!AO27+'Analitika nastave'!AP27+'Analitika nastave'!AQ27+'Analitika nastave'!AR27,IF(Q$7&gt;0,Q$7/Q$6*Q26,""))</f>
        <v/>
      </c>
      <c r="R27" s="238"/>
      <c r="S27" s="236"/>
      <c r="T27" s="117"/>
    </row>
    <row r="28" spans="1:20" x14ac:dyDescent="0.25">
      <c r="A28" s="241">
        <f>'Analitika nastave'!A28</f>
        <v>11</v>
      </c>
      <c r="B28" s="239" t="str">
        <f>'Analitika nastave'!B28</f>
        <v xml:space="preserve"> </v>
      </c>
      <c r="C28" s="241">
        <f>'Analitika nastave'!C28:C29</f>
        <v>0</v>
      </c>
      <c r="D28" s="65" t="str">
        <f>'Analitika nastave'!D28</f>
        <v>B</v>
      </c>
      <c r="E28" s="90">
        <f>IF('Analitika nastave'!J28="DA",'Analitika nastave'!E28+'Analitika nastave'!F28+'Analitika nastave'!G28+'Analitika nastave'!H28,0)</f>
        <v>0</v>
      </c>
      <c r="F28" s="237" t="str">
        <f>IF(OR('Analitika nastave'!J28:J29="DA",AND(E29&gt;=(E$7/2),E$7&gt;0)),"DA","NE")</f>
        <v>NE</v>
      </c>
      <c r="G28" s="90">
        <f>IF('Analitika nastave'!P28="DA",'Analitika nastave'!K28+'Analitika nastave'!L28+'Analitika nastave'!M28+'Analitika nastave'!N28,0)</f>
        <v>0</v>
      </c>
      <c r="H28" s="237" t="str">
        <f>IF(OR('Analitika nastave'!P28:P29="DA",AND(G29&gt;=(G$7/2),G$7&gt;0)),"DA","NE")</f>
        <v>NE</v>
      </c>
      <c r="I28" s="90">
        <f>IF('Analitika nastave'!V28="DA",'Analitika nastave'!Q28+'Analitika nastave'!R28+'Analitika nastave'!S28+'Analitika nastave'!T28,0)</f>
        <v>0</v>
      </c>
      <c r="J28" s="237" t="str">
        <f>IF(OR('Analitika nastave'!V28:V29="DA",AND(I29&gt;=(I$7/2),I$7&gt;0)),"DA","NE")</f>
        <v>NE</v>
      </c>
      <c r="K28" s="90">
        <f>IF('Analitika nastave'!AB28="DA",'Analitika nastave'!W28+'Analitika nastave'!X28+'Analitika nastave'!Y28+'Analitika nastave'!Z28,0)</f>
        <v>0</v>
      </c>
      <c r="L28" s="237" t="str">
        <f>IF(OR('Analitika nastave'!AB28:AB29="DA",AND(K29&gt;=(K$7/2),K$7&gt;0)),"DA","NE")</f>
        <v>NE</v>
      </c>
      <c r="M28" s="90">
        <f>IF('Analitika nastave'!AH28="DA",'Analitika nastave'!AC28+'Analitika nastave'!AD28+'Analitika nastave'!AE28+'Analitika nastave'!AF28,0)</f>
        <v>0</v>
      </c>
      <c r="N28" s="237" t="str">
        <f>IF(OR('Analitika nastave'!AH28:AH29="DA",AND(M29&gt;=(M$7/2),M$7&gt;0)),"DA","NE")</f>
        <v>NE</v>
      </c>
      <c r="O28" s="90">
        <f>IF('Analitika nastave'!AN28="DA",'Analitika nastave'!AI28+'Analitika nastave'!AJ28+'Analitika nastave'!AK28+'Analitika nastave'!AL28,0)</f>
        <v>0</v>
      </c>
      <c r="P28" s="237" t="str">
        <f>IF(OR('Analitika nastave'!AN28:AN29="DA",AND(O29&gt;=(O$7/2),O$7&gt;0)),"DA","NE")</f>
        <v>NE</v>
      </c>
      <c r="Q28" s="90">
        <f>IF('Analitika nastave'!AT28="DA",'Analitika nastave'!AO28+'Analitika nastave'!AP28+'Analitika nastave'!AQ28+'Analitika nastave'!AR28,0)</f>
        <v>0</v>
      </c>
      <c r="R28" s="237" t="str">
        <f>IF(OR('Analitika nastave'!AT28:AT29="DA",AND(Q29&gt;=(Q$7/2),Q$7&gt;0)),"DA","NE")</f>
        <v>NE</v>
      </c>
      <c r="S28" s="235">
        <f t="shared" ref="S28" si="18">IF(AND(R28="DA",P28="DA",N28="DA",L28="DA",J28="DA",H28="DA",F28="DA"),E29+G29+I29+K29+M29+O29+Q29,0)</f>
        <v>0</v>
      </c>
      <c r="T28" s="116" t="str">
        <f t="shared" ref="T28" si="19">IF(S28&lt;50, "NE",IF(S28&lt;60,2,IF(S28&lt;75,3,IF(S28&lt;90,4,5))))</f>
        <v>NE</v>
      </c>
    </row>
    <row r="29" spans="1:20" ht="15.75" thickBot="1" x14ac:dyDescent="0.3">
      <c r="A29" s="240"/>
      <c r="B29" s="240"/>
      <c r="C29" s="240"/>
      <c r="D29" s="62" t="str">
        <f>'Analitika nastave'!D29</f>
        <v>P</v>
      </c>
      <c r="E29" s="63" t="str">
        <f>IF('Analitika nastave'!J28="DA",'Analitika nastave'!E29+'Analitika nastave'!F29+'Analitika nastave'!G29+'Analitika nastave'!H29,IF(E$7&gt;0,E$7/E$6*E28,""))</f>
        <v/>
      </c>
      <c r="F29" s="238"/>
      <c r="G29" s="69" t="str">
        <f>IF('Analitika nastave'!P28="DA",'Analitika nastave'!K29+'Analitika nastave'!L29+'Analitika nastave'!M29+'Analitika nastave'!N29,IF(G$7&gt;0,G$7/G$6*G28,""))</f>
        <v/>
      </c>
      <c r="H29" s="238"/>
      <c r="I29" s="69" t="str">
        <f>IF('Analitika nastave'!V28="DA",'Analitika nastave'!Q29+'Analitika nastave'!R29+'Analitika nastave'!S29+'Analitika nastave'!T29,IF(I$7&gt;0,I$7/I$6*I28,""))</f>
        <v/>
      </c>
      <c r="J29" s="238"/>
      <c r="K29" s="69" t="str">
        <f>IF('Analitika nastave'!AB28="DA",'Analitika nastave'!W29+'Analitika nastave'!X29+'Analitika nastave'!Y29+'Analitika nastave'!Z29,IF(K$7&gt;0,K$7/K$6*K28,""))</f>
        <v/>
      </c>
      <c r="L29" s="238"/>
      <c r="M29" s="69" t="str">
        <f>IF('Analitika nastave'!AH28="DA",'Analitika nastave'!AC29+'Analitika nastave'!AD29+'Analitika nastave'!AE29+'Analitika nastave'!AF29,IF(M$7&gt;0,M$7/M$6*M28,""))</f>
        <v/>
      </c>
      <c r="N29" s="238"/>
      <c r="O29" s="69" t="str">
        <f>IF('Analitika nastave'!AN28="DA",'Analitika nastave'!AI29+'Analitika nastave'!AJ29+'Analitika nastave'!AK29+'Analitika nastave'!AL29,IF(O$7&gt;0,O$7/O$6*O28,""))</f>
        <v/>
      </c>
      <c r="P29" s="238"/>
      <c r="Q29" s="69" t="str">
        <f>IF('Analitika nastave'!AT28="DA",'Analitika nastave'!AO29+'Analitika nastave'!AP29+'Analitika nastave'!AQ29+'Analitika nastave'!AR29,IF(Q$7&gt;0,Q$7/Q$6*Q28,""))</f>
        <v/>
      </c>
      <c r="R29" s="238"/>
      <c r="S29" s="236"/>
      <c r="T29" s="117"/>
    </row>
    <row r="30" spans="1:20" x14ac:dyDescent="0.25">
      <c r="A30" s="241">
        <f>'Analitika nastave'!A30</f>
        <v>12</v>
      </c>
      <c r="B30" s="239" t="str">
        <f>'Analitika nastave'!B30</f>
        <v xml:space="preserve"> </v>
      </c>
      <c r="C30" s="241">
        <f>'Analitika nastave'!C30:C31</f>
        <v>0</v>
      </c>
      <c r="D30" s="65" t="str">
        <f>'Analitika nastave'!D30</f>
        <v>B</v>
      </c>
      <c r="E30" s="90">
        <f>IF('Analitika nastave'!J30="DA",'Analitika nastave'!E30+'Analitika nastave'!F30+'Analitika nastave'!G30+'Analitika nastave'!H30,0)</f>
        <v>0</v>
      </c>
      <c r="F30" s="237" t="str">
        <f>IF(OR('Analitika nastave'!J30:J31="DA",AND(E31&gt;=(E$7/2),E$7&gt;0)),"DA","NE")</f>
        <v>NE</v>
      </c>
      <c r="G30" s="90">
        <f>IF('Analitika nastave'!P30="DA",'Analitika nastave'!K30+'Analitika nastave'!L30+'Analitika nastave'!M30+'Analitika nastave'!N30,0)</f>
        <v>0</v>
      </c>
      <c r="H30" s="237" t="str">
        <f>IF(OR('Analitika nastave'!P30:P31="DA",AND(G31&gt;=(G$7/2),G$7&gt;0)),"DA","NE")</f>
        <v>NE</v>
      </c>
      <c r="I30" s="90">
        <f>IF('Analitika nastave'!V30="DA",'Analitika nastave'!Q30+'Analitika nastave'!R30+'Analitika nastave'!S30+'Analitika nastave'!T30,0)</f>
        <v>0</v>
      </c>
      <c r="J30" s="237" t="str">
        <f>IF(OR('Analitika nastave'!V30:V31="DA",AND(I31&gt;=(I$7/2),I$7&gt;0)),"DA","NE")</f>
        <v>NE</v>
      </c>
      <c r="K30" s="90">
        <f>IF('Analitika nastave'!AB30="DA",'Analitika nastave'!W30+'Analitika nastave'!X30+'Analitika nastave'!Y30+'Analitika nastave'!Z30,0)</f>
        <v>0</v>
      </c>
      <c r="L30" s="237" t="str">
        <f>IF(OR('Analitika nastave'!AB30:AB31="DA",AND(K31&gt;=(K$7/2),K$7&gt;0)),"DA","NE")</f>
        <v>NE</v>
      </c>
      <c r="M30" s="90">
        <f>IF('Analitika nastave'!AH30="DA",'Analitika nastave'!AC30+'Analitika nastave'!AD30+'Analitika nastave'!AE30+'Analitika nastave'!AF30,0)</f>
        <v>0</v>
      </c>
      <c r="N30" s="237" t="str">
        <f>IF(OR('Analitika nastave'!AH30:AH31="DA",AND(M31&gt;=(M$7/2),M$7&gt;0)),"DA","NE")</f>
        <v>NE</v>
      </c>
      <c r="O30" s="90">
        <f>IF('Analitika nastave'!AN30="DA",'Analitika nastave'!AI30+'Analitika nastave'!AJ30+'Analitika nastave'!AK30+'Analitika nastave'!AL30,0)</f>
        <v>0</v>
      </c>
      <c r="P30" s="237" t="str">
        <f>IF(OR('Analitika nastave'!AN30:AN31="DA",AND(O31&gt;=(O$7/2),O$7&gt;0)),"DA","NE")</f>
        <v>NE</v>
      </c>
      <c r="Q30" s="90">
        <f>IF('Analitika nastave'!AT30="DA",'Analitika nastave'!AO30+'Analitika nastave'!AP30+'Analitika nastave'!AQ30+'Analitika nastave'!AR30,0)</f>
        <v>0</v>
      </c>
      <c r="R30" s="237" t="str">
        <f>IF(OR('Analitika nastave'!AT30:AT31="DA",AND(Q31&gt;=(Q$7/2),Q$7&gt;0)),"DA","NE")</f>
        <v>NE</v>
      </c>
      <c r="S30" s="235">
        <f t="shared" ref="S30" si="20">IF(AND(R30="DA",P30="DA",N30="DA",L30="DA",J30="DA",H30="DA",F30="DA"),E31+G31+I31+K31+M31+O31+Q31,0)</f>
        <v>0</v>
      </c>
      <c r="T30" s="116" t="str">
        <f t="shared" ref="T30" si="21">IF(S30&lt;50, "NE",IF(S30&lt;60,2,IF(S30&lt;75,3,IF(S30&lt;90,4,5))))</f>
        <v>NE</v>
      </c>
    </row>
    <row r="31" spans="1:20" ht="15.75" thickBot="1" x14ac:dyDescent="0.3">
      <c r="A31" s="240"/>
      <c r="B31" s="240"/>
      <c r="C31" s="240"/>
      <c r="D31" s="62" t="str">
        <f>'Analitika nastave'!D31</f>
        <v>P</v>
      </c>
      <c r="E31" s="63" t="str">
        <f>IF('Analitika nastave'!J30="DA",'Analitika nastave'!E31+'Analitika nastave'!F31+'Analitika nastave'!G31+'Analitika nastave'!H31,IF(E$7&gt;0,E$7/E$6*E30,""))</f>
        <v/>
      </c>
      <c r="F31" s="238"/>
      <c r="G31" s="69" t="str">
        <f>IF('Analitika nastave'!P30="DA",'Analitika nastave'!K31+'Analitika nastave'!L31+'Analitika nastave'!M31+'Analitika nastave'!N31,IF(G$7&gt;0,G$7/G$6*G30,""))</f>
        <v/>
      </c>
      <c r="H31" s="238"/>
      <c r="I31" s="69" t="str">
        <f>IF('Analitika nastave'!V30="DA",'Analitika nastave'!Q31+'Analitika nastave'!R31+'Analitika nastave'!S31+'Analitika nastave'!T31,IF(I$7&gt;0,I$7/I$6*I30,""))</f>
        <v/>
      </c>
      <c r="J31" s="238"/>
      <c r="K31" s="69" t="str">
        <f>IF('Analitika nastave'!AB30="DA",'Analitika nastave'!W31+'Analitika nastave'!X31+'Analitika nastave'!Y31+'Analitika nastave'!Z31,IF(K$7&gt;0,K$7/K$6*K30,""))</f>
        <v/>
      </c>
      <c r="L31" s="238"/>
      <c r="M31" s="69" t="str">
        <f>IF('Analitika nastave'!AH30="DA",'Analitika nastave'!AC31+'Analitika nastave'!AD31+'Analitika nastave'!AE31+'Analitika nastave'!AF31,IF(M$7&gt;0,M$7/M$6*M30,""))</f>
        <v/>
      </c>
      <c r="N31" s="238"/>
      <c r="O31" s="69" t="str">
        <f>IF('Analitika nastave'!AN30="DA",'Analitika nastave'!AI31+'Analitika nastave'!AJ31+'Analitika nastave'!AK31+'Analitika nastave'!AL31,IF(O$7&gt;0,O$7/O$6*O30,""))</f>
        <v/>
      </c>
      <c r="P31" s="238"/>
      <c r="Q31" s="69" t="str">
        <f>IF('Analitika nastave'!AT30="DA",'Analitika nastave'!AO31+'Analitika nastave'!AP31+'Analitika nastave'!AQ31+'Analitika nastave'!AR31,IF(Q$7&gt;0,Q$7/Q$6*Q30,""))</f>
        <v/>
      </c>
      <c r="R31" s="238"/>
      <c r="S31" s="236"/>
      <c r="T31" s="117"/>
    </row>
    <row r="32" spans="1:20" x14ac:dyDescent="0.25">
      <c r="A32" s="241">
        <f>'Analitika nastave'!A32</f>
        <v>13</v>
      </c>
      <c r="B32" s="239" t="str">
        <f>'Analitika nastave'!B32</f>
        <v xml:space="preserve"> </v>
      </c>
      <c r="C32" s="241">
        <f>'Analitika nastave'!C32:C33</f>
        <v>0</v>
      </c>
      <c r="D32" s="65" t="str">
        <f>'Analitika nastave'!D32</f>
        <v>B</v>
      </c>
      <c r="E32" s="90">
        <f>IF('Analitika nastave'!J32="DA",'Analitika nastave'!E32+'Analitika nastave'!F32+'Analitika nastave'!G32+'Analitika nastave'!H32,0)</f>
        <v>0</v>
      </c>
      <c r="F32" s="237" t="str">
        <f>IF(OR('Analitika nastave'!J32:J33="DA",AND(E33&gt;=(E$7/2),E$7&gt;0)),"DA","NE")</f>
        <v>NE</v>
      </c>
      <c r="G32" s="90">
        <f>IF('Analitika nastave'!P32="DA",'Analitika nastave'!K32+'Analitika nastave'!L32+'Analitika nastave'!M32+'Analitika nastave'!N32,0)</f>
        <v>0</v>
      </c>
      <c r="H32" s="237" t="str">
        <f>IF(OR('Analitika nastave'!P32:P33="DA",AND(G33&gt;=(G$7/2),G$7&gt;0)),"DA","NE")</f>
        <v>NE</v>
      </c>
      <c r="I32" s="90">
        <f>IF('Analitika nastave'!V32="DA",'Analitika nastave'!Q32+'Analitika nastave'!R32+'Analitika nastave'!S32+'Analitika nastave'!T32,0)</f>
        <v>0</v>
      </c>
      <c r="J32" s="237" t="str">
        <f>IF(OR('Analitika nastave'!V32:V33="DA",AND(I33&gt;=(I$7/2),I$7&gt;0)),"DA","NE")</f>
        <v>NE</v>
      </c>
      <c r="K32" s="90">
        <f>IF('Analitika nastave'!AB32="DA",'Analitika nastave'!W32+'Analitika nastave'!X32+'Analitika nastave'!Y32+'Analitika nastave'!Z32,0)</f>
        <v>0</v>
      </c>
      <c r="L32" s="237" t="str">
        <f>IF(OR('Analitika nastave'!AB32:AB33="DA",AND(K33&gt;=(K$7/2),K$7&gt;0)),"DA","NE")</f>
        <v>NE</v>
      </c>
      <c r="M32" s="90">
        <f>IF('Analitika nastave'!AH32="DA",'Analitika nastave'!AC32+'Analitika nastave'!AD32+'Analitika nastave'!AE32+'Analitika nastave'!AF32,0)</f>
        <v>0</v>
      </c>
      <c r="N32" s="237" t="str">
        <f>IF(OR('Analitika nastave'!AH32:AH33="DA",AND(M33&gt;=(M$7/2),M$7&gt;0)),"DA","NE")</f>
        <v>NE</v>
      </c>
      <c r="O32" s="90">
        <f>IF('Analitika nastave'!AN32="DA",'Analitika nastave'!AI32+'Analitika nastave'!AJ32+'Analitika nastave'!AK32+'Analitika nastave'!AL32,0)</f>
        <v>0</v>
      </c>
      <c r="P32" s="237" t="str">
        <f>IF(OR('Analitika nastave'!AN32:AN33="DA",AND(O33&gt;=(O$7/2),O$7&gt;0)),"DA","NE")</f>
        <v>NE</v>
      </c>
      <c r="Q32" s="90">
        <f>IF('Analitika nastave'!AT32="DA",'Analitika nastave'!AO32+'Analitika nastave'!AP32+'Analitika nastave'!AQ32+'Analitika nastave'!AR32,0)</f>
        <v>0</v>
      </c>
      <c r="R32" s="237" t="str">
        <f>IF(OR('Analitika nastave'!AT32:AT33="DA",AND(Q33&gt;=(Q$7/2),Q$7&gt;0)),"DA","NE")</f>
        <v>NE</v>
      </c>
      <c r="S32" s="235">
        <f t="shared" ref="S32" si="22">IF(AND(R32="DA",P32="DA",N32="DA",L32="DA",J32="DA",H32="DA",F32="DA"),E33+G33+I33+K33+M33+O33+Q33,0)</f>
        <v>0</v>
      </c>
      <c r="T32" s="116" t="str">
        <f t="shared" ref="T32" si="23">IF(S32&lt;50, "NE",IF(S32&lt;60,2,IF(S32&lt;75,3,IF(S32&lt;90,4,5))))</f>
        <v>NE</v>
      </c>
    </row>
    <row r="33" spans="1:20" ht="15.75" thickBot="1" x14ac:dyDescent="0.3">
      <c r="A33" s="240"/>
      <c r="B33" s="240"/>
      <c r="C33" s="240"/>
      <c r="D33" s="62" t="str">
        <f>'Analitika nastave'!D33</f>
        <v>P</v>
      </c>
      <c r="E33" s="63" t="str">
        <f>IF('Analitika nastave'!J32="DA",'Analitika nastave'!E33+'Analitika nastave'!F33+'Analitika nastave'!G33+'Analitika nastave'!H33,IF(E$7&gt;0,E$7/E$6*E32,""))</f>
        <v/>
      </c>
      <c r="F33" s="238"/>
      <c r="G33" s="69" t="str">
        <f>IF('Analitika nastave'!P32="DA",'Analitika nastave'!K33+'Analitika nastave'!L33+'Analitika nastave'!M33+'Analitika nastave'!N33,IF(G$7&gt;0,G$7/G$6*G32,""))</f>
        <v/>
      </c>
      <c r="H33" s="238"/>
      <c r="I33" s="69" t="str">
        <f>IF('Analitika nastave'!V32="DA",'Analitika nastave'!Q33+'Analitika nastave'!R33+'Analitika nastave'!S33+'Analitika nastave'!T33,IF(I$7&gt;0,I$7/I$6*I32,""))</f>
        <v/>
      </c>
      <c r="J33" s="238"/>
      <c r="K33" s="69" t="str">
        <f>IF('Analitika nastave'!AB32="DA",'Analitika nastave'!W33+'Analitika nastave'!X33+'Analitika nastave'!Y33+'Analitika nastave'!Z33,IF(K$7&gt;0,K$7/K$6*K32,""))</f>
        <v/>
      </c>
      <c r="L33" s="238"/>
      <c r="M33" s="69" t="str">
        <f>IF('Analitika nastave'!AH32="DA",'Analitika nastave'!AC33+'Analitika nastave'!AD33+'Analitika nastave'!AE33+'Analitika nastave'!AF33,IF(M$7&gt;0,M$7/M$6*M32,""))</f>
        <v/>
      </c>
      <c r="N33" s="238"/>
      <c r="O33" s="69" t="str">
        <f>IF('Analitika nastave'!AN32="DA",'Analitika nastave'!AI33+'Analitika nastave'!AJ33+'Analitika nastave'!AK33+'Analitika nastave'!AL33,IF(O$7&gt;0,O$7/O$6*O32,""))</f>
        <v/>
      </c>
      <c r="P33" s="238"/>
      <c r="Q33" s="69" t="str">
        <f>IF('Analitika nastave'!AT32="DA",'Analitika nastave'!AO33+'Analitika nastave'!AP33+'Analitika nastave'!AQ33+'Analitika nastave'!AR33,IF(Q$7&gt;0,Q$7/Q$6*Q32,""))</f>
        <v/>
      </c>
      <c r="R33" s="238"/>
      <c r="S33" s="236"/>
      <c r="T33" s="117"/>
    </row>
    <row r="34" spans="1:20" x14ac:dyDescent="0.25">
      <c r="A34" s="241">
        <f>'Analitika nastave'!A34</f>
        <v>14</v>
      </c>
      <c r="B34" s="239" t="str">
        <f>'Analitika nastave'!B34</f>
        <v xml:space="preserve"> </v>
      </c>
      <c r="C34" s="241">
        <f>'Analitika nastave'!C34:C35</f>
        <v>0</v>
      </c>
      <c r="D34" s="65" t="str">
        <f>'Analitika nastave'!D34</f>
        <v>B</v>
      </c>
      <c r="E34" s="90">
        <f>IF('Analitika nastave'!J34="DA",'Analitika nastave'!E34+'Analitika nastave'!F34+'Analitika nastave'!G34+'Analitika nastave'!H34,0)</f>
        <v>0</v>
      </c>
      <c r="F34" s="237" t="str">
        <f>IF(OR('Analitika nastave'!J34:J35="DA",AND(E35&gt;=(E$7/2),E$7&gt;0)),"DA","NE")</f>
        <v>NE</v>
      </c>
      <c r="G34" s="90">
        <f>IF('Analitika nastave'!P34="DA",'Analitika nastave'!K34+'Analitika nastave'!L34+'Analitika nastave'!M34+'Analitika nastave'!N34,0)</f>
        <v>0</v>
      </c>
      <c r="H34" s="237" t="str">
        <f>IF(OR('Analitika nastave'!P34:P35="DA",AND(G35&gt;=(G$7/2),G$7&gt;0)),"DA","NE")</f>
        <v>NE</v>
      </c>
      <c r="I34" s="90">
        <f>IF('Analitika nastave'!V34="DA",'Analitika nastave'!Q34+'Analitika nastave'!R34+'Analitika nastave'!S34+'Analitika nastave'!T34,0)</f>
        <v>0</v>
      </c>
      <c r="J34" s="237" t="str">
        <f>IF(OR('Analitika nastave'!V34:V35="DA",AND(I35&gt;=(I$7/2),I$7&gt;0)),"DA","NE")</f>
        <v>NE</v>
      </c>
      <c r="K34" s="90">
        <f>IF('Analitika nastave'!AB34="DA",'Analitika nastave'!W34+'Analitika nastave'!X34+'Analitika nastave'!Y34+'Analitika nastave'!Z34,0)</f>
        <v>0</v>
      </c>
      <c r="L34" s="237" t="str">
        <f>IF(OR('Analitika nastave'!AB34:AB35="DA",AND(K35&gt;=(K$7/2),K$7&gt;0)),"DA","NE")</f>
        <v>NE</v>
      </c>
      <c r="M34" s="90">
        <f>IF('Analitika nastave'!AH34="DA",'Analitika nastave'!AC34+'Analitika nastave'!AD34+'Analitika nastave'!AE34+'Analitika nastave'!AF34,0)</f>
        <v>0</v>
      </c>
      <c r="N34" s="237" t="str">
        <f>IF(OR('Analitika nastave'!AH34:AH35="DA",AND(M35&gt;=(M$7/2),M$7&gt;0)),"DA","NE")</f>
        <v>NE</v>
      </c>
      <c r="O34" s="90">
        <f>IF('Analitika nastave'!AN34="DA",'Analitika nastave'!AI34+'Analitika nastave'!AJ34+'Analitika nastave'!AK34+'Analitika nastave'!AL34,0)</f>
        <v>0</v>
      </c>
      <c r="P34" s="237" t="str">
        <f>IF(OR('Analitika nastave'!AN34:AN35="DA",AND(O35&gt;=(O$7/2),O$7&gt;0)),"DA","NE")</f>
        <v>NE</v>
      </c>
      <c r="Q34" s="90">
        <f>IF('Analitika nastave'!AT34="DA",'Analitika nastave'!AO34+'Analitika nastave'!AP34+'Analitika nastave'!AQ34+'Analitika nastave'!AR34,0)</f>
        <v>0</v>
      </c>
      <c r="R34" s="237" t="str">
        <f>IF(OR('Analitika nastave'!AT34:AT35="DA",AND(Q35&gt;=(Q$7/2),Q$7&gt;0)),"DA","NE")</f>
        <v>NE</v>
      </c>
      <c r="S34" s="235">
        <f t="shared" ref="S34" si="24">IF(AND(R34="DA",P34="DA",N34="DA",L34="DA",J34="DA",H34="DA",F34="DA"),E35+G35+I35+K35+M35+O35+Q35,0)</f>
        <v>0</v>
      </c>
      <c r="T34" s="116" t="str">
        <f t="shared" ref="T34" si="25">IF(S34&lt;50, "NE",IF(S34&lt;60,2,IF(S34&lt;75,3,IF(S34&lt;90,4,5))))</f>
        <v>NE</v>
      </c>
    </row>
    <row r="35" spans="1:20" ht="15.75" thickBot="1" x14ac:dyDescent="0.3">
      <c r="A35" s="240"/>
      <c r="B35" s="240"/>
      <c r="C35" s="240"/>
      <c r="D35" s="62" t="str">
        <f>'Analitika nastave'!D35</f>
        <v>P</v>
      </c>
      <c r="E35" s="63" t="str">
        <f>IF('Analitika nastave'!J34="DA",'Analitika nastave'!E35+'Analitika nastave'!F35+'Analitika nastave'!G35+'Analitika nastave'!H35,IF(E$7&gt;0,E$7/E$6*E34,""))</f>
        <v/>
      </c>
      <c r="F35" s="238"/>
      <c r="G35" s="69" t="str">
        <f>IF('Analitika nastave'!P34="DA",'Analitika nastave'!K35+'Analitika nastave'!L35+'Analitika nastave'!M35+'Analitika nastave'!N35,IF(G$7&gt;0,G$7/G$6*G34,""))</f>
        <v/>
      </c>
      <c r="H35" s="238"/>
      <c r="I35" s="69" t="str">
        <f>IF('Analitika nastave'!V34="DA",'Analitika nastave'!Q35+'Analitika nastave'!R35+'Analitika nastave'!S35+'Analitika nastave'!T35,IF(I$7&gt;0,I$7/I$6*I34,""))</f>
        <v/>
      </c>
      <c r="J35" s="238"/>
      <c r="K35" s="69" t="str">
        <f>IF('Analitika nastave'!AB34="DA",'Analitika nastave'!W35+'Analitika nastave'!X35+'Analitika nastave'!Y35+'Analitika nastave'!Z35,IF(K$7&gt;0,K$7/K$6*K34,""))</f>
        <v/>
      </c>
      <c r="L35" s="238"/>
      <c r="M35" s="69" t="str">
        <f>IF('Analitika nastave'!AH34="DA",'Analitika nastave'!AC35+'Analitika nastave'!AD35+'Analitika nastave'!AE35+'Analitika nastave'!AF35,IF(M$7&gt;0,M$7/M$6*M34,""))</f>
        <v/>
      </c>
      <c r="N35" s="238"/>
      <c r="O35" s="69" t="str">
        <f>IF('Analitika nastave'!AN34="DA",'Analitika nastave'!AI35+'Analitika nastave'!AJ35+'Analitika nastave'!AK35+'Analitika nastave'!AL35,IF(O$7&gt;0,O$7/O$6*O34,""))</f>
        <v/>
      </c>
      <c r="P35" s="238"/>
      <c r="Q35" s="69" t="str">
        <f>IF('Analitika nastave'!AT34="DA",'Analitika nastave'!AO35+'Analitika nastave'!AP35+'Analitika nastave'!AQ35+'Analitika nastave'!AR35,IF(Q$7&gt;0,Q$7/Q$6*Q34,""))</f>
        <v/>
      </c>
      <c r="R35" s="238"/>
      <c r="S35" s="236"/>
      <c r="T35" s="117"/>
    </row>
    <row r="36" spans="1:20" x14ac:dyDescent="0.25">
      <c r="A36" s="241">
        <f>'Analitika nastave'!A36</f>
        <v>15</v>
      </c>
      <c r="B36" s="239" t="str">
        <f>'Analitika nastave'!B36</f>
        <v xml:space="preserve"> </v>
      </c>
      <c r="C36" s="241">
        <f>'Analitika nastave'!C36:C37</f>
        <v>0</v>
      </c>
      <c r="D36" s="65" t="str">
        <f>'Analitika nastave'!D36</f>
        <v>B</v>
      </c>
      <c r="E36" s="90">
        <f>IF('Analitika nastave'!J36="DA",'Analitika nastave'!E36+'Analitika nastave'!F36+'Analitika nastave'!G36+'Analitika nastave'!H36,0)</f>
        <v>0</v>
      </c>
      <c r="F36" s="237" t="str">
        <f>IF(OR('Analitika nastave'!J36:J37="DA",AND(E37&gt;=(E$7/2),E$7&gt;0)),"DA","NE")</f>
        <v>NE</v>
      </c>
      <c r="G36" s="90">
        <f>IF('Analitika nastave'!P36="DA",'Analitika nastave'!K36+'Analitika nastave'!L36+'Analitika nastave'!M36+'Analitika nastave'!N36,0)</f>
        <v>0</v>
      </c>
      <c r="H36" s="237" t="str">
        <f>IF(OR('Analitika nastave'!P36:P37="DA",AND(G37&gt;=(G$7/2),G$7&gt;0)),"DA","NE")</f>
        <v>NE</v>
      </c>
      <c r="I36" s="90">
        <f>IF('Analitika nastave'!V36="DA",'Analitika nastave'!Q36+'Analitika nastave'!R36+'Analitika nastave'!S36+'Analitika nastave'!T36,0)</f>
        <v>0</v>
      </c>
      <c r="J36" s="237" t="str">
        <f>IF(OR('Analitika nastave'!V36:V37="DA",AND(I37&gt;=(I$7/2),I$7&gt;0)),"DA","NE")</f>
        <v>NE</v>
      </c>
      <c r="K36" s="90">
        <f>IF('Analitika nastave'!AB36="DA",'Analitika nastave'!W36+'Analitika nastave'!X36+'Analitika nastave'!Y36+'Analitika nastave'!Z36,0)</f>
        <v>0</v>
      </c>
      <c r="L36" s="237" t="str">
        <f>IF(OR('Analitika nastave'!AB36:AB37="DA",AND(K37&gt;=(K$7/2),K$7&gt;0)),"DA","NE")</f>
        <v>NE</v>
      </c>
      <c r="M36" s="90">
        <f>IF('Analitika nastave'!AH36="DA",'Analitika nastave'!AC36+'Analitika nastave'!AD36+'Analitika nastave'!AE36+'Analitika nastave'!AF36,0)</f>
        <v>0</v>
      </c>
      <c r="N36" s="237" t="str">
        <f>IF(OR('Analitika nastave'!AH36:AH37="DA",AND(M37&gt;=(M$7/2),M$7&gt;0)),"DA","NE")</f>
        <v>NE</v>
      </c>
      <c r="O36" s="90">
        <f>IF('Analitika nastave'!AN36="DA",'Analitika nastave'!AI36+'Analitika nastave'!AJ36+'Analitika nastave'!AK36+'Analitika nastave'!AL36,0)</f>
        <v>0</v>
      </c>
      <c r="P36" s="237" t="str">
        <f>IF(OR('Analitika nastave'!AN36:AN37="DA",AND(O37&gt;=(O$7/2),O$7&gt;0)),"DA","NE")</f>
        <v>NE</v>
      </c>
      <c r="Q36" s="90">
        <f>IF('Analitika nastave'!AT36="DA",'Analitika nastave'!AO36+'Analitika nastave'!AP36+'Analitika nastave'!AQ36+'Analitika nastave'!AR36,0)</f>
        <v>0</v>
      </c>
      <c r="R36" s="237" t="str">
        <f>IF(OR('Analitika nastave'!AT36:AT37="DA",AND(Q37&gt;=(Q$7/2),Q$7&gt;0)),"DA","NE")</f>
        <v>NE</v>
      </c>
      <c r="S36" s="235">
        <f t="shared" ref="S36" si="26">IF(AND(R36="DA",P36="DA",N36="DA",L36="DA",J36="DA",H36="DA",F36="DA"),E37+G37+I37+K37+M37+O37+Q37,0)</f>
        <v>0</v>
      </c>
      <c r="T36" s="116" t="str">
        <f t="shared" ref="T36" si="27">IF(S36&lt;50, "NE",IF(S36&lt;60,2,IF(S36&lt;75,3,IF(S36&lt;90,4,5))))</f>
        <v>NE</v>
      </c>
    </row>
    <row r="37" spans="1:20" ht="15.75" thickBot="1" x14ac:dyDescent="0.3">
      <c r="A37" s="240"/>
      <c r="B37" s="240"/>
      <c r="C37" s="240"/>
      <c r="D37" s="62" t="str">
        <f>'Analitika nastave'!D37</f>
        <v>P</v>
      </c>
      <c r="E37" s="63" t="str">
        <f>IF('Analitika nastave'!J36="DA",'Analitika nastave'!E37+'Analitika nastave'!F37+'Analitika nastave'!G37+'Analitika nastave'!H37,IF(E$7&gt;0,E$7/E$6*E36,""))</f>
        <v/>
      </c>
      <c r="F37" s="238"/>
      <c r="G37" s="69" t="str">
        <f>IF('Analitika nastave'!P36="DA",'Analitika nastave'!K37+'Analitika nastave'!L37+'Analitika nastave'!M37+'Analitika nastave'!N37,IF(G$7&gt;0,G$7/G$6*G36,""))</f>
        <v/>
      </c>
      <c r="H37" s="238"/>
      <c r="I37" s="69" t="str">
        <f>IF('Analitika nastave'!V36="DA",'Analitika nastave'!Q37+'Analitika nastave'!R37+'Analitika nastave'!S37+'Analitika nastave'!T37,IF(I$7&gt;0,I$7/I$6*I36,""))</f>
        <v/>
      </c>
      <c r="J37" s="238"/>
      <c r="K37" s="69" t="str">
        <f>IF('Analitika nastave'!AB36="DA",'Analitika nastave'!W37+'Analitika nastave'!X37+'Analitika nastave'!Y37+'Analitika nastave'!Z37,IF(K$7&gt;0,K$7/K$6*K36,""))</f>
        <v/>
      </c>
      <c r="L37" s="238"/>
      <c r="M37" s="69" t="str">
        <f>IF('Analitika nastave'!AH36="DA",'Analitika nastave'!AC37+'Analitika nastave'!AD37+'Analitika nastave'!AE37+'Analitika nastave'!AF37,IF(M$7&gt;0,M$7/M$6*M36,""))</f>
        <v/>
      </c>
      <c r="N37" s="238"/>
      <c r="O37" s="69" t="str">
        <f>IF('Analitika nastave'!AN36="DA",'Analitika nastave'!AI37+'Analitika nastave'!AJ37+'Analitika nastave'!AK37+'Analitika nastave'!AL37,IF(O$7&gt;0,O$7/O$6*O36,""))</f>
        <v/>
      </c>
      <c r="P37" s="238"/>
      <c r="Q37" s="69" t="str">
        <f>IF('Analitika nastave'!AT36="DA",'Analitika nastave'!AO37+'Analitika nastave'!AP37+'Analitika nastave'!AQ37+'Analitika nastave'!AR37,IF(Q$7&gt;0,Q$7/Q$6*Q36,""))</f>
        <v/>
      </c>
      <c r="R37" s="238"/>
      <c r="S37" s="236"/>
      <c r="T37" s="117"/>
    </row>
    <row r="38" spans="1:20" x14ac:dyDescent="0.25">
      <c r="A38" s="241">
        <f>'Analitika nastave'!A38</f>
        <v>16</v>
      </c>
      <c r="B38" s="239" t="str">
        <f>'Analitika nastave'!B38</f>
        <v xml:space="preserve"> </v>
      </c>
      <c r="C38" s="241">
        <f>'Analitika nastave'!C38:C39</f>
        <v>0</v>
      </c>
      <c r="D38" s="65" t="str">
        <f>'Analitika nastave'!D38</f>
        <v>B</v>
      </c>
      <c r="E38" s="90">
        <f>IF('Analitika nastave'!J38="DA",'Analitika nastave'!E38+'Analitika nastave'!F38+'Analitika nastave'!G38+'Analitika nastave'!H38,0)</f>
        <v>0</v>
      </c>
      <c r="F38" s="237" t="str">
        <f>IF(OR('Analitika nastave'!J38:J39="DA",AND(E39&gt;=(E$7/2),E$7&gt;0)),"DA","NE")</f>
        <v>NE</v>
      </c>
      <c r="G38" s="90">
        <f>IF('Analitika nastave'!P38="DA",'Analitika nastave'!K38+'Analitika nastave'!L38+'Analitika nastave'!M38+'Analitika nastave'!N38,0)</f>
        <v>0</v>
      </c>
      <c r="H38" s="237" t="str">
        <f>IF(OR('Analitika nastave'!P38:P39="DA",AND(G39&gt;=(G$7/2),G$7&gt;0)),"DA","NE")</f>
        <v>NE</v>
      </c>
      <c r="I38" s="90">
        <f>IF('Analitika nastave'!V38="DA",'Analitika nastave'!Q38+'Analitika nastave'!R38+'Analitika nastave'!S38+'Analitika nastave'!T38,0)</f>
        <v>0</v>
      </c>
      <c r="J38" s="237" t="str">
        <f>IF(OR('Analitika nastave'!V38:V39="DA",AND(I39&gt;=(I$7/2),I$7&gt;0)),"DA","NE")</f>
        <v>NE</v>
      </c>
      <c r="K38" s="90">
        <f>IF('Analitika nastave'!AB38="DA",'Analitika nastave'!W38+'Analitika nastave'!X38+'Analitika nastave'!Y38+'Analitika nastave'!Z38,0)</f>
        <v>0</v>
      </c>
      <c r="L38" s="237" t="str">
        <f>IF(OR('Analitika nastave'!AB38:AB39="DA",AND(K39&gt;=(K$7/2),K$7&gt;0)),"DA","NE")</f>
        <v>NE</v>
      </c>
      <c r="M38" s="90">
        <f>IF('Analitika nastave'!AH38="DA",'Analitika nastave'!AC38+'Analitika nastave'!AD38+'Analitika nastave'!AE38+'Analitika nastave'!AF38,0)</f>
        <v>0</v>
      </c>
      <c r="N38" s="237" t="str">
        <f>IF(OR('Analitika nastave'!AH38:AH39="DA",AND(M39&gt;=(M$7/2),M$7&gt;0)),"DA","NE")</f>
        <v>NE</v>
      </c>
      <c r="O38" s="90">
        <f>IF('Analitika nastave'!AN38="DA",'Analitika nastave'!AI38+'Analitika nastave'!AJ38+'Analitika nastave'!AK38+'Analitika nastave'!AL38,0)</f>
        <v>0</v>
      </c>
      <c r="P38" s="237" t="str">
        <f>IF(OR('Analitika nastave'!AN38:AN39="DA",AND(O39&gt;=(O$7/2),O$7&gt;0)),"DA","NE")</f>
        <v>NE</v>
      </c>
      <c r="Q38" s="90">
        <f>IF('Analitika nastave'!AT38="DA",'Analitika nastave'!AO38+'Analitika nastave'!AP38+'Analitika nastave'!AQ38+'Analitika nastave'!AR38,0)</f>
        <v>0</v>
      </c>
      <c r="R38" s="237" t="str">
        <f>IF(OR('Analitika nastave'!AT38:AT39="DA",AND(Q39&gt;=(Q$7/2),Q$7&gt;0)),"DA","NE")</f>
        <v>NE</v>
      </c>
      <c r="S38" s="235">
        <f t="shared" ref="S38" si="28">IF(AND(R38="DA",P38="DA",N38="DA",L38="DA",J38="DA",H38="DA",F38="DA"),E39+G39+I39+K39+M39+O39+Q39,0)</f>
        <v>0</v>
      </c>
      <c r="T38" s="116" t="str">
        <f t="shared" ref="T38" si="29">IF(S38&lt;50, "NE",IF(S38&lt;60,2,IF(S38&lt;75,3,IF(S38&lt;90,4,5))))</f>
        <v>NE</v>
      </c>
    </row>
    <row r="39" spans="1:20" ht="15.75" thickBot="1" x14ac:dyDescent="0.3">
      <c r="A39" s="240"/>
      <c r="B39" s="240"/>
      <c r="C39" s="240"/>
      <c r="D39" s="62" t="str">
        <f>'Analitika nastave'!D39</f>
        <v>P</v>
      </c>
      <c r="E39" s="63" t="str">
        <f>IF('Analitika nastave'!J38="DA",'Analitika nastave'!E39+'Analitika nastave'!F39+'Analitika nastave'!G39+'Analitika nastave'!H39,IF(E$7&gt;0,E$7/E$6*E38,""))</f>
        <v/>
      </c>
      <c r="F39" s="238"/>
      <c r="G39" s="69" t="str">
        <f>IF('Analitika nastave'!P38="DA",'Analitika nastave'!K39+'Analitika nastave'!L39+'Analitika nastave'!M39+'Analitika nastave'!N39,IF(G$7&gt;0,G$7/G$6*G38,""))</f>
        <v/>
      </c>
      <c r="H39" s="238"/>
      <c r="I39" s="69" t="str">
        <f>IF('Analitika nastave'!V38="DA",'Analitika nastave'!Q39+'Analitika nastave'!R39+'Analitika nastave'!S39+'Analitika nastave'!T39,IF(I$7&gt;0,I$7/I$6*I38,""))</f>
        <v/>
      </c>
      <c r="J39" s="238"/>
      <c r="K39" s="69" t="str">
        <f>IF('Analitika nastave'!AB38="DA",'Analitika nastave'!W39+'Analitika nastave'!X39+'Analitika nastave'!Y39+'Analitika nastave'!Z39,IF(K$7&gt;0,K$7/K$6*K38,""))</f>
        <v/>
      </c>
      <c r="L39" s="238"/>
      <c r="M39" s="69" t="str">
        <f>IF('Analitika nastave'!AH38="DA",'Analitika nastave'!AC39+'Analitika nastave'!AD39+'Analitika nastave'!AE39+'Analitika nastave'!AF39,IF(M$7&gt;0,M$7/M$6*M38,""))</f>
        <v/>
      </c>
      <c r="N39" s="238"/>
      <c r="O39" s="69" t="str">
        <f>IF('Analitika nastave'!AN38="DA",'Analitika nastave'!AI39+'Analitika nastave'!AJ39+'Analitika nastave'!AK39+'Analitika nastave'!AL39,IF(O$7&gt;0,O$7/O$6*O38,""))</f>
        <v/>
      </c>
      <c r="P39" s="238"/>
      <c r="Q39" s="69" t="str">
        <f>IF('Analitika nastave'!AT38="DA",'Analitika nastave'!AO39+'Analitika nastave'!AP39+'Analitika nastave'!AQ39+'Analitika nastave'!AR39,IF(Q$7&gt;0,Q$7/Q$6*Q38,""))</f>
        <v/>
      </c>
      <c r="R39" s="238"/>
      <c r="S39" s="236"/>
      <c r="T39" s="117"/>
    </row>
    <row r="40" spans="1:20" x14ac:dyDescent="0.25">
      <c r="A40" s="241">
        <f>'Analitika nastave'!A40</f>
        <v>17</v>
      </c>
      <c r="B40" s="239" t="str">
        <f>'Analitika nastave'!B40</f>
        <v xml:space="preserve"> </v>
      </c>
      <c r="C40" s="241">
        <f>'Analitika nastave'!C40:C41</f>
        <v>0</v>
      </c>
      <c r="D40" s="65" t="str">
        <f>'Analitika nastave'!D40</f>
        <v>B</v>
      </c>
      <c r="E40" s="90">
        <f>IF('Analitika nastave'!J40="DA",'Analitika nastave'!E40+'Analitika nastave'!F40+'Analitika nastave'!G40+'Analitika nastave'!H40,0)</f>
        <v>0</v>
      </c>
      <c r="F40" s="237" t="str">
        <f>IF(OR('Analitika nastave'!J40:J41="DA",AND(E41&gt;=(E$7/2),E$7&gt;0)),"DA","NE")</f>
        <v>NE</v>
      </c>
      <c r="G40" s="90">
        <f>IF('Analitika nastave'!P40="DA",'Analitika nastave'!K40+'Analitika nastave'!L40+'Analitika nastave'!M40+'Analitika nastave'!N40,0)</f>
        <v>0</v>
      </c>
      <c r="H40" s="237" t="str">
        <f>IF(OR('Analitika nastave'!P40:P41="DA",AND(G41&gt;=(G$7/2),G$7&gt;0)),"DA","NE")</f>
        <v>NE</v>
      </c>
      <c r="I40" s="90">
        <f>IF('Analitika nastave'!V40="DA",'Analitika nastave'!Q40+'Analitika nastave'!R40+'Analitika nastave'!S40+'Analitika nastave'!T40,0)</f>
        <v>0</v>
      </c>
      <c r="J40" s="237" t="str">
        <f>IF(OR('Analitika nastave'!V40:V41="DA",AND(I41&gt;=(I$7/2),I$7&gt;0)),"DA","NE")</f>
        <v>NE</v>
      </c>
      <c r="K40" s="90">
        <f>IF('Analitika nastave'!AB40="DA",'Analitika nastave'!W40+'Analitika nastave'!X40+'Analitika nastave'!Y40+'Analitika nastave'!Z40,0)</f>
        <v>0</v>
      </c>
      <c r="L40" s="237" t="str">
        <f>IF(OR('Analitika nastave'!AB40:AB41="DA",AND(K41&gt;=(K$7/2),K$7&gt;0)),"DA","NE")</f>
        <v>NE</v>
      </c>
      <c r="M40" s="90">
        <f>IF('Analitika nastave'!AH40="DA",'Analitika nastave'!AC40+'Analitika nastave'!AD40+'Analitika nastave'!AE40+'Analitika nastave'!AF40,0)</f>
        <v>0</v>
      </c>
      <c r="N40" s="237" t="str">
        <f>IF(OR('Analitika nastave'!AH40:AH41="DA",AND(M41&gt;=(M$7/2),M$7&gt;0)),"DA","NE")</f>
        <v>NE</v>
      </c>
      <c r="O40" s="90">
        <f>IF('Analitika nastave'!AN40="DA",'Analitika nastave'!AI40+'Analitika nastave'!AJ40+'Analitika nastave'!AK40+'Analitika nastave'!AL40,0)</f>
        <v>0</v>
      </c>
      <c r="P40" s="237" t="str">
        <f>IF(OR('Analitika nastave'!AN40:AN41="DA",AND(O41&gt;=(O$7/2),O$7&gt;0)),"DA","NE")</f>
        <v>NE</v>
      </c>
      <c r="Q40" s="90">
        <f>IF('Analitika nastave'!AT40="DA",'Analitika nastave'!AO40+'Analitika nastave'!AP40+'Analitika nastave'!AQ40+'Analitika nastave'!AR40,0)</f>
        <v>0</v>
      </c>
      <c r="R40" s="237" t="str">
        <f>IF(OR('Analitika nastave'!AT40:AT41="DA",AND(Q41&gt;=(Q$7/2),Q$7&gt;0)),"DA","NE")</f>
        <v>NE</v>
      </c>
      <c r="S40" s="235">
        <f t="shared" ref="S40" si="30">IF(AND(R40="DA",P40="DA",N40="DA",L40="DA",J40="DA",H40="DA",F40="DA"),E41+G41+I41+K41+M41+O41+Q41,0)</f>
        <v>0</v>
      </c>
      <c r="T40" s="116" t="str">
        <f t="shared" ref="T40" si="31">IF(S40&lt;50, "NE",IF(S40&lt;60,2,IF(S40&lt;75,3,IF(S40&lt;90,4,5))))</f>
        <v>NE</v>
      </c>
    </row>
    <row r="41" spans="1:20" ht="15.75" thickBot="1" x14ac:dyDescent="0.3">
      <c r="A41" s="240"/>
      <c r="B41" s="240"/>
      <c r="C41" s="240"/>
      <c r="D41" s="62" t="str">
        <f>'Analitika nastave'!D41</f>
        <v>P</v>
      </c>
      <c r="E41" s="63" t="str">
        <f>IF('Analitika nastave'!J40="DA",'Analitika nastave'!E41+'Analitika nastave'!F41+'Analitika nastave'!G41+'Analitika nastave'!H41,IF(E$7&gt;0,E$7/E$6*E40,""))</f>
        <v/>
      </c>
      <c r="F41" s="238"/>
      <c r="G41" s="69" t="str">
        <f>IF('Analitika nastave'!P40="DA",'Analitika nastave'!K41+'Analitika nastave'!L41+'Analitika nastave'!M41+'Analitika nastave'!N41,IF(G$7&gt;0,G$7/G$6*G40,""))</f>
        <v/>
      </c>
      <c r="H41" s="238"/>
      <c r="I41" s="69" t="str">
        <f>IF('Analitika nastave'!V40="DA",'Analitika nastave'!Q41+'Analitika nastave'!R41+'Analitika nastave'!S41+'Analitika nastave'!T41,IF(I$7&gt;0,I$7/I$6*I40,""))</f>
        <v/>
      </c>
      <c r="J41" s="238"/>
      <c r="K41" s="69" t="str">
        <f>IF('Analitika nastave'!AB40="DA",'Analitika nastave'!W41+'Analitika nastave'!X41+'Analitika nastave'!Y41+'Analitika nastave'!Z41,IF(K$7&gt;0,K$7/K$6*K40,""))</f>
        <v/>
      </c>
      <c r="L41" s="238"/>
      <c r="M41" s="69" t="str">
        <f>IF('Analitika nastave'!AH40="DA",'Analitika nastave'!AC41+'Analitika nastave'!AD41+'Analitika nastave'!AE41+'Analitika nastave'!AF41,IF(M$7&gt;0,M$7/M$6*M40,""))</f>
        <v/>
      </c>
      <c r="N41" s="238"/>
      <c r="O41" s="69" t="str">
        <f>IF('Analitika nastave'!AN40="DA",'Analitika nastave'!AI41+'Analitika nastave'!AJ41+'Analitika nastave'!AK41+'Analitika nastave'!AL41,IF(O$7&gt;0,O$7/O$6*O40,""))</f>
        <v/>
      </c>
      <c r="P41" s="238"/>
      <c r="Q41" s="69" t="str">
        <f>IF('Analitika nastave'!AT40="DA",'Analitika nastave'!AO41+'Analitika nastave'!AP41+'Analitika nastave'!AQ41+'Analitika nastave'!AR41,IF(Q$7&gt;0,Q$7/Q$6*Q40,""))</f>
        <v/>
      </c>
      <c r="R41" s="238"/>
      <c r="S41" s="236"/>
      <c r="T41" s="117"/>
    </row>
    <row r="42" spans="1:20" x14ac:dyDescent="0.25">
      <c r="A42" s="241">
        <f>'Analitika nastave'!A42</f>
        <v>18</v>
      </c>
      <c r="B42" s="239" t="str">
        <f>'Analitika nastave'!B42</f>
        <v xml:space="preserve"> </v>
      </c>
      <c r="C42" s="241">
        <f>'Analitika nastave'!C42:C43</f>
        <v>0</v>
      </c>
      <c r="D42" s="65" t="str">
        <f>'Analitika nastave'!D42</f>
        <v>B</v>
      </c>
      <c r="E42" s="90">
        <f>IF('Analitika nastave'!J42="DA",'Analitika nastave'!E42+'Analitika nastave'!F42+'Analitika nastave'!G42+'Analitika nastave'!H42,0)</f>
        <v>0</v>
      </c>
      <c r="F42" s="237" t="str">
        <f>IF(OR('Analitika nastave'!J42:J43="DA",AND(E43&gt;=(E$7/2),E$7&gt;0)),"DA","NE")</f>
        <v>NE</v>
      </c>
      <c r="G42" s="90">
        <f>IF('Analitika nastave'!P42="DA",'Analitika nastave'!K42+'Analitika nastave'!L42+'Analitika nastave'!M42+'Analitika nastave'!N42,0)</f>
        <v>0</v>
      </c>
      <c r="H42" s="237" t="str">
        <f>IF(OR('Analitika nastave'!P42:P43="DA",AND(G43&gt;=(G$7/2),G$7&gt;0)),"DA","NE")</f>
        <v>NE</v>
      </c>
      <c r="I42" s="90">
        <f>IF('Analitika nastave'!V42="DA",'Analitika nastave'!Q42+'Analitika nastave'!R42+'Analitika nastave'!S42+'Analitika nastave'!T42,0)</f>
        <v>0</v>
      </c>
      <c r="J42" s="237" t="str">
        <f>IF(OR('Analitika nastave'!V42:V43="DA",AND(I43&gt;=(I$7/2),I$7&gt;0)),"DA","NE")</f>
        <v>NE</v>
      </c>
      <c r="K42" s="90">
        <f>IF('Analitika nastave'!AB42="DA",'Analitika nastave'!W42+'Analitika nastave'!X42+'Analitika nastave'!Y42+'Analitika nastave'!Z42,0)</f>
        <v>0</v>
      </c>
      <c r="L42" s="237" t="str">
        <f>IF(OR('Analitika nastave'!AB42:AB43="DA",AND(K43&gt;=(K$7/2),K$7&gt;0)),"DA","NE")</f>
        <v>NE</v>
      </c>
      <c r="M42" s="90">
        <f>IF('Analitika nastave'!AH42="DA",'Analitika nastave'!AC42+'Analitika nastave'!AD42+'Analitika nastave'!AE42+'Analitika nastave'!AF42,0)</f>
        <v>0</v>
      </c>
      <c r="N42" s="237" t="str">
        <f>IF(OR('Analitika nastave'!AH42:AH43="DA",AND(M43&gt;=(M$7/2),M$7&gt;0)),"DA","NE")</f>
        <v>NE</v>
      </c>
      <c r="O42" s="90">
        <f>IF('Analitika nastave'!AN42="DA",'Analitika nastave'!AI42+'Analitika nastave'!AJ42+'Analitika nastave'!AK42+'Analitika nastave'!AL42,0)</f>
        <v>0</v>
      </c>
      <c r="P42" s="237" t="str">
        <f>IF(OR('Analitika nastave'!AN42:AN43="DA",AND(O43&gt;=(O$7/2),O$7&gt;0)),"DA","NE")</f>
        <v>NE</v>
      </c>
      <c r="Q42" s="90">
        <f>IF('Analitika nastave'!AT42="DA",'Analitika nastave'!AO42+'Analitika nastave'!AP42+'Analitika nastave'!AQ42+'Analitika nastave'!AR42,0)</f>
        <v>0</v>
      </c>
      <c r="R42" s="237" t="str">
        <f>IF(OR('Analitika nastave'!AT42:AT43="DA",AND(Q43&gt;=(Q$7/2),Q$7&gt;0)),"DA","NE")</f>
        <v>NE</v>
      </c>
      <c r="S42" s="235">
        <f t="shared" ref="S42" si="32">IF(AND(R42="DA",P42="DA",N42="DA",L42="DA",J42="DA",H42="DA",F42="DA"),E43+G43+I43+K43+M43+O43+Q43,0)</f>
        <v>0</v>
      </c>
      <c r="T42" s="116" t="str">
        <f t="shared" ref="T42" si="33">IF(S42&lt;50, "NE",IF(S42&lt;60,2,IF(S42&lt;75,3,IF(S42&lt;90,4,5))))</f>
        <v>NE</v>
      </c>
    </row>
    <row r="43" spans="1:20" ht="15.75" thickBot="1" x14ac:dyDescent="0.3">
      <c r="A43" s="240"/>
      <c r="B43" s="240"/>
      <c r="C43" s="240"/>
      <c r="D43" s="62" t="str">
        <f>'Analitika nastave'!D43</f>
        <v>P</v>
      </c>
      <c r="E43" s="63" t="str">
        <f>IF('Analitika nastave'!J42="DA",'Analitika nastave'!E43+'Analitika nastave'!F43+'Analitika nastave'!G43+'Analitika nastave'!H43,IF(E$7&gt;0,E$7/E$6*E42,""))</f>
        <v/>
      </c>
      <c r="F43" s="238"/>
      <c r="G43" s="69" t="str">
        <f>IF('Analitika nastave'!P42="DA",'Analitika nastave'!K43+'Analitika nastave'!L43+'Analitika nastave'!M43+'Analitika nastave'!N43,IF(G$7&gt;0,G$7/G$6*G42,""))</f>
        <v/>
      </c>
      <c r="H43" s="238"/>
      <c r="I43" s="69" t="str">
        <f>IF('Analitika nastave'!V42="DA",'Analitika nastave'!Q43+'Analitika nastave'!R43+'Analitika nastave'!S43+'Analitika nastave'!T43,IF(I$7&gt;0,I$7/I$6*I42,""))</f>
        <v/>
      </c>
      <c r="J43" s="238"/>
      <c r="K43" s="69" t="str">
        <f>IF('Analitika nastave'!AB42="DA",'Analitika nastave'!W43+'Analitika nastave'!X43+'Analitika nastave'!Y43+'Analitika nastave'!Z43,IF(K$7&gt;0,K$7/K$6*K42,""))</f>
        <v/>
      </c>
      <c r="L43" s="238"/>
      <c r="M43" s="69" t="str">
        <f>IF('Analitika nastave'!AH42="DA",'Analitika nastave'!AC43+'Analitika nastave'!AD43+'Analitika nastave'!AE43+'Analitika nastave'!AF43,IF(M$7&gt;0,M$7/M$6*M42,""))</f>
        <v/>
      </c>
      <c r="N43" s="238"/>
      <c r="O43" s="69" t="str">
        <f>IF('Analitika nastave'!AN42="DA",'Analitika nastave'!AI43+'Analitika nastave'!AJ43+'Analitika nastave'!AK43+'Analitika nastave'!AL43,IF(O$7&gt;0,O$7/O$6*O42,""))</f>
        <v/>
      </c>
      <c r="P43" s="238"/>
      <c r="Q43" s="69" t="str">
        <f>IF('Analitika nastave'!AT42="DA",'Analitika nastave'!AO43+'Analitika nastave'!AP43+'Analitika nastave'!AQ43+'Analitika nastave'!AR43,IF(Q$7&gt;0,Q$7/Q$6*Q42,""))</f>
        <v/>
      </c>
      <c r="R43" s="238"/>
      <c r="S43" s="236"/>
      <c r="T43" s="117"/>
    </row>
    <row r="44" spans="1:20" x14ac:dyDescent="0.25">
      <c r="A44" s="241">
        <f>'Analitika nastave'!A44</f>
        <v>19</v>
      </c>
      <c r="B44" s="239" t="str">
        <f>'Analitika nastave'!B44</f>
        <v xml:space="preserve"> </v>
      </c>
      <c r="C44" s="241">
        <f>'Analitika nastave'!C44:C45</f>
        <v>0</v>
      </c>
      <c r="D44" s="65" t="str">
        <f>'Analitika nastave'!D44</f>
        <v>B</v>
      </c>
      <c r="E44" s="90">
        <f>IF('Analitika nastave'!J44="DA",'Analitika nastave'!E44+'Analitika nastave'!F44+'Analitika nastave'!G44+'Analitika nastave'!H44,0)</f>
        <v>0</v>
      </c>
      <c r="F44" s="237" t="str">
        <f>IF(OR('Analitika nastave'!J44:J45="DA",AND(E45&gt;=(E$7/2),E$7&gt;0)),"DA","NE")</f>
        <v>NE</v>
      </c>
      <c r="G44" s="90">
        <f>IF('Analitika nastave'!P44="DA",'Analitika nastave'!K44+'Analitika nastave'!L44+'Analitika nastave'!M44+'Analitika nastave'!N44,0)</f>
        <v>0</v>
      </c>
      <c r="H44" s="237" t="str">
        <f>IF(OR('Analitika nastave'!P44:P45="DA",AND(G45&gt;=(G$7/2),G$7&gt;0)),"DA","NE")</f>
        <v>NE</v>
      </c>
      <c r="I44" s="90">
        <f>IF('Analitika nastave'!V44="DA",'Analitika nastave'!Q44+'Analitika nastave'!R44+'Analitika nastave'!S44+'Analitika nastave'!T44,0)</f>
        <v>0</v>
      </c>
      <c r="J44" s="237" t="str">
        <f>IF(OR('Analitika nastave'!V44:V45="DA",AND(I45&gt;=(I$7/2),I$7&gt;0)),"DA","NE")</f>
        <v>NE</v>
      </c>
      <c r="K44" s="90">
        <f>IF('Analitika nastave'!AB44="DA",'Analitika nastave'!W44+'Analitika nastave'!X44+'Analitika nastave'!Y44+'Analitika nastave'!Z44,0)</f>
        <v>0</v>
      </c>
      <c r="L44" s="237" t="str">
        <f>IF(OR('Analitika nastave'!AB44:AB45="DA",AND(K45&gt;=(K$7/2),K$7&gt;0)),"DA","NE")</f>
        <v>NE</v>
      </c>
      <c r="M44" s="90">
        <f>IF('Analitika nastave'!AH44="DA",'Analitika nastave'!AC44+'Analitika nastave'!AD44+'Analitika nastave'!AE44+'Analitika nastave'!AF44,0)</f>
        <v>0</v>
      </c>
      <c r="N44" s="237" t="str">
        <f>IF(OR('Analitika nastave'!AH44:AH45="DA",AND(M45&gt;=(M$7/2),M$7&gt;0)),"DA","NE")</f>
        <v>NE</v>
      </c>
      <c r="O44" s="90">
        <f>IF('Analitika nastave'!AN44="DA",'Analitika nastave'!AI44+'Analitika nastave'!AJ44+'Analitika nastave'!AK44+'Analitika nastave'!AL44,0)</f>
        <v>0</v>
      </c>
      <c r="P44" s="237" t="str">
        <f>IF(OR('Analitika nastave'!AN44:AN45="DA",AND(O45&gt;=(O$7/2),O$7&gt;0)),"DA","NE")</f>
        <v>NE</v>
      </c>
      <c r="Q44" s="90">
        <f>IF('Analitika nastave'!AT44="DA",'Analitika nastave'!AO44+'Analitika nastave'!AP44+'Analitika nastave'!AQ44+'Analitika nastave'!AR44,0)</f>
        <v>0</v>
      </c>
      <c r="R44" s="237" t="str">
        <f>IF(OR('Analitika nastave'!AT44:AT45="DA",AND(Q45&gt;=(Q$7/2),Q$7&gt;0)),"DA","NE")</f>
        <v>NE</v>
      </c>
      <c r="S44" s="235">
        <f t="shared" ref="S44" si="34">IF(AND(R44="DA",P44="DA",N44="DA",L44="DA",J44="DA",H44="DA",F44="DA"),E45+G45+I45+K45+M45+O45+Q45,0)</f>
        <v>0</v>
      </c>
      <c r="T44" s="116" t="str">
        <f t="shared" ref="T44" si="35">IF(S44&lt;50, "NE",IF(S44&lt;60,2,IF(S44&lt;75,3,IF(S44&lt;90,4,5))))</f>
        <v>NE</v>
      </c>
    </row>
    <row r="45" spans="1:20" ht="15.75" thickBot="1" x14ac:dyDescent="0.3">
      <c r="A45" s="240"/>
      <c r="B45" s="240"/>
      <c r="C45" s="240"/>
      <c r="D45" s="62" t="str">
        <f>'Analitika nastave'!D45</f>
        <v>P</v>
      </c>
      <c r="E45" s="63" t="str">
        <f>IF('Analitika nastave'!J44="DA",'Analitika nastave'!E45+'Analitika nastave'!F45+'Analitika nastave'!G45+'Analitika nastave'!H45,IF(E$7&gt;0,E$7/E$6*E44,""))</f>
        <v/>
      </c>
      <c r="F45" s="238"/>
      <c r="G45" s="69" t="str">
        <f>IF('Analitika nastave'!P44="DA",'Analitika nastave'!K45+'Analitika nastave'!L45+'Analitika nastave'!M45+'Analitika nastave'!N45,IF(G$7&gt;0,G$7/G$6*G44,""))</f>
        <v/>
      </c>
      <c r="H45" s="238"/>
      <c r="I45" s="69" t="str">
        <f>IF('Analitika nastave'!V44="DA",'Analitika nastave'!Q45+'Analitika nastave'!R45+'Analitika nastave'!S45+'Analitika nastave'!T45,IF(I$7&gt;0,I$7/I$6*I44,""))</f>
        <v/>
      </c>
      <c r="J45" s="238"/>
      <c r="K45" s="69" t="str">
        <f>IF('Analitika nastave'!AB44="DA",'Analitika nastave'!W45+'Analitika nastave'!X45+'Analitika nastave'!Y45+'Analitika nastave'!Z45,IF(K$7&gt;0,K$7/K$6*K44,""))</f>
        <v/>
      </c>
      <c r="L45" s="238"/>
      <c r="M45" s="69" t="str">
        <f>IF('Analitika nastave'!AH44="DA",'Analitika nastave'!AC45+'Analitika nastave'!AD45+'Analitika nastave'!AE45+'Analitika nastave'!AF45,IF(M$7&gt;0,M$7/M$6*M44,""))</f>
        <v/>
      </c>
      <c r="N45" s="238"/>
      <c r="O45" s="69" t="str">
        <f>IF('Analitika nastave'!AN44="DA",'Analitika nastave'!AI45+'Analitika nastave'!AJ45+'Analitika nastave'!AK45+'Analitika nastave'!AL45,IF(O$7&gt;0,O$7/O$6*O44,""))</f>
        <v/>
      </c>
      <c r="P45" s="238"/>
      <c r="Q45" s="69" t="str">
        <f>IF('Analitika nastave'!AT44="DA",'Analitika nastave'!AO45+'Analitika nastave'!AP45+'Analitika nastave'!AQ45+'Analitika nastave'!AR45,IF(Q$7&gt;0,Q$7/Q$6*Q44,""))</f>
        <v/>
      </c>
      <c r="R45" s="238"/>
      <c r="S45" s="236"/>
      <c r="T45" s="117"/>
    </row>
    <row r="46" spans="1:20" x14ac:dyDescent="0.25">
      <c r="A46" s="241">
        <f>'Analitika nastave'!A46</f>
        <v>20</v>
      </c>
      <c r="B46" s="239" t="str">
        <f>'Analitika nastave'!B46</f>
        <v xml:space="preserve"> </v>
      </c>
      <c r="C46" s="241">
        <f>'Analitika nastave'!C46:C47</f>
        <v>0</v>
      </c>
      <c r="D46" s="65" t="str">
        <f>'Analitika nastave'!D46</f>
        <v>B</v>
      </c>
      <c r="E46" s="90">
        <f>IF('Analitika nastave'!J46="DA",'Analitika nastave'!E46+'Analitika nastave'!F46+'Analitika nastave'!G46+'Analitika nastave'!H46,0)</f>
        <v>0</v>
      </c>
      <c r="F46" s="237" t="str">
        <f>IF(OR('Analitika nastave'!J46:J47="DA",AND(E47&gt;=(E$7/2),E$7&gt;0)),"DA","NE")</f>
        <v>NE</v>
      </c>
      <c r="G46" s="90">
        <f>IF('Analitika nastave'!P46="DA",'Analitika nastave'!K46+'Analitika nastave'!L46+'Analitika nastave'!M46+'Analitika nastave'!N46,0)</f>
        <v>0</v>
      </c>
      <c r="H46" s="237" t="str">
        <f>IF(OR('Analitika nastave'!P46:P47="DA",AND(G47&gt;=(G$7/2),G$7&gt;0)),"DA","NE")</f>
        <v>NE</v>
      </c>
      <c r="I46" s="90">
        <f>IF('Analitika nastave'!V46="DA",'Analitika nastave'!Q46+'Analitika nastave'!R46+'Analitika nastave'!S46+'Analitika nastave'!T46,0)</f>
        <v>0</v>
      </c>
      <c r="J46" s="237" t="str">
        <f>IF(OR('Analitika nastave'!V46:V47="DA",AND(I47&gt;=(I$7/2),I$7&gt;0)),"DA","NE")</f>
        <v>NE</v>
      </c>
      <c r="K46" s="90">
        <f>IF('Analitika nastave'!AB46="DA",'Analitika nastave'!W46+'Analitika nastave'!X46+'Analitika nastave'!Y46+'Analitika nastave'!Z46,0)</f>
        <v>0</v>
      </c>
      <c r="L46" s="237" t="str">
        <f>IF(OR('Analitika nastave'!AB46:AB47="DA",AND(K47&gt;=(K$7/2),K$7&gt;0)),"DA","NE")</f>
        <v>NE</v>
      </c>
      <c r="M46" s="90">
        <f>IF('Analitika nastave'!AH46="DA",'Analitika nastave'!AC46+'Analitika nastave'!AD46+'Analitika nastave'!AE46+'Analitika nastave'!AF46,0)</f>
        <v>0</v>
      </c>
      <c r="N46" s="237" t="str">
        <f>IF(OR('Analitika nastave'!AH46:AH47="DA",AND(M47&gt;=(M$7/2),M$7&gt;0)),"DA","NE")</f>
        <v>NE</v>
      </c>
      <c r="O46" s="90">
        <f>IF('Analitika nastave'!AN46="DA",'Analitika nastave'!AI46+'Analitika nastave'!AJ46+'Analitika nastave'!AK46+'Analitika nastave'!AL46,0)</f>
        <v>0</v>
      </c>
      <c r="P46" s="237" t="str">
        <f>IF(OR('Analitika nastave'!AN46:AN47="DA",AND(O47&gt;=(O$7/2),O$7&gt;0)),"DA","NE")</f>
        <v>NE</v>
      </c>
      <c r="Q46" s="90">
        <f>IF('Analitika nastave'!AT46="DA",'Analitika nastave'!AO46+'Analitika nastave'!AP46+'Analitika nastave'!AQ46+'Analitika nastave'!AR46,0)</f>
        <v>0</v>
      </c>
      <c r="R46" s="237" t="str">
        <f>IF(OR('Analitika nastave'!AT46:AT47="DA",AND(Q47&gt;=(Q$7/2),Q$7&gt;0)),"DA","NE")</f>
        <v>NE</v>
      </c>
      <c r="S46" s="235">
        <f t="shared" ref="S46" si="36">IF(AND(R46="DA",P46="DA",N46="DA",L46="DA",J46="DA",H46="DA",F46="DA"),E47+G47+I47+K47+M47+O47+Q47,0)</f>
        <v>0</v>
      </c>
      <c r="T46" s="116" t="str">
        <f t="shared" ref="T46" si="37">IF(S46&lt;50, "NE",IF(S46&lt;60,2,IF(S46&lt;75,3,IF(S46&lt;90,4,5))))</f>
        <v>NE</v>
      </c>
    </row>
    <row r="47" spans="1:20" ht="15.75" thickBot="1" x14ac:dyDescent="0.3">
      <c r="A47" s="240"/>
      <c r="B47" s="240"/>
      <c r="C47" s="240"/>
      <c r="D47" s="62" t="str">
        <f>'Analitika nastave'!D47</f>
        <v>P</v>
      </c>
      <c r="E47" s="63" t="str">
        <f>IF('Analitika nastave'!J46="DA",'Analitika nastave'!E47+'Analitika nastave'!F47+'Analitika nastave'!G47+'Analitika nastave'!H47,IF(E$7&gt;0,E$7/E$6*E46,""))</f>
        <v/>
      </c>
      <c r="F47" s="238"/>
      <c r="G47" s="69" t="str">
        <f>IF('Analitika nastave'!P46="DA",'Analitika nastave'!K47+'Analitika nastave'!L47+'Analitika nastave'!M47+'Analitika nastave'!N47,IF(G$7&gt;0,G$7/G$6*G46,""))</f>
        <v/>
      </c>
      <c r="H47" s="238"/>
      <c r="I47" s="69" t="str">
        <f>IF('Analitika nastave'!V46="DA",'Analitika nastave'!Q47+'Analitika nastave'!R47+'Analitika nastave'!S47+'Analitika nastave'!T47,IF(I$7&gt;0,I$7/I$6*I46,""))</f>
        <v/>
      </c>
      <c r="J47" s="238"/>
      <c r="K47" s="69" t="str">
        <f>IF('Analitika nastave'!AB46="DA",'Analitika nastave'!W47+'Analitika nastave'!X47+'Analitika nastave'!Y47+'Analitika nastave'!Z47,IF(K$7&gt;0,K$7/K$6*K46,""))</f>
        <v/>
      </c>
      <c r="L47" s="238"/>
      <c r="M47" s="69" t="str">
        <f>IF('Analitika nastave'!AH46="DA",'Analitika nastave'!AC47+'Analitika nastave'!AD47+'Analitika nastave'!AE47+'Analitika nastave'!AF47,IF(M$7&gt;0,M$7/M$6*M46,""))</f>
        <v/>
      </c>
      <c r="N47" s="238"/>
      <c r="O47" s="69" t="str">
        <f>IF('Analitika nastave'!AN46="DA",'Analitika nastave'!AI47+'Analitika nastave'!AJ47+'Analitika nastave'!AK47+'Analitika nastave'!AL47,IF(O$7&gt;0,O$7/O$6*O46,""))</f>
        <v/>
      </c>
      <c r="P47" s="238"/>
      <c r="Q47" s="69" t="str">
        <f>IF('Analitika nastave'!AT46="DA",'Analitika nastave'!AO47+'Analitika nastave'!AP47+'Analitika nastave'!AQ47+'Analitika nastave'!AR47,IF(Q$7&gt;0,Q$7/Q$6*Q46,""))</f>
        <v/>
      </c>
      <c r="R47" s="238"/>
      <c r="S47" s="236"/>
      <c r="T47" s="117"/>
    </row>
    <row r="48" spans="1:20" x14ac:dyDescent="0.25">
      <c r="A48" s="241">
        <f>'Analitika nastave'!A48</f>
        <v>21</v>
      </c>
      <c r="B48" s="239" t="str">
        <f>'Analitika nastave'!B48</f>
        <v xml:space="preserve"> </v>
      </c>
      <c r="C48" s="241">
        <f>'Analitika nastave'!C48:C49</f>
        <v>0</v>
      </c>
      <c r="D48" s="65" t="str">
        <f>'Analitika nastave'!D48</f>
        <v>B</v>
      </c>
      <c r="E48" s="90">
        <f>IF('Analitika nastave'!J48="DA",'Analitika nastave'!E48+'Analitika nastave'!F48+'Analitika nastave'!G48+'Analitika nastave'!H48,0)</f>
        <v>0</v>
      </c>
      <c r="F48" s="237" t="str">
        <f>IF(OR('Analitika nastave'!J48:J49="DA",AND(E49&gt;=(E$7/2),E$7&gt;0)),"DA","NE")</f>
        <v>NE</v>
      </c>
      <c r="G48" s="90">
        <f>IF('Analitika nastave'!P48="DA",'Analitika nastave'!K48+'Analitika nastave'!L48+'Analitika nastave'!M48+'Analitika nastave'!N48,0)</f>
        <v>0</v>
      </c>
      <c r="H48" s="237" t="str">
        <f>IF(OR('Analitika nastave'!P48:P49="DA",AND(G49&gt;=(G$7/2),G$7&gt;0)),"DA","NE")</f>
        <v>NE</v>
      </c>
      <c r="I48" s="90">
        <f>IF('Analitika nastave'!V48="DA",'Analitika nastave'!Q48+'Analitika nastave'!R48+'Analitika nastave'!S48+'Analitika nastave'!T48,0)</f>
        <v>0</v>
      </c>
      <c r="J48" s="237" t="str">
        <f>IF(OR('Analitika nastave'!V48:V49="DA",AND(I49&gt;=(I$7/2),I$7&gt;0)),"DA","NE")</f>
        <v>NE</v>
      </c>
      <c r="K48" s="90">
        <f>IF('Analitika nastave'!AB48="DA",'Analitika nastave'!W48+'Analitika nastave'!X48+'Analitika nastave'!Y48+'Analitika nastave'!Z48,0)</f>
        <v>0</v>
      </c>
      <c r="L48" s="237" t="str">
        <f>IF(OR('Analitika nastave'!AB48:AB49="DA",AND(K49&gt;=(K$7/2),K$7&gt;0)),"DA","NE")</f>
        <v>NE</v>
      </c>
      <c r="M48" s="90">
        <f>IF('Analitika nastave'!AH48="DA",'Analitika nastave'!AC48+'Analitika nastave'!AD48+'Analitika nastave'!AE48+'Analitika nastave'!AF48,0)</f>
        <v>0</v>
      </c>
      <c r="N48" s="237" t="str">
        <f>IF(OR('Analitika nastave'!AH48:AH49="DA",AND(M49&gt;=(M$7/2),M$7&gt;0)),"DA","NE")</f>
        <v>NE</v>
      </c>
      <c r="O48" s="90">
        <f>IF('Analitika nastave'!AN48="DA",'Analitika nastave'!AI48+'Analitika nastave'!AJ48+'Analitika nastave'!AK48+'Analitika nastave'!AL48,0)</f>
        <v>0</v>
      </c>
      <c r="P48" s="237" t="str">
        <f>IF(OR('Analitika nastave'!AN48:AN49="DA",AND(O49&gt;=(O$7/2),O$7&gt;0)),"DA","NE")</f>
        <v>NE</v>
      </c>
      <c r="Q48" s="90">
        <f>IF('Analitika nastave'!AT48="DA",'Analitika nastave'!AO48+'Analitika nastave'!AP48+'Analitika nastave'!AQ48+'Analitika nastave'!AR48,0)</f>
        <v>0</v>
      </c>
      <c r="R48" s="237" t="str">
        <f>IF(OR('Analitika nastave'!AT48:AT49="DA",AND(Q49&gt;=(Q$7/2),Q$7&gt;0)),"DA","NE")</f>
        <v>NE</v>
      </c>
      <c r="S48" s="235">
        <f t="shared" ref="S48" si="38">IF(AND(R48="DA",P48="DA",N48="DA",L48="DA",J48="DA",H48="DA",F48="DA"),E49+G49+I49+K49+M49+O49+Q49,0)</f>
        <v>0</v>
      </c>
      <c r="T48" s="116" t="str">
        <f t="shared" ref="T48" si="39">IF(S48&lt;50, "NE",IF(S48&lt;60,2,IF(S48&lt;75,3,IF(S48&lt;90,4,5))))</f>
        <v>NE</v>
      </c>
    </row>
    <row r="49" spans="1:20" ht="15.75" thickBot="1" x14ac:dyDescent="0.3">
      <c r="A49" s="240"/>
      <c r="B49" s="240"/>
      <c r="C49" s="240"/>
      <c r="D49" s="62" t="str">
        <f>'Analitika nastave'!D49</f>
        <v>P</v>
      </c>
      <c r="E49" s="63" t="str">
        <f>IF('Analitika nastave'!J48="DA",'Analitika nastave'!E49+'Analitika nastave'!F49+'Analitika nastave'!G49+'Analitika nastave'!H49,IF(E$7&gt;0,E$7/E$6*E48,""))</f>
        <v/>
      </c>
      <c r="F49" s="238"/>
      <c r="G49" s="69" t="str">
        <f>IF('Analitika nastave'!P48="DA",'Analitika nastave'!K49+'Analitika nastave'!L49+'Analitika nastave'!M49+'Analitika nastave'!N49,IF(G$7&gt;0,G$7/G$6*G48,""))</f>
        <v/>
      </c>
      <c r="H49" s="238"/>
      <c r="I49" s="69" t="str">
        <f>IF('Analitika nastave'!V48="DA",'Analitika nastave'!Q49+'Analitika nastave'!R49+'Analitika nastave'!S49+'Analitika nastave'!T49,IF(I$7&gt;0,I$7/I$6*I48,""))</f>
        <v/>
      </c>
      <c r="J49" s="238"/>
      <c r="K49" s="69" t="str">
        <f>IF('Analitika nastave'!AB48="DA",'Analitika nastave'!W49+'Analitika nastave'!X49+'Analitika nastave'!Y49+'Analitika nastave'!Z49,IF(K$7&gt;0,K$7/K$6*K48,""))</f>
        <v/>
      </c>
      <c r="L49" s="238"/>
      <c r="M49" s="69" t="str">
        <f>IF('Analitika nastave'!AH48="DA",'Analitika nastave'!AC49+'Analitika nastave'!AD49+'Analitika nastave'!AE49+'Analitika nastave'!AF49,IF(M$7&gt;0,M$7/M$6*M48,""))</f>
        <v/>
      </c>
      <c r="N49" s="238"/>
      <c r="O49" s="69" t="str">
        <f>IF('Analitika nastave'!AN48="DA",'Analitika nastave'!AI49+'Analitika nastave'!AJ49+'Analitika nastave'!AK49+'Analitika nastave'!AL49,IF(O$7&gt;0,O$7/O$6*O48,""))</f>
        <v/>
      </c>
      <c r="P49" s="238"/>
      <c r="Q49" s="69" t="str">
        <f>IF('Analitika nastave'!AT48="DA",'Analitika nastave'!AO49+'Analitika nastave'!AP49+'Analitika nastave'!AQ49+'Analitika nastave'!AR49,IF(Q$7&gt;0,Q$7/Q$6*Q48,""))</f>
        <v/>
      </c>
      <c r="R49" s="238"/>
      <c r="S49" s="236"/>
      <c r="T49" s="117"/>
    </row>
    <row r="50" spans="1:20" x14ac:dyDescent="0.25">
      <c r="A50" s="241">
        <f>'Analitika nastave'!A50</f>
        <v>22</v>
      </c>
      <c r="B50" s="239" t="str">
        <f>'Analitika nastave'!B50</f>
        <v xml:space="preserve"> </v>
      </c>
      <c r="C50" s="241">
        <f>'Analitika nastave'!C50:C51</f>
        <v>0</v>
      </c>
      <c r="D50" s="65" t="str">
        <f>'Analitika nastave'!D50</f>
        <v>B</v>
      </c>
      <c r="E50" s="90">
        <f>IF('Analitika nastave'!J50="DA",'Analitika nastave'!E50+'Analitika nastave'!F50+'Analitika nastave'!G50+'Analitika nastave'!H50,0)</f>
        <v>0</v>
      </c>
      <c r="F50" s="237" t="str">
        <f>IF(OR('Analitika nastave'!J50:J51="DA",AND(E51&gt;=(E$7/2),E$7&gt;0)),"DA","NE")</f>
        <v>NE</v>
      </c>
      <c r="G50" s="90">
        <f>IF('Analitika nastave'!P50="DA",'Analitika nastave'!K50+'Analitika nastave'!L50+'Analitika nastave'!M50+'Analitika nastave'!N50,0)</f>
        <v>0</v>
      </c>
      <c r="H50" s="237" t="str">
        <f>IF(OR('Analitika nastave'!P50:P51="DA",AND(G51&gt;=(G$7/2),G$7&gt;0)),"DA","NE")</f>
        <v>NE</v>
      </c>
      <c r="I50" s="90">
        <f>IF('Analitika nastave'!V50="DA",'Analitika nastave'!Q50+'Analitika nastave'!R50+'Analitika nastave'!S50+'Analitika nastave'!T50,0)</f>
        <v>0</v>
      </c>
      <c r="J50" s="237" t="str">
        <f>IF(OR('Analitika nastave'!V50:V51="DA",AND(I51&gt;=(I$7/2),I$7&gt;0)),"DA","NE")</f>
        <v>NE</v>
      </c>
      <c r="K50" s="90">
        <f>IF('Analitika nastave'!AB50="DA",'Analitika nastave'!W50+'Analitika nastave'!X50+'Analitika nastave'!Y50+'Analitika nastave'!Z50,0)</f>
        <v>0</v>
      </c>
      <c r="L50" s="237" t="str">
        <f>IF(OR('Analitika nastave'!AB50:AB51="DA",AND(K51&gt;=(K$7/2),K$7&gt;0)),"DA","NE")</f>
        <v>NE</v>
      </c>
      <c r="M50" s="90">
        <f>IF('Analitika nastave'!AH50="DA",'Analitika nastave'!AC50+'Analitika nastave'!AD50+'Analitika nastave'!AE50+'Analitika nastave'!AF50,0)</f>
        <v>0</v>
      </c>
      <c r="N50" s="237" t="str">
        <f>IF(OR('Analitika nastave'!AH50:AH51="DA",AND(M51&gt;=(M$7/2),M$7&gt;0)),"DA","NE")</f>
        <v>NE</v>
      </c>
      <c r="O50" s="90">
        <f>IF('Analitika nastave'!AN50="DA",'Analitika nastave'!AI50+'Analitika nastave'!AJ50+'Analitika nastave'!AK50+'Analitika nastave'!AL50,0)</f>
        <v>0</v>
      </c>
      <c r="P50" s="237" t="str">
        <f>IF(OR('Analitika nastave'!AN50:AN51="DA",AND(O51&gt;=(O$7/2),O$7&gt;0)),"DA","NE")</f>
        <v>NE</v>
      </c>
      <c r="Q50" s="90">
        <f>IF('Analitika nastave'!AT50="DA",'Analitika nastave'!AO50+'Analitika nastave'!AP50+'Analitika nastave'!AQ50+'Analitika nastave'!AR50,0)</f>
        <v>0</v>
      </c>
      <c r="R50" s="237" t="str">
        <f>IF(OR('Analitika nastave'!AT50:AT51="DA",AND(Q51&gt;=(Q$7/2),Q$7&gt;0)),"DA","NE")</f>
        <v>NE</v>
      </c>
      <c r="S50" s="235">
        <f t="shared" ref="S50" si="40">IF(AND(R50="DA",P50="DA",N50="DA",L50="DA",J50="DA",H50="DA",F50="DA"),E51+G51+I51+K51+M51+O51+Q51,0)</f>
        <v>0</v>
      </c>
      <c r="T50" s="116" t="str">
        <f t="shared" ref="T50" si="41">IF(S50&lt;50, "NE",IF(S50&lt;60,2,IF(S50&lt;75,3,IF(S50&lt;90,4,5))))</f>
        <v>NE</v>
      </c>
    </row>
    <row r="51" spans="1:20" ht="15.75" thickBot="1" x14ac:dyDescent="0.3">
      <c r="A51" s="240"/>
      <c r="B51" s="240"/>
      <c r="C51" s="240"/>
      <c r="D51" s="62" t="str">
        <f>'Analitika nastave'!D51</f>
        <v>P</v>
      </c>
      <c r="E51" s="63" t="str">
        <f>IF('Analitika nastave'!J50="DA",'Analitika nastave'!E51+'Analitika nastave'!F51+'Analitika nastave'!G51+'Analitika nastave'!H51,IF(E$7&gt;0,E$7/E$6*E50,""))</f>
        <v/>
      </c>
      <c r="F51" s="238"/>
      <c r="G51" s="69" t="str">
        <f>IF('Analitika nastave'!P50="DA",'Analitika nastave'!K51+'Analitika nastave'!L51+'Analitika nastave'!M51+'Analitika nastave'!N51,IF(G$7&gt;0,G$7/G$6*G50,""))</f>
        <v/>
      </c>
      <c r="H51" s="238"/>
      <c r="I51" s="69" t="str">
        <f>IF('Analitika nastave'!V50="DA",'Analitika nastave'!Q51+'Analitika nastave'!R51+'Analitika nastave'!S51+'Analitika nastave'!T51,IF(I$7&gt;0,I$7/I$6*I50,""))</f>
        <v/>
      </c>
      <c r="J51" s="238"/>
      <c r="K51" s="69" t="str">
        <f>IF('Analitika nastave'!AB50="DA",'Analitika nastave'!W51+'Analitika nastave'!X51+'Analitika nastave'!Y51+'Analitika nastave'!Z51,IF(K$7&gt;0,K$7/K$6*K50,""))</f>
        <v/>
      </c>
      <c r="L51" s="238"/>
      <c r="M51" s="69" t="str">
        <f>IF('Analitika nastave'!AH50="DA",'Analitika nastave'!AC51+'Analitika nastave'!AD51+'Analitika nastave'!AE51+'Analitika nastave'!AF51,IF(M$7&gt;0,M$7/M$6*M50,""))</f>
        <v/>
      </c>
      <c r="N51" s="238"/>
      <c r="O51" s="69" t="str">
        <f>IF('Analitika nastave'!AN50="DA",'Analitika nastave'!AI51+'Analitika nastave'!AJ51+'Analitika nastave'!AK51+'Analitika nastave'!AL51,IF(O$7&gt;0,O$7/O$6*O50,""))</f>
        <v/>
      </c>
      <c r="P51" s="238"/>
      <c r="Q51" s="69" t="str">
        <f>IF('Analitika nastave'!AT50="DA",'Analitika nastave'!AO51+'Analitika nastave'!AP51+'Analitika nastave'!AQ51+'Analitika nastave'!AR51,IF(Q$7&gt;0,Q$7/Q$6*Q50,""))</f>
        <v/>
      </c>
      <c r="R51" s="238"/>
      <c r="S51" s="236"/>
      <c r="T51" s="117"/>
    </row>
    <row r="52" spans="1:20" x14ac:dyDescent="0.25">
      <c r="A52" s="241">
        <f>'Analitika nastave'!A52</f>
        <v>23</v>
      </c>
      <c r="B52" s="239" t="str">
        <f>'Analitika nastave'!B52</f>
        <v xml:space="preserve"> </v>
      </c>
      <c r="C52" s="241">
        <f>'Analitika nastave'!C52:C53</f>
        <v>0</v>
      </c>
      <c r="D52" s="65" t="str">
        <f>'Analitika nastave'!D52</f>
        <v>B</v>
      </c>
      <c r="E52" s="90">
        <f>IF('Analitika nastave'!J52="DA",'Analitika nastave'!E52+'Analitika nastave'!F52+'Analitika nastave'!G52+'Analitika nastave'!H52,0)</f>
        <v>0</v>
      </c>
      <c r="F52" s="237" t="str">
        <f>IF(OR('Analitika nastave'!J52:J53="DA",AND(E53&gt;=(E$7/2),E$7&gt;0)),"DA","NE")</f>
        <v>NE</v>
      </c>
      <c r="G52" s="90">
        <f>IF('Analitika nastave'!P52="DA",'Analitika nastave'!K52+'Analitika nastave'!L52+'Analitika nastave'!M52+'Analitika nastave'!N52,0)</f>
        <v>0</v>
      </c>
      <c r="H52" s="237" t="str">
        <f>IF(OR('Analitika nastave'!P52:P53="DA",AND(G53&gt;=(G$7/2),G$7&gt;0)),"DA","NE")</f>
        <v>NE</v>
      </c>
      <c r="I52" s="90">
        <f>IF('Analitika nastave'!V52="DA",'Analitika nastave'!Q52+'Analitika nastave'!R52+'Analitika nastave'!S52+'Analitika nastave'!T52,0)</f>
        <v>0</v>
      </c>
      <c r="J52" s="237" t="str">
        <f>IF(OR('Analitika nastave'!V52:V53="DA",AND(I53&gt;=(I$7/2),I$7&gt;0)),"DA","NE")</f>
        <v>NE</v>
      </c>
      <c r="K52" s="90">
        <f>IF('Analitika nastave'!AB52="DA",'Analitika nastave'!W52+'Analitika nastave'!X52+'Analitika nastave'!Y52+'Analitika nastave'!Z52,0)</f>
        <v>0</v>
      </c>
      <c r="L52" s="237" t="str">
        <f>IF(OR('Analitika nastave'!AB52:AB53="DA",AND(K53&gt;=(K$7/2),K$7&gt;0)),"DA","NE")</f>
        <v>NE</v>
      </c>
      <c r="M52" s="90">
        <f>IF('Analitika nastave'!AH52="DA",'Analitika nastave'!AC52+'Analitika nastave'!AD52+'Analitika nastave'!AE52+'Analitika nastave'!AF52,0)</f>
        <v>0</v>
      </c>
      <c r="N52" s="237" t="str">
        <f>IF(OR('Analitika nastave'!AH52:AH53="DA",AND(M53&gt;=(M$7/2),M$7&gt;0)),"DA","NE")</f>
        <v>NE</v>
      </c>
      <c r="O52" s="90">
        <f>IF('Analitika nastave'!AN52="DA",'Analitika nastave'!AI52+'Analitika nastave'!AJ52+'Analitika nastave'!AK52+'Analitika nastave'!AL52,0)</f>
        <v>0</v>
      </c>
      <c r="P52" s="237" t="str">
        <f>IF(OR('Analitika nastave'!AN52:AN53="DA",AND(O53&gt;=(O$7/2),O$7&gt;0)),"DA","NE")</f>
        <v>NE</v>
      </c>
      <c r="Q52" s="90">
        <f>IF('Analitika nastave'!AT52="DA",'Analitika nastave'!AO52+'Analitika nastave'!AP52+'Analitika nastave'!AQ52+'Analitika nastave'!AR52,0)</f>
        <v>0</v>
      </c>
      <c r="R52" s="237" t="str">
        <f>IF(OR('Analitika nastave'!AT52:AT53="DA",AND(Q53&gt;=(Q$7/2),Q$7&gt;0)),"DA","NE")</f>
        <v>NE</v>
      </c>
      <c r="S52" s="235">
        <f t="shared" ref="S52" si="42">IF(AND(R52="DA",P52="DA",N52="DA",L52="DA",J52="DA",H52="DA",F52="DA"),E53+G53+I53+K53+M53+O53+Q53,0)</f>
        <v>0</v>
      </c>
      <c r="T52" s="116" t="str">
        <f t="shared" ref="T52" si="43">IF(S52&lt;50, "NE",IF(S52&lt;60,2,IF(S52&lt;75,3,IF(S52&lt;90,4,5))))</f>
        <v>NE</v>
      </c>
    </row>
    <row r="53" spans="1:20" ht="15.75" thickBot="1" x14ac:dyDescent="0.3">
      <c r="A53" s="240"/>
      <c r="B53" s="240"/>
      <c r="C53" s="240"/>
      <c r="D53" s="62" t="str">
        <f>'Analitika nastave'!D53</f>
        <v>P</v>
      </c>
      <c r="E53" s="63" t="str">
        <f>IF('Analitika nastave'!J52="DA",'Analitika nastave'!E53+'Analitika nastave'!F53+'Analitika nastave'!G53+'Analitika nastave'!H53,IF(E$7&gt;0,E$7/E$6*E52,""))</f>
        <v/>
      </c>
      <c r="F53" s="238"/>
      <c r="G53" s="69" t="str">
        <f>IF('Analitika nastave'!P52="DA",'Analitika nastave'!K53+'Analitika nastave'!L53+'Analitika nastave'!M53+'Analitika nastave'!N53,IF(G$7&gt;0,G$7/G$6*G52,""))</f>
        <v/>
      </c>
      <c r="H53" s="238"/>
      <c r="I53" s="69" t="str">
        <f>IF('Analitika nastave'!V52="DA",'Analitika nastave'!Q53+'Analitika nastave'!R53+'Analitika nastave'!S53+'Analitika nastave'!T53,IF(I$7&gt;0,I$7/I$6*I52,""))</f>
        <v/>
      </c>
      <c r="J53" s="238"/>
      <c r="K53" s="69" t="str">
        <f>IF('Analitika nastave'!AB52="DA",'Analitika nastave'!W53+'Analitika nastave'!X53+'Analitika nastave'!Y53+'Analitika nastave'!Z53,IF(K$7&gt;0,K$7/K$6*K52,""))</f>
        <v/>
      </c>
      <c r="L53" s="238"/>
      <c r="M53" s="69" t="str">
        <f>IF('Analitika nastave'!AH52="DA",'Analitika nastave'!AC53+'Analitika nastave'!AD53+'Analitika nastave'!AE53+'Analitika nastave'!AF53,IF(M$7&gt;0,M$7/M$6*M52,""))</f>
        <v/>
      </c>
      <c r="N53" s="238"/>
      <c r="O53" s="69" t="str">
        <f>IF('Analitika nastave'!AN52="DA",'Analitika nastave'!AI53+'Analitika nastave'!AJ53+'Analitika nastave'!AK53+'Analitika nastave'!AL53,IF(O$7&gt;0,O$7/O$6*O52,""))</f>
        <v/>
      </c>
      <c r="P53" s="238"/>
      <c r="Q53" s="69" t="str">
        <f>IF('Analitika nastave'!AT52="DA",'Analitika nastave'!AO53+'Analitika nastave'!AP53+'Analitika nastave'!AQ53+'Analitika nastave'!AR53,IF(Q$7&gt;0,Q$7/Q$6*Q52,""))</f>
        <v/>
      </c>
      <c r="R53" s="238"/>
      <c r="S53" s="236"/>
      <c r="T53" s="117"/>
    </row>
    <row r="54" spans="1:20" x14ac:dyDescent="0.25">
      <c r="A54" s="241">
        <f>'Analitika nastave'!A54</f>
        <v>24</v>
      </c>
      <c r="B54" s="239" t="str">
        <f>'Analitika nastave'!B54</f>
        <v xml:space="preserve"> </v>
      </c>
      <c r="C54" s="241">
        <f>'Analitika nastave'!C54:C55</f>
        <v>0</v>
      </c>
      <c r="D54" s="65" t="str">
        <f>'Analitika nastave'!D54</f>
        <v>B</v>
      </c>
      <c r="E54" s="90">
        <f>IF('Analitika nastave'!J54="DA",'Analitika nastave'!E54+'Analitika nastave'!F54+'Analitika nastave'!G54+'Analitika nastave'!H54,0)</f>
        <v>0</v>
      </c>
      <c r="F54" s="237" t="str">
        <f>IF(OR('Analitika nastave'!J54:J55="DA",AND(E55&gt;=(E$7/2),E$7&gt;0)),"DA","NE")</f>
        <v>NE</v>
      </c>
      <c r="G54" s="90">
        <f>IF('Analitika nastave'!P54="DA",'Analitika nastave'!K54+'Analitika nastave'!L54+'Analitika nastave'!M54+'Analitika nastave'!N54,0)</f>
        <v>0</v>
      </c>
      <c r="H54" s="237" t="str">
        <f>IF(OR('Analitika nastave'!P54:P55="DA",AND(G55&gt;=(G$7/2),G$7&gt;0)),"DA","NE")</f>
        <v>NE</v>
      </c>
      <c r="I54" s="90">
        <f>IF('Analitika nastave'!V54="DA",'Analitika nastave'!Q54+'Analitika nastave'!R54+'Analitika nastave'!S54+'Analitika nastave'!T54,0)</f>
        <v>0</v>
      </c>
      <c r="J54" s="237" t="str">
        <f>IF(OR('Analitika nastave'!V54:V55="DA",AND(I55&gt;=(I$7/2),I$7&gt;0)),"DA","NE")</f>
        <v>NE</v>
      </c>
      <c r="K54" s="90">
        <f>IF('Analitika nastave'!AB54="DA",'Analitika nastave'!W54+'Analitika nastave'!X54+'Analitika nastave'!Y54+'Analitika nastave'!Z54,0)</f>
        <v>0</v>
      </c>
      <c r="L54" s="237" t="str">
        <f>IF(OR('Analitika nastave'!AB54:AB55="DA",AND(K55&gt;=(K$7/2),K$7&gt;0)),"DA","NE")</f>
        <v>NE</v>
      </c>
      <c r="M54" s="90">
        <f>IF('Analitika nastave'!AH54="DA",'Analitika nastave'!AC54+'Analitika nastave'!AD54+'Analitika nastave'!AE54+'Analitika nastave'!AF54,0)</f>
        <v>0</v>
      </c>
      <c r="N54" s="237" t="str">
        <f>IF(OR('Analitika nastave'!AH54:AH55="DA",AND(M55&gt;=(M$7/2),M$7&gt;0)),"DA","NE")</f>
        <v>NE</v>
      </c>
      <c r="O54" s="90">
        <f>IF('Analitika nastave'!AN54="DA",'Analitika nastave'!AI54+'Analitika nastave'!AJ54+'Analitika nastave'!AK54+'Analitika nastave'!AL54,0)</f>
        <v>0</v>
      </c>
      <c r="P54" s="237" t="str">
        <f>IF(OR('Analitika nastave'!AN54:AN55="DA",AND(O55&gt;=(O$7/2),O$7&gt;0)),"DA","NE")</f>
        <v>NE</v>
      </c>
      <c r="Q54" s="90">
        <f>IF('Analitika nastave'!AT54="DA",'Analitika nastave'!AO54+'Analitika nastave'!AP54+'Analitika nastave'!AQ54+'Analitika nastave'!AR54,0)</f>
        <v>0</v>
      </c>
      <c r="R54" s="237" t="str">
        <f>IF(OR('Analitika nastave'!AT54:AT55="DA",AND(Q55&gt;=(Q$7/2),Q$7&gt;0)),"DA","NE")</f>
        <v>NE</v>
      </c>
      <c r="S54" s="235">
        <f t="shared" ref="S54" si="44">IF(AND(R54="DA",P54="DA",N54="DA",L54="DA",J54="DA",H54="DA",F54="DA"),E55+G55+I55+K55+M55+O55+Q55,0)</f>
        <v>0</v>
      </c>
      <c r="T54" s="116" t="str">
        <f t="shared" ref="T54" si="45">IF(S54&lt;50, "NE",IF(S54&lt;60,2,IF(S54&lt;75,3,IF(S54&lt;90,4,5))))</f>
        <v>NE</v>
      </c>
    </row>
    <row r="55" spans="1:20" ht="15.75" thickBot="1" x14ac:dyDescent="0.3">
      <c r="A55" s="240"/>
      <c r="B55" s="240"/>
      <c r="C55" s="240"/>
      <c r="D55" s="62" t="str">
        <f>'Analitika nastave'!D55</f>
        <v>P</v>
      </c>
      <c r="E55" s="63" t="str">
        <f>IF('Analitika nastave'!J54="DA",'Analitika nastave'!E55+'Analitika nastave'!F55+'Analitika nastave'!G55+'Analitika nastave'!H55,IF(E$7&gt;0,E$7/E$6*E54,""))</f>
        <v/>
      </c>
      <c r="F55" s="238"/>
      <c r="G55" s="69" t="str">
        <f>IF('Analitika nastave'!P54="DA",'Analitika nastave'!K55+'Analitika nastave'!L55+'Analitika nastave'!M55+'Analitika nastave'!N55,IF(G$7&gt;0,G$7/G$6*G54,""))</f>
        <v/>
      </c>
      <c r="H55" s="238"/>
      <c r="I55" s="69" t="str">
        <f>IF('Analitika nastave'!V54="DA",'Analitika nastave'!Q55+'Analitika nastave'!R55+'Analitika nastave'!S55+'Analitika nastave'!T55,IF(I$7&gt;0,I$7/I$6*I54,""))</f>
        <v/>
      </c>
      <c r="J55" s="238"/>
      <c r="K55" s="69" t="str">
        <f>IF('Analitika nastave'!AB54="DA",'Analitika nastave'!W55+'Analitika nastave'!X55+'Analitika nastave'!Y55+'Analitika nastave'!Z55,IF(K$7&gt;0,K$7/K$6*K54,""))</f>
        <v/>
      </c>
      <c r="L55" s="238"/>
      <c r="M55" s="69" t="str">
        <f>IF('Analitika nastave'!AH54="DA",'Analitika nastave'!AC55+'Analitika nastave'!AD55+'Analitika nastave'!AE55+'Analitika nastave'!AF55,IF(M$7&gt;0,M$7/M$6*M54,""))</f>
        <v/>
      </c>
      <c r="N55" s="238"/>
      <c r="O55" s="69" t="str">
        <f>IF('Analitika nastave'!AN54="DA",'Analitika nastave'!AI55+'Analitika nastave'!AJ55+'Analitika nastave'!AK55+'Analitika nastave'!AL55,IF(O$7&gt;0,O$7/O$6*O54,""))</f>
        <v/>
      </c>
      <c r="P55" s="238"/>
      <c r="Q55" s="69" t="str">
        <f>IF('Analitika nastave'!AT54="DA",'Analitika nastave'!AO55+'Analitika nastave'!AP55+'Analitika nastave'!AQ55+'Analitika nastave'!AR55,IF(Q$7&gt;0,Q$7/Q$6*Q54,""))</f>
        <v/>
      </c>
      <c r="R55" s="238"/>
      <c r="S55" s="236"/>
      <c r="T55" s="117"/>
    </row>
    <row r="56" spans="1:20" x14ac:dyDescent="0.25">
      <c r="A56" s="241">
        <f>'Analitika nastave'!A56</f>
        <v>25</v>
      </c>
      <c r="B56" s="239" t="str">
        <f>'Analitika nastave'!B56</f>
        <v xml:space="preserve"> </v>
      </c>
      <c r="C56" s="241">
        <f>'Analitika nastave'!C56:C57</f>
        <v>0</v>
      </c>
      <c r="D56" s="65" t="str">
        <f>'Analitika nastave'!D56</f>
        <v>B</v>
      </c>
      <c r="E56" s="90">
        <f>IF('Analitika nastave'!J56="DA",'Analitika nastave'!E56+'Analitika nastave'!F56+'Analitika nastave'!G56+'Analitika nastave'!H56,0)</f>
        <v>0</v>
      </c>
      <c r="F56" s="237" t="str">
        <f>IF(OR('Analitika nastave'!J56:J57="DA",AND(E57&gt;=(E$7/2),E$7&gt;0)),"DA","NE")</f>
        <v>NE</v>
      </c>
      <c r="G56" s="90">
        <f>IF('Analitika nastave'!P56="DA",'Analitika nastave'!K56+'Analitika nastave'!L56+'Analitika nastave'!M56+'Analitika nastave'!N56,0)</f>
        <v>0</v>
      </c>
      <c r="H56" s="237" t="str">
        <f>IF(OR('Analitika nastave'!P56:P57="DA",AND(G57&gt;=(G$7/2),G$7&gt;0)),"DA","NE")</f>
        <v>NE</v>
      </c>
      <c r="I56" s="90">
        <f>IF('Analitika nastave'!V56="DA",'Analitika nastave'!Q56+'Analitika nastave'!R56+'Analitika nastave'!S56+'Analitika nastave'!T56,0)</f>
        <v>0</v>
      </c>
      <c r="J56" s="237" t="str">
        <f>IF(OR('Analitika nastave'!V56:V57="DA",AND(I57&gt;=(I$7/2),I$7&gt;0)),"DA","NE")</f>
        <v>NE</v>
      </c>
      <c r="K56" s="90">
        <f>IF('Analitika nastave'!AB56="DA",'Analitika nastave'!W56+'Analitika nastave'!X56+'Analitika nastave'!Y56+'Analitika nastave'!Z56,0)</f>
        <v>0</v>
      </c>
      <c r="L56" s="237" t="str">
        <f>IF(OR('Analitika nastave'!AB56:AB57="DA",AND(K57&gt;=(K$7/2),K$7&gt;0)),"DA","NE")</f>
        <v>NE</v>
      </c>
      <c r="M56" s="90">
        <f>IF('Analitika nastave'!AH56="DA",'Analitika nastave'!AC56+'Analitika nastave'!AD56+'Analitika nastave'!AE56+'Analitika nastave'!AF56,0)</f>
        <v>0</v>
      </c>
      <c r="N56" s="237" t="str">
        <f>IF(OR('Analitika nastave'!AH56:AH57="DA",AND(M57&gt;=(M$7/2),M$7&gt;0)),"DA","NE")</f>
        <v>NE</v>
      </c>
      <c r="O56" s="90">
        <f>IF('Analitika nastave'!AN56="DA",'Analitika nastave'!AI56+'Analitika nastave'!AJ56+'Analitika nastave'!AK56+'Analitika nastave'!AL56,0)</f>
        <v>0</v>
      </c>
      <c r="P56" s="237" t="str">
        <f>IF(OR('Analitika nastave'!AN56:AN57="DA",AND(O57&gt;=(O$7/2),O$7&gt;0)),"DA","NE")</f>
        <v>NE</v>
      </c>
      <c r="Q56" s="90">
        <f>IF('Analitika nastave'!AT56="DA",'Analitika nastave'!AO56+'Analitika nastave'!AP56+'Analitika nastave'!AQ56+'Analitika nastave'!AR56,0)</f>
        <v>0</v>
      </c>
      <c r="R56" s="237" t="str">
        <f>IF(OR('Analitika nastave'!AT56:AT57="DA",AND(Q57&gt;=(Q$7/2),Q$7&gt;0)),"DA","NE")</f>
        <v>NE</v>
      </c>
      <c r="S56" s="235">
        <f t="shared" ref="S56" si="46">IF(AND(R56="DA",P56="DA",N56="DA",L56="DA",J56="DA",H56="DA",F56="DA"),E57+G57+I57+K57+M57+O57+Q57,0)</f>
        <v>0</v>
      </c>
      <c r="T56" s="116" t="str">
        <f t="shared" ref="T56" si="47">IF(S56&lt;50, "NE",IF(S56&lt;60,2,IF(S56&lt;75,3,IF(S56&lt;90,4,5))))</f>
        <v>NE</v>
      </c>
    </row>
    <row r="57" spans="1:20" ht="15.75" thickBot="1" x14ac:dyDescent="0.3">
      <c r="A57" s="240"/>
      <c r="B57" s="240"/>
      <c r="C57" s="240"/>
      <c r="D57" s="62" t="str">
        <f>'Analitika nastave'!D57</f>
        <v>P</v>
      </c>
      <c r="E57" s="63" t="str">
        <f>IF('Analitika nastave'!J56="DA",'Analitika nastave'!E57+'Analitika nastave'!F57+'Analitika nastave'!G57+'Analitika nastave'!H57,IF(E$7&gt;0,E$7/E$6*E56,""))</f>
        <v/>
      </c>
      <c r="F57" s="238"/>
      <c r="G57" s="69" t="str">
        <f>IF('Analitika nastave'!P56="DA",'Analitika nastave'!K57+'Analitika nastave'!L57+'Analitika nastave'!M57+'Analitika nastave'!N57,IF(G$7&gt;0,G$7/G$6*G56,""))</f>
        <v/>
      </c>
      <c r="H57" s="238"/>
      <c r="I57" s="69" t="str">
        <f>IF('Analitika nastave'!V56="DA",'Analitika nastave'!Q57+'Analitika nastave'!R57+'Analitika nastave'!S57+'Analitika nastave'!T57,IF(I$7&gt;0,I$7/I$6*I56,""))</f>
        <v/>
      </c>
      <c r="J57" s="238"/>
      <c r="K57" s="69" t="str">
        <f>IF('Analitika nastave'!AB56="DA",'Analitika nastave'!W57+'Analitika nastave'!X57+'Analitika nastave'!Y57+'Analitika nastave'!Z57,IF(K$7&gt;0,K$7/K$6*K56,""))</f>
        <v/>
      </c>
      <c r="L57" s="238"/>
      <c r="M57" s="69" t="str">
        <f>IF('Analitika nastave'!AH56="DA",'Analitika nastave'!AC57+'Analitika nastave'!AD57+'Analitika nastave'!AE57+'Analitika nastave'!AF57,IF(M$7&gt;0,M$7/M$6*M56,""))</f>
        <v/>
      </c>
      <c r="N57" s="238"/>
      <c r="O57" s="69" t="str">
        <f>IF('Analitika nastave'!AN56="DA",'Analitika nastave'!AI57+'Analitika nastave'!AJ57+'Analitika nastave'!AK57+'Analitika nastave'!AL57,IF(O$7&gt;0,O$7/O$6*O56,""))</f>
        <v/>
      </c>
      <c r="P57" s="238"/>
      <c r="Q57" s="69" t="str">
        <f>IF('Analitika nastave'!AT56="DA",'Analitika nastave'!AO57+'Analitika nastave'!AP57+'Analitika nastave'!AQ57+'Analitika nastave'!AR57,IF(Q$7&gt;0,Q$7/Q$6*Q56,""))</f>
        <v/>
      </c>
      <c r="R57" s="238"/>
      <c r="S57" s="236"/>
      <c r="T57" s="117"/>
    </row>
    <row r="58" spans="1:20" x14ac:dyDescent="0.25">
      <c r="A58" s="241">
        <f>'Analitika nastave'!A58</f>
        <v>26</v>
      </c>
      <c r="B58" s="239" t="str">
        <f>'Analitika nastave'!B58</f>
        <v xml:space="preserve"> </v>
      </c>
      <c r="C58" s="241">
        <f>'Analitika nastave'!C58:C59</f>
        <v>0</v>
      </c>
      <c r="D58" s="65" t="str">
        <f>'Analitika nastave'!D58</f>
        <v>B</v>
      </c>
      <c r="E58" s="90">
        <f>IF('Analitika nastave'!J58="DA",'Analitika nastave'!E58+'Analitika nastave'!F58+'Analitika nastave'!G58+'Analitika nastave'!H58,0)</f>
        <v>0</v>
      </c>
      <c r="F58" s="237" t="str">
        <f>IF(OR('Analitika nastave'!J58:J59="DA",AND(E59&gt;=(E$7/2),E$7&gt;0)),"DA","NE")</f>
        <v>NE</v>
      </c>
      <c r="G58" s="90">
        <f>IF('Analitika nastave'!P58="DA",'Analitika nastave'!K58+'Analitika nastave'!L58+'Analitika nastave'!M58+'Analitika nastave'!N58,0)</f>
        <v>0</v>
      </c>
      <c r="H58" s="237" t="str">
        <f>IF(OR('Analitika nastave'!P58:P59="DA",AND(G59&gt;=(G$7/2),G$7&gt;0)),"DA","NE")</f>
        <v>NE</v>
      </c>
      <c r="I58" s="90">
        <f>IF('Analitika nastave'!V58="DA",'Analitika nastave'!Q58+'Analitika nastave'!R58+'Analitika nastave'!S58+'Analitika nastave'!T58,0)</f>
        <v>0</v>
      </c>
      <c r="J58" s="237" t="str">
        <f>IF(OR('Analitika nastave'!V58:V59="DA",AND(I59&gt;=(I$7/2),I$7&gt;0)),"DA","NE")</f>
        <v>NE</v>
      </c>
      <c r="K58" s="90">
        <f>IF('Analitika nastave'!AB58="DA",'Analitika nastave'!W58+'Analitika nastave'!X58+'Analitika nastave'!Y58+'Analitika nastave'!Z58,0)</f>
        <v>0</v>
      </c>
      <c r="L58" s="237" t="str">
        <f>IF(OR('Analitika nastave'!AB58:AB59="DA",AND(K59&gt;=(K$7/2),K$7&gt;0)),"DA","NE")</f>
        <v>NE</v>
      </c>
      <c r="M58" s="90">
        <f>IF('Analitika nastave'!AH58="DA",'Analitika nastave'!AC58+'Analitika nastave'!AD58+'Analitika nastave'!AE58+'Analitika nastave'!AF58,0)</f>
        <v>0</v>
      </c>
      <c r="N58" s="237" t="str">
        <f>IF(OR('Analitika nastave'!AH58:AH59="DA",AND(M59&gt;=(M$7/2),M$7&gt;0)),"DA","NE")</f>
        <v>NE</v>
      </c>
      <c r="O58" s="90">
        <f>IF('Analitika nastave'!AN58="DA",'Analitika nastave'!AI58+'Analitika nastave'!AJ58+'Analitika nastave'!AK58+'Analitika nastave'!AL58,0)</f>
        <v>0</v>
      </c>
      <c r="P58" s="237" t="str">
        <f>IF(OR('Analitika nastave'!AN58:AN59="DA",AND(O59&gt;=(O$7/2),O$7&gt;0)),"DA","NE")</f>
        <v>NE</v>
      </c>
      <c r="Q58" s="90">
        <f>IF('Analitika nastave'!AT58="DA",'Analitika nastave'!AO58+'Analitika nastave'!AP58+'Analitika nastave'!AQ58+'Analitika nastave'!AR58,0)</f>
        <v>0</v>
      </c>
      <c r="R58" s="237" t="str">
        <f>IF(OR('Analitika nastave'!AT58:AT59="DA",AND(Q59&gt;=(Q$7/2),Q$7&gt;0)),"DA","NE")</f>
        <v>NE</v>
      </c>
      <c r="S58" s="235">
        <f t="shared" ref="S58" si="48">IF(AND(R58="DA",P58="DA",N58="DA",L58="DA",J58="DA",H58="DA",F58="DA"),E59+G59+I59+K59+M59+O59+Q59,0)</f>
        <v>0</v>
      </c>
      <c r="T58" s="116" t="str">
        <f t="shared" ref="T58" si="49">IF(S58&lt;50, "NE",IF(S58&lt;60,2,IF(S58&lt;75,3,IF(S58&lt;90,4,5))))</f>
        <v>NE</v>
      </c>
    </row>
    <row r="59" spans="1:20" ht="15.75" thickBot="1" x14ac:dyDescent="0.3">
      <c r="A59" s="240"/>
      <c r="B59" s="240"/>
      <c r="C59" s="240"/>
      <c r="D59" s="62" t="str">
        <f>'Analitika nastave'!D59</f>
        <v>P</v>
      </c>
      <c r="E59" s="63" t="str">
        <f>IF('Analitika nastave'!J58="DA",'Analitika nastave'!E59+'Analitika nastave'!F59+'Analitika nastave'!G59+'Analitika nastave'!H59,IF(E$7&gt;0,E$7/E$6*E58,""))</f>
        <v/>
      </c>
      <c r="F59" s="238"/>
      <c r="G59" s="69" t="str">
        <f>IF('Analitika nastave'!P58="DA",'Analitika nastave'!K59+'Analitika nastave'!L59+'Analitika nastave'!M59+'Analitika nastave'!N59,IF(G$7&gt;0,G$7/G$6*G58,""))</f>
        <v/>
      </c>
      <c r="H59" s="238"/>
      <c r="I59" s="69" t="str">
        <f>IF('Analitika nastave'!V58="DA",'Analitika nastave'!Q59+'Analitika nastave'!R59+'Analitika nastave'!S59+'Analitika nastave'!T59,IF(I$7&gt;0,I$7/I$6*I58,""))</f>
        <v/>
      </c>
      <c r="J59" s="238"/>
      <c r="K59" s="69" t="str">
        <f>IF('Analitika nastave'!AB58="DA",'Analitika nastave'!W59+'Analitika nastave'!X59+'Analitika nastave'!Y59+'Analitika nastave'!Z59,IF(K$7&gt;0,K$7/K$6*K58,""))</f>
        <v/>
      </c>
      <c r="L59" s="238"/>
      <c r="M59" s="69" t="str">
        <f>IF('Analitika nastave'!AH58="DA",'Analitika nastave'!AC59+'Analitika nastave'!AD59+'Analitika nastave'!AE59+'Analitika nastave'!AF59,IF(M$7&gt;0,M$7/M$6*M58,""))</f>
        <v/>
      </c>
      <c r="N59" s="238"/>
      <c r="O59" s="69" t="str">
        <f>IF('Analitika nastave'!AN58="DA",'Analitika nastave'!AI59+'Analitika nastave'!AJ59+'Analitika nastave'!AK59+'Analitika nastave'!AL59,IF(O$7&gt;0,O$7/O$6*O58,""))</f>
        <v/>
      </c>
      <c r="P59" s="238"/>
      <c r="Q59" s="69" t="str">
        <f>IF('Analitika nastave'!AT58="DA",'Analitika nastave'!AO59+'Analitika nastave'!AP59+'Analitika nastave'!AQ59+'Analitika nastave'!AR59,IF(Q$7&gt;0,Q$7/Q$6*Q58,""))</f>
        <v/>
      </c>
      <c r="R59" s="238"/>
      <c r="S59" s="236"/>
      <c r="T59" s="117"/>
    </row>
    <row r="60" spans="1:20" x14ac:dyDescent="0.25">
      <c r="A60" s="241">
        <f>'Analitika nastave'!A60</f>
        <v>27</v>
      </c>
      <c r="B60" s="239" t="str">
        <f>'Analitika nastave'!B60</f>
        <v xml:space="preserve"> </v>
      </c>
      <c r="C60" s="241">
        <f>'Analitika nastave'!C60:C61</f>
        <v>0</v>
      </c>
      <c r="D60" s="65" t="str">
        <f>'Analitika nastave'!D60</f>
        <v>B</v>
      </c>
      <c r="E60" s="90">
        <f>IF('Analitika nastave'!J60="DA",'Analitika nastave'!E60+'Analitika nastave'!F60+'Analitika nastave'!G60+'Analitika nastave'!H60,0)</f>
        <v>0</v>
      </c>
      <c r="F60" s="237" t="str">
        <f>IF(OR('Analitika nastave'!J60:J61="DA",AND(E61&gt;=(E$7/2),E$7&gt;0)),"DA","NE")</f>
        <v>NE</v>
      </c>
      <c r="G60" s="90">
        <f>IF('Analitika nastave'!P60="DA",'Analitika nastave'!K60+'Analitika nastave'!L60+'Analitika nastave'!M60+'Analitika nastave'!N60,0)</f>
        <v>0</v>
      </c>
      <c r="H60" s="237" t="str">
        <f>IF(OR('Analitika nastave'!P60:P61="DA",AND(G61&gt;=(G$7/2),G$7&gt;0)),"DA","NE")</f>
        <v>NE</v>
      </c>
      <c r="I60" s="90">
        <f>IF('Analitika nastave'!V60="DA",'Analitika nastave'!Q60+'Analitika nastave'!R60+'Analitika nastave'!S60+'Analitika nastave'!T60,0)</f>
        <v>0</v>
      </c>
      <c r="J60" s="237" t="str">
        <f>IF(OR('Analitika nastave'!V60:V61="DA",AND(I61&gt;=(I$7/2),I$7&gt;0)),"DA","NE")</f>
        <v>NE</v>
      </c>
      <c r="K60" s="90">
        <f>IF('Analitika nastave'!AB60="DA",'Analitika nastave'!W60+'Analitika nastave'!X60+'Analitika nastave'!Y60+'Analitika nastave'!Z60,0)</f>
        <v>0</v>
      </c>
      <c r="L60" s="237" t="str">
        <f>IF(OR('Analitika nastave'!AB60:AB61="DA",AND(K61&gt;=(K$7/2),K$7&gt;0)),"DA","NE")</f>
        <v>NE</v>
      </c>
      <c r="M60" s="90">
        <f>IF('Analitika nastave'!AH60="DA",'Analitika nastave'!AC60+'Analitika nastave'!AD60+'Analitika nastave'!AE60+'Analitika nastave'!AF60,0)</f>
        <v>0</v>
      </c>
      <c r="N60" s="237" t="str">
        <f>IF(OR('Analitika nastave'!AH60:AH61="DA",AND(M61&gt;=(M$7/2),M$7&gt;0)),"DA","NE")</f>
        <v>NE</v>
      </c>
      <c r="O60" s="90">
        <f>IF('Analitika nastave'!AN60="DA",'Analitika nastave'!AI60+'Analitika nastave'!AJ60+'Analitika nastave'!AK60+'Analitika nastave'!AL60,0)</f>
        <v>0</v>
      </c>
      <c r="P60" s="237" t="str">
        <f>IF(OR('Analitika nastave'!AN60:AN61="DA",AND(O61&gt;=(O$7/2),O$7&gt;0)),"DA","NE")</f>
        <v>NE</v>
      </c>
      <c r="Q60" s="90">
        <f>IF('Analitika nastave'!AT60="DA",'Analitika nastave'!AO60+'Analitika nastave'!AP60+'Analitika nastave'!AQ60+'Analitika nastave'!AR60,0)</f>
        <v>0</v>
      </c>
      <c r="R60" s="237" t="str">
        <f>IF(OR('Analitika nastave'!AT60:AT61="DA",AND(Q61&gt;=(Q$7/2),Q$7&gt;0)),"DA","NE")</f>
        <v>NE</v>
      </c>
      <c r="S60" s="235">
        <f t="shared" ref="S60" si="50">IF(AND(R60="DA",P60="DA",N60="DA",L60="DA",J60="DA",H60="DA",F60="DA"),E61+G61+I61+K61+M61+O61+Q61,0)</f>
        <v>0</v>
      </c>
      <c r="T60" s="116" t="str">
        <f t="shared" ref="T60" si="51">IF(S60&lt;50, "NE",IF(S60&lt;60,2,IF(S60&lt;75,3,IF(S60&lt;90,4,5))))</f>
        <v>NE</v>
      </c>
    </row>
    <row r="61" spans="1:20" ht="15.75" thickBot="1" x14ac:dyDescent="0.3">
      <c r="A61" s="240"/>
      <c r="B61" s="240"/>
      <c r="C61" s="240"/>
      <c r="D61" s="62" t="str">
        <f>'Analitika nastave'!D61</f>
        <v>P</v>
      </c>
      <c r="E61" s="63" t="str">
        <f>IF('Analitika nastave'!J60="DA",'Analitika nastave'!E61+'Analitika nastave'!F61+'Analitika nastave'!G61+'Analitika nastave'!H61,IF(E$7&gt;0,E$7/E$6*E60,""))</f>
        <v/>
      </c>
      <c r="F61" s="238"/>
      <c r="G61" s="69" t="str">
        <f>IF('Analitika nastave'!P60="DA",'Analitika nastave'!K61+'Analitika nastave'!L61+'Analitika nastave'!M61+'Analitika nastave'!N61,IF(G$7&gt;0,G$7/G$6*G60,""))</f>
        <v/>
      </c>
      <c r="H61" s="238"/>
      <c r="I61" s="69" t="str">
        <f>IF('Analitika nastave'!V60="DA",'Analitika nastave'!Q61+'Analitika nastave'!R61+'Analitika nastave'!S61+'Analitika nastave'!T61,IF(I$7&gt;0,I$7/I$6*I60,""))</f>
        <v/>
      </c>
      <c r="J61" s="238"/>
      <c r="K61" s="69" t="str">
        <f>IF('Analitika nastave'!AB60="DA",'Analitika nastave'!W61+'Analitika nastave'!X61+'Analitika nastave'!Y61+'Analitika nastave'!Z61,IF(K$7&gt;0,K$7/K$6*K60,""))</f>
        <v/>
      </c>
      <c r="L61" s="238"/>
      <c r="M61" s="69" t="str">
        <f>IF('Analitika nastave'!AH60="DA",'Analitika nastave'!AC61+'Analitika nastave'!AD61+'Analitika nastave'!AE61+'Analitika nastave'!AF61,IF(M$7&gt;0,M$7/M$6*M60,""))</f>
        <v/>
      </c>
      <c r="N61" s="238"/>
      <c r="O61" s="69" t="str">
        <f>IF('Analitika nastave'!AN60="DA",'Analitika nastave'!AI61+'Analitika nastave'!AJ61+'Analitika nastave'!AK61+'Analitika nastave'!AL61,IF(O$7&gt;0,O$7/O$6*O60,""))</f>
        <v/>
      </c>
      <c r="P61" s="238"/>
      <c r="Q61" s="69" t="str">
        <f>IF('Analitika nastave'!AT60="DA",'Analitika nastave'!AO61+'Analitika nastave'!AP61+'Analitika nastave'!AQ61+'Analitika nastave'!AR61,IF(Q$7&gt;0,Q$7/Q$6*Q60,""))</f>
        <v/>
      </c>
      <c r="R61" s="238"/>
      <c r="S61" s="236"/>
      <c r="T61" s="117"/>
    </row>
    <row r="62" spans="1:20" x14ac:dyDescent="0.25">
      <c r="A62" s="241">
        <f>'Analitika nastave'!A62</f>
        <v>28</v>
      </c>
      <c r="B62" s="239" t="str">
        <f>'Analitika nastave'!B62</f>
        <v xml:space="preserve"> </v>
      </c>
      <c r="C62" s="241">
        <f>'Analitika nastave'!C62:C63</f>
        <v>0</v>
      </c>
      <c r="D62" s="65" t="str">
        <f>'Analitika nastave'!D62</f>
        <v>B</v>
      </c>
      <c r="E62" s="90">
        <f>IF('Analitika nastave'!J62="DA",'Analitika nastave'!E62+'Analitika nastave'!F62+'Analitika nastave'!G62+'Analitika nastave'!H62,0)</f>
        <v>0</v>
      </c>
      <c r="F62" s="237" t="str">
        <f>IF(OR('Analitika nastave'!J62:J63="DA",AND(E63&gt;=(E$7/2),E$7&gt;0)),"DA","NE")</f>
        <v>NE</v>
      </c>
      <c r="G62" s="90">
        <f>IF('Analitika nastave'!P62="DA",'Analitika nastave'!K62+'Analitika nastave'!L62+'Analitika nastave'!M62+'Analitika nastave'!N62,0)</f>
        <v>0</v>
      </c>
      <c r="H62" s="237" t="str">
        <f>IF(OR('Analitika nastave'!P62:P63="DA",AND(G63&gt;=(G$7/2),G$7&gt;0)),"DA","NE")</f>
        <v>NE</v>
      </c>
      <c r="I62" s="90">
        <f>IF('Analitika nastave'!V62="DA",'Analitika nastave'!Q62+'Analitika nastave'!R62+'Analitika nastave'!S62+'Analitika nastave'!T62,0)</f>
        <v>0</v>
      </c>
      <c r="J62" s="237" t="str">
        <f>IF(OR('Analitika nastave'!V62:V63="DA",AND(I63&gt;=(I$7/2),I$7&gt;0)),"DA","NE")</f>
        <v>NE</v>
      </c>
      <c r="K62" s="90">
        <f>IF('Analitika nastave'!AB62="DA",'Analitika nastave'!W62+'Analitika nastave'!X62+'Analitika nastave'!Y62+'Analitika nastave'!Z62,0)</f>
        <v>0</v>
      </c>
      <c r="L62" s="237" t="str">
        <f>IF(OR('Analitika nastave'!AB62:AB63="DA",AND(K63&gt;=(K$7/2),K$7&gt;0)),"DA","NE")</f>
        <v>NE</v>
      </c>
      <c r="M62" s="90">
        <f>IF('Analitika nastave'!AH62="DA",'Analitika nastave'!AC62+'Analitika nastave'!AD62+'Analitika nastave'!AE62+'Analitika nastave'!AF62,0)</f>
        <v>0</v>
      </c>
      <c r="N62" s="237" t="str">
        <f>IF(OR('Analitika nastave'!AH62:AH63="DA",AND(M63&gt;=(M$7/2),M$7&gt;0)),"DA","NE")</f>
        <v>NE</v>
      </c>
      <c r="O62" s="90">
        <f>IF('Analitika nastave'!AN62="DA",'Analitika nastave'!AI62+'Analitika nastave'!AJ62+'Analitika nastave'!AK62+'Analitika nastave'!AL62,0)</f>
        <v>0</v>
      </c>
      <c r="P62" s="237" t="str">
        <f>IF(OR('Analitika nastave'!AN62:AN63="DA",AND(O63&gt;=(O$7/2),O$7&gt;0)),"DA","NE")</f>
        <v>NE</v>
      </c>
      <c r="Q62" s="90">
        <f>IF('Analitika nastave'!AT62="DA",'Analitika nastave'!AO62+'Analitika nastave'!AP62+'Analitika nastave'!AQ62+'Analitika nastave'!AR62,0)</f>
        <v>0</v>
      </c>
      <c r="R62" s="237" t="str">
        <f>IF(OR('Analitika nastave'!AT62:AT63="DA",AND(Q63&gt;=(Q$7/2),Q$7&gt;0)),"DA","NE")</f>
        <v>NE</v>
      </c>
      <c r="S62" s="235">
        <f t="shared" ref="S62" si="52">IF(AND(R62="DA",P62="DA",N62="DA",L62="DA",J62="DA",H62="DA",F62="DA"),E63+G63+I63+K63+M63+O63+Q63,0)</f>
        <v>0</v>
      </c>
      <c r="T62" s="116" t="str">
        <f t="shared" ref="T62" si="53">IF(S62&lt;50, "NE",IF(S62&lt;60,2,IF(S62&lt;75,3,IF(S62&lt;90,4,5))))</f>
        <v>NE</v>
      </c>
    </row>
    <row r="63" spans="1:20" ht="15.75" thickBot="1" x14ac:dyDescent="0.3">
      <c r="A63" s="240"/>
      <c r="B63" s="240"/>
      <c r="C63" s="240"/>
      <c r="D63" s="62" t="str">
        <f>'Analitika nastave'!D63</f>
        <v>P</v>
      </c>
      <c r="E63" s="63" t="str">
        <f>IF('Analitika nastave'!J62="DA",'Analitika nastave'!E63+'Analitika nastave'!F63+'Analitika nastave'!G63+'Analitika nastave'!H63,IF(E$7&gt;0,E$7/E$6*E62,""))</f>
        <v/>
      </c>
      <c r="F63" s="238"/>
      <c r="G63" s="69" t="str">
        <f>IF('Analitika nastave'!P62="DA",'Analitika nastave'!K63+'Analitika nastave'!L63+'Analitika nastave'!M63+'Analitika nastave'!N63,IF(G$7&gt;0,G$7/G$6*G62,""))</f>
        <v/>
      </c>
      <c r="H63" s="238"/>
      <c r="I63" s="69" t="str">
        <f>IF('Analitika nastave'!V62="DA",'Analitika nastave'!Q63+'Analitika nastave'!R63+'Analitika nastave'!S63+'Analitika nastave'!T63,IF(I$7&gt;0,I$7/I$6*I62,""))</f>
        <v/>
      </c>
      <c r="J63" s="238"/>
      <c r="K63" s="69" t="str">
        <f>IF('Analitika nastave'!AB62="DA",'Analitika nastave'!W63+'Analitika nastave'!X63+'Analitika nastave'!Y63+'Analitika nastave'!Z63,IF(K$7&gt;0,K$7/K$6*K62,""))</f>
        <v/>
      </c>
      <c r="L63" s="238"/>
      <c r="M63" s="69" t="str">
        <f>IF('Analitika nastave'!AH62="DA",'Analitika nastave'!AC63+'Analitika nastave'!AD63+'Analitika nastave'!AE63+'Analitika nastave'!AF63,IF(M$7&gt;0,M$7/M$6*M62,""))</f>
        <v/>
      </c>
      <c r="N63" s="238"/>
      <c r="O63" s="69" t="str">
        <f>IF('Analitika nastave'!AN62="DA",'Analitika nastave'!AI63+'Analitika nastave'!AJ63+'Analitika nastave'!AK63+'Analitika nastave'!AL63,IF(O$7&gt;0,O$7/O$6*O62,""))</f>
        <v/>
      </c>
      <c r="P63" s="238"/>
      <c r="Q63" s="69" t="str">
        <f>IF('Analitika nastave'!AT62="DA",'Analitika nastave'!AO63+'Analitika nastave'!AP63+'Analitika nastave'!AQ63+'Analitika nastave'!AR63,IF(Q$7&gt;0,Q$7/Q$6*Q62,""))</f>
        <v/>
      </c>
      <c r="R63" s="238"/>
      <c r="S63" s="236"/>
      <c r="T63" s="117"/>
    </row>
    <row r="64" spans="1:20" x14ac:dyDescent="0.25">
      <c r="A64" s="241">
        <f>'Analitika nastave'!A64</f>
        <v>29</v>
      </c>
      <c r="B64" s="239" t="str">
        <f>'Analitika nastave'!B64</f>
        <v xml:space="preserve"> </v>
      </c>
      <c r="C64" s="241">
        <f>'Analitika nastave'!C64:C65</f>
        <v>0</v>
      </c>
      <c r="D64" s="65" t="str">
        <f>'Analitika nastave'!D64</f>
        <v>B</v>
      </c>
      <c r="E64" s="90">
        <f>IF('Analitika nastave'!J64="DA",'Analitika nastave'!E64+'Analitika nastave'!F64+'Analitika nastave'!G64+'Analitika nastave'!H64,0)</f>
        <v>0</v>
      </c>
      <c r="F64" s="237" t="str">
        <f>IF(OR('Analitika nastave'!J64:J65="DA",AND(E65&gt;=(E$7/2),E$7&gt;0)),"DA","NE")</f>
        <v>NE</v>
      </c>
      <c r="G64" s="90">
        <f>IF('Analitika nastave'!P64="DA",'Analitika nastave'!K64+'Analitika nastave'!L64+'Analitika nastave'!M64+'Analitika nastave'!N64,0)</f>
        <v>0</v>
      </c>
      <c r="H64" s="237" t="str">
        <f>IF(OR('Analitika nastave'!P64:P65="DA",AND(G65&gt;=(G$7/2),G$7&gt;0)),"DA","NE")</f>
        <v>NE</v>
      </c>
      <c r="I64" s="90">
        <f>IF('Analitika nastave'!V64="DA",'Analitika nastave'!Q64+'Analitika nastave'!R64+'Analitika nastave'!S64+'Analitika nastave'!T64,0)</f>
        <v>0</v>
      </c>
      <c r="J64" s="237" t="str">
        <f>IF(OR('Analitika nastave'!V64:V65="DA",AND(I65&gt;=(I$7/2),I$7&gt;0)),"DA","NE")</f>
        <v>NE</v>
      </c>
      <c r="K64" s="90">
        <f>IF('Analitika nastave'!AB64="DA",'Analitika nastave'!W64+'Analitika nastave'!X64+'Analitika nastave'!Y64+'Analitika nastave'!Z64,0)</f>
        <v>0</v>
      </c>
      <c r="L64" s="237" t="str">
        <f>IF(OR('Analitika nastave'!AB64:AB65="DA",AND(K65&gt;=(K$7/2),K$7&gt;0)),"DA","NE")</f>
        <v>NE</v>
      </c>
      <c r="M64" s="90">
        <f>IF('Analitika nastave'!AH64="DA",'Analitika nastave'!AC64+'Analitika nastave'!AD64+'Analitika nastave'!AE64+'Analitika nastave'!AF64,0)</f>
        <v>0</v>
      </c>
      <c r="N64" s="237" t="str">
        <f>IF(OR('Analitika nastave'!AH64:AH65="DA",AND(M65&gt;=(M$7/2),M$7&gt;0)),"DA","NE")</f>
        <v>NE</v>
      </c>
      <c r="O64" s="90">
        <f>IF('Analitika nastave'!AN64="DA",'Analitika nastave'!AI64+'Analitika nastave'!AJ64+'Analitika nastave'!AK64+'Analitika nastave'!AL64,0)</f>
        <v>0</v>
      </c>
      <c r="P64" s="237" t="str">
        <f>IF(OR('Analitika nastave'!AN64:AN65="DA",AND(O65&gt;=(O$7/2),O$7&gt;0)),"DA","NE")</f>
        <v>NE</v>
      </c>
      <c r="Q64" s="90">
        <f>IF('Analitika nastave'!AT64="DA",'Analitika nastave'!AO64+'Analitika nastave'!AP64+'Analitika nastave'!AQ64+'Analitika nastave'!AR64,0)</f>
        <v>0</v>
      </c>
      <c r="R64" s="237" t="str">
        <f>IF(OR('Analitika nastave'!AT64:AT65="DA",AND(Q65&gt;=(Q$7/2),Q$7&gt;0)),"DA","NE")</f>
        <v>NE</v>
      </c>
      <c r="S64" s="235">
        <f t="shared" ref="S64" si="54">IF(AND(R64="DA",P64="DA",N64="DA",L64="DA",J64="DA",H64="DA",F64="DA"),E65+G65+I65+K65+M65+O65+Q65,0)</f>
        <v>0</v>
      </c>
      <c r="T64" s="116" t="str">
        <f t="shared" ref="T64" si="55">IF(S64&lt;50, "NE",IF(S64&lt;60,2,IF(S64&lt;75,3,IF(S64&lt;90,4,5))))</f>
        <v>NE</v>
      </c>
    </row>
    <row r="65" spans="1:20" ht="15.75" thickBot="1" x14ac:dyDescent="0.3">
      <c r="A65" s="240"/>
      <c r="B65" s="240"/>
      <c r="C65" s="240"/>
      <c r="D65" s="62" t="str">
        <f>'Analitika nastave'!D65</f>
        <v>P</v>
      </c>
      <c r="E65" s="63" t="str">
        <f>IF('Analitika nastave'!J64="DA",'Analitika nastave'!E65+'Analitika nastave'!F65+'Analitika nastave'!G65+'Analitika nastave'!H65,IF(E$7&gt;0,E$7/E$6*E64,""))</f>
        <v/>
      </c>
      <c r="F65" s="238"/>
      <c r="G65" s="69" t="str">
        <f>IF('Analitika nastave'!P64="DA",'Analitika nastave'!K65+'Analitika nastave'!L65+'Analitika nastave'!M65+'Analitika nastave'!N65,IF(G$7&gt;0,G$7/G$6*G64,""))</f>
        <v/>
      </c>
      <c r="H65" s="238"/>
      <c r="I65" s="69" t="str">
        <f>IF('Analitika nastave'!V64="DA",'Analitika nastave'!Q65+'Analitika nastave'!R65+'Analitika nastave'!S65+'Analitika nastave'!T65,IF(I$7&gt;0,I$7/I$6*I64,""))</f>
        <v/>
      </c>
      <c r="J65" s="238"/>
      <c r="K65" s="69" t="str">
        <f>IF('Analitika nastave'!AB64="DA",'Analitika nastave'!W65+'Analitika nastave'!X65+'Analitika nastave'!Y65+'Analitika nastave'!Z65,IF(K$7&gt;0,K$7/K$6*K64,""))</f>
        <v/>
      </c>
      <c r="L65" s="238"/>
      <c r="M65" s="69" t="str">
        <f>IF('Analitika nastave'!AH64="DA",'Analitika nastave'!AC65+'Analitika nastave'!AD65+'Analitika nastave'!AE65+'Analitika nastave'!AF65,IF(M$7&gt;0,M$7/M$6*M64,""))</f>
        <v/>
      </c>
      <c r="N65" s="238"/>
      <c r="O65" s="69" t="str">
        <f>IF('Analitika nastave'!AN64="DA",'Analitika nastave'!AI65+'Analitika nastave'!AJ65+'Analitika nastave'!AK65+'Analitika nastave'!AL65,IF(O$7&gt;0,O$7/O$6*O64,""))</f>
        <v/>
      </c>
      <c r="P65" s="238"/>
      <c r="Q65" s="69" t="str">
        <f>IF('Analitika nastave'!AT64="DA",'Analitika nastave'!AO65+'Analitika nastave'!AP65+'Analitika nastave'!AQ65+'Analitika nastave'!AR65,IF(Q$7&gt;0,Q$7/Q$6*Q64,""))</f>
        <v/>
      </c>
      <c r="R65" s="238"/>
      <c r="S65" s="236"/>
      <c r="T65" s="117"/>
    </row>
    <row r="66" spans="1:20" x14ac:dyDescent="0.25">
      <c r="A66" s="241">
        <f>'Analitika nastave'!A66</f>
        <v>30</v>
      </c>
      <c r="B66" s="239" t="str">
        <f>'Analitika nastave'!B66</f>
        <v xml:space="preserve"> </v>
      </c>
      <c r="C66" s="241">
        <f>'Analitika nastave'!C66:C67</f>
        <v>0</v>
      </c>
      <c r="D66" s="65" t="str">
        <f>'Analitika nastave'!D66</f>
        <v>B</v>
      </c>
      <c r="E66" s="90">
        <f>IF('Analitika nastave'!J66="DA",'Analitika nastave'!E66+'Analitika nastave'!F66+'Analitika nastave'!G66+'Analitika nastave'!H66,0)</f>
        <v>0</v>
      </c>
      <c r="F66" s="237" t="str">
        <f>IF(OR('Analitika nastave'!J66:J67="DA",AND(E67&gt;=(E$7/2),E$7&gt;0)),"DA","NE")</f>
        <v>NE</v>
      </c>
      <c r="G66" s="90">
        <f>IF('Analitika nastave'!P66="DA",'Analitika nastave'!K66+'Analitika nastave'!L66+'Analitika nastave'!M66+'Analitika nastave'!N66,0)</f>
        <v>0</v>
      </c>
      <c r="H66" s="237" t="str">
        <f>IF(OR('Analitika nastave'!P66:P67="DA",AND(G67&gt;=(G$7/2),G$7&gt;0)),"DA","NE")</f>
        <v>NE</v>
      </c>
      <c r="I66" s="90">
        <f>IF('Analitika nastave'!V66="DA",'Analitika nastave'!Q66+'Analitika nastave'!R66+'Analitika nastave'!S66+'Analitika nastave'!T66,0)</f>
        <v>0</v>
      </c>
      <c r="J66" s="237" t="str">
        <f>IF(OR('Analitika nastave'!V66:V67="DA",AND(I67&gt;=(I$7/2),I$7&gt;0)),"DA","NE")</f>
        <v>NE</v>
      </c>
      <c r="K66" s="90">
        <f>IF('Analitika nastave'!AB66="DA",'Analitika nastave'!W66+'Analitika nastave'!X66+'Analitika nastave'!Y66+'Analitika nastave'!Z66,0)</f>
        <v>0</v>
      </c>
      <c r="L66" s="237" t="str">
        <f>IF(OR('Analitika nastave'!AB66:AB67="DA",AND(K67&gt;=(K$7/2),K$7&gt;0)),"DA","NE")</f>
        <v>NE</v>
      </c>
      <c r="M66" s="90">
        <f>IF('Analitika nastave'!AH66="DA",'Analitika nastave'!AC66+'Analitika nastave'!AD66+'Analitika nastave'!AE66+'Analitika nastave'!AF66,0)</f>
        <v>0</v>
      </c>
      <c r="N66" s="237" t="str">
        <f>IF(OR('Analitika nastave'!AH66:AH67="DA",AND(M67&gt;=(M$7/2),M$7&gt;0)),"DA","NE")</f>
        <v>NE</v>
      </c>
      <c r="O66" s="90">
        <f>IF('Analitika nastave'!AN66="DA",'Analitika nastave'!AI66+'Analitika nastave'!AJ66+'Analitika nastave'!AK66+'Analitika nastave'!AL66,0)</f>
        <v>0</v>
      </c>
      <c r="P66" s="237" t="str">
        <f>IF(OR('Analitika nastave'!AN66:AN67="DA",AND(O67&gt;=(O$7/2),O$7&gt;0)),"DA","NE")</f>
        <v>NE</v>
      </c>
      <c r="Q66" s="90">
        <f>IF('Analitika nastave'!AT66="DA",'Analitika nastave'!AO66+'Analitika nastave'!AP66+'Analitika nastave'!AQ66+'Analitika nastave'!AR66,0)</f>
        <v>0</v>
      </c>
      <c r="R66" s="237" t="str">
        <f>IF(OR('Analitika nastave'!AT66:AT67="DA",AND(Q67&gt;=(Q$7/2),Q$7&gt;0)),"DA","NE")</f>
        <v>NE</v>
      </c>
      <c r="S66" s="235">
        <f t="shared" ref="S66" si="56">IF(AND(R66="DA",P66="DA",N66="DA",L66="DA",J66="DA",H66="DA",F66="DA"),E67+G67+I67+K67+M67+O67+Q67,0)</f>
        <v>0</v>
      </c>
      <c r="T66" s="116" t="str">
        <f t="shared" ref="T66" si="57">IF(S66&lt;50, "NE",IF(S66&lt;60,2,IF(S66&lt;75,3,IF(S66&lt;90,4,5))))</f>
        <v>NE</v>
      </c>
    </row>
    <row r="67" spans="1:20" ht="15.75" thickBot="1" x14ac:dyDescent="0.3">
      <c r="A67" s="240"/>
      <c r="B67" s="240"/>
      <c r="C67" s="240"/>
      <c r="D67" s="62" t="str">
        <f>'Analitika nastave'!D67</f>
        <v>P</v>
      </c>
      <c r="E67" s="63" t="str">
        <f>IF('Analitika nastave'!J66="DA",'Analitika nastave'!E67+'Analitika nastave'!F67+'Analitika nastave'!G67+'Analitika nastave'!H67,IF(E$7&gt;0,E$7/E$6*E66,""))</f>
        <v/>
      </c>
      <c r="F67" s="238"/>
      <c r="G67" s="69" t="str">
        <f>IF('Analitika nastave'!P66="DA",'Analitika nastave'!K67+'Analitika nastave'!L67+'Analitika nastave'!M67+'Analitika nastave'!N67,IF(G$7&gt;0,G$7/G$6*G66,""))</f>
        <v/>
      </c>
      <c r="H67" s="238"/>
      <c r="I67" s="69" t="str">
        <f>IF('Analitika nastave'!V66="DA",'Analitika nastave'!Q67+'Analitika nastave'!R67+'Analitika nastave'!S67+'Analitika nastave'!T67,IF(I$7&gt;0,I$7/I$6*I66,""))</f>
        <v/>
      </c>
      <c r="J67" s="238"/>
      <c r="K67" s="69" t="str">
        <f>IF('Analitika nastave'!AB66="DA",'Analitika nastave'!W67+'Analitika nastave'!X67+'Analitika nastave'!Y67+'Analitika nastave'!Z67,IF(K$7&gt;0,K$7/K$6*K66,""))</f>
        <v/>
      </c>
      <c r="L67" s="238"/>
      <c r="M67" s="69" t="str">
        <f>IF('Analitika nastave'!AH66="DA",'Analitika nastave'!AC67+'Analitika nastave'!AD67+'Analitika nastave'!AE67+'Analitika nastave'!AF67,IF(M$7&gt;0,M$7/M$6*M66,""))</f>
        <v/>
      </c>
      <c r="N67" s="238"/>
      <c r="O67" s="69" t="str">
        <f>IF('Analitika nastave'!AN66="DA",'Analitika nastave'!AI67+'Analitika nastave'!AJ67+'Analitika nastave'!AK67+'Analitika nastave'!AL67,IF(O$7&gt;0,O$7/O$6*O66,""))</f>
        <v/>
      </c>
      <c r="P67" s="238"/>
      <c r="Q67" s="69" t="str">
        <f>IF('Analitika nastave'!AT66="DA",'Analitika nastave'!AO67+'Analitika nastave'!AP67+'Analitika nastave'!AQ67+'Analitika nastave'!AR67,IF(Q$7&gt;0,Q$7/Q$6*Q66,""))</f>
        <v/>
      </c>
      <c r="R67" s="238"/>
      <c r="S67" s="236"/>
      <c r="T67" s="117"/>
    </row>
    <row r="68" spans="1:20" x14ac:dyDescent="0.25">
      <c r="A68" s="241">
        <f>'Analitika nastave'!A68</f>
        <v>31</v>
      </c>
      <c r="B68" s="239" t="str">
        <f>'Analitika nastave'!B68</f>
        <v xml:space="preserve"> </v>
      </c>
      <c r="C68" s="241">
        <f>'Analitika nastave'!C68:C69</f>
        <v>0</v>
      </c>
      <c r="D68" s="65" t="str">
        <f>'Analitika nastave'!D68</f>
        <v>B</v>
      </c>
      <c r="E68" s="90">
        <f>IF('Analitika nastave'!J68="DA",'Analitika nastave'!E68+'Analitika nastave'!F68+'Analitika nastave'!G68+'Analitika nastave'!H68,0)</f>
        <v>0</v>
      </c>
      <c r="F68" s="237" t="str">
        <f>IF(OR('Analitika nastave'!J68:J69="DA",AND(E69&gt;=(E$7/2),E$7&gt;0)),"DA","NE")</f>
        <v>NE</v>
      </c>
      <c r="G68" s="90">
        <f>IF('Analitika nastave'!P68="DA",'Analitika nastave'!K68+'Analitika nastave'!L68+'Analitika nastave'!M68+'Analitika nastave'!N68,0)</f>
        <v>0</v>
      </c>
      <c r="H68" s="237" t="str">
        <f>IF(OR('Analitika nastave'!P68:P69="DA",AND(G69&gt;=(G$7/2),G$7&gt;0)),"DA","NE")</f>
        <v>NE</v>
      </c>
      <c r="I68" s="90">
        <f>IF('Analitika nastave'!V68="DA",'Analitika nastave'!Q68+'Analitika nastave'!R68+'Analitika nastave'!S68+'Analitika nastave'!T68,0)</f>
        <v>0</v>
      </c>
      <c r="J68" s="237" t="str">
        <f>IF(OR('Analitika nastave'!V68:V69="DA",AND(I69&gt;=(I$7/2),I$7&gt;0)),"DA","NE")</f>
        <v>NE</v>
      </c>
      <c r="K68" s="90">
        <f>IF('Analitika nastave'!AB68="DA",'Analitika nastave'!W68+'Analitika nastave'!X68+'Analitika nastave'!Y68+'Analitika nastave'!Z68,0)</f>
        <v>0</v>
      </c>
      <c r="L68" s="237" t="str">
        <f>IF(OR('Analitika nastave'!AB68:AB69="DA",AND(K69&gt;=(K$7/2),K$7&gt;0)),"DA","NE")</f>
        <v>NE</v>
      </c>
      <c r="M68" s="90">
        <f>IF('Analitika nastave'!AH68="DA",'Analitika nastave'!AC68+'Analitika nastave'!AD68+'Analitika nastave'!AE68+'Analitika nastave'!AF68,0)</f>
        <v>0</v>
      </c>
      <c r="N68" s="237" t="str">
        <f>IF(OR('Analitika nastave'!AH68:AH69="DA",AND(M69&gt;=(M$7/2),M$7&gt;0)),"DA","NE")</f>
        <v>NE</v>
      </c>
      <c r="O68" s="90">
        <f>IF('Analitika nastave'!AN68="DA",'Analitika nastave'!AI68+'Analitika nastave'!AJ68+'Analitika nastave'!AK68+'Analitika nastave'!AL68,0)</f>
        <v>0</v>
      </c>
      <c r="P68" s="237" t="str">
        <f>IF(OR('Analitika nastave'!AN68:AN69="DA",AND(O69&gt;=(O$7/2),O$7&gt;0)),"DA","NE")</f>
        <v>NE</v>
      </c>
      <c r="Q68" s="90">
        <f>IF('Analitika nastave'!AT68="DA",'Analitika nastave'!AO68+'Analitika nastave'!AP68+'Analitika nastave'!AQ68+'Analitika nastave'!AR68,0)</f>
        <v>0</v>
      </c>
      <c r="R68" s="237" t="str">
        <f>IF(OR('Analitika nastave'!AT68:AT69="DA",AND(Q69&gt;=(Q$7/2),Q$7&gt;0)),"DA","NE")</f>
        <v>NE</v>
      </c>
      <c r="S68" s="235">
        <f t="shared" ref="S68" si="58">IF(AND(R68="DA",P68="DA",N68="DA",L68="DA",J68="DA",H68="DA",F68="DA"),E69+G69+I69+K69+M69+O69+Q69,0)</f>
        <v>0</v>
      </c>
      <c r="T68" s="116" t="str">
        <f t="shared" ref="T68" si="59">IF(S68&lt;50, "NE",IF(S68&lt;60,2,IF(S68&lt;75,3,IF(S68&lt;90,4,5))))</f>
        <v>NE</v>
      </c>
    </row>
    <row r="69" spans="1:20" ht="15.75" thickBot="1" x14ac:dyDescent="0.3">
      <c r="A69" s="240"/>
      <c r="B69" s="240"/>
      <c r="C69" s="240"/>
      <c r="D69" s="62" t="str">
        <f>'Analitika nastave'!D69</f>
        <v>P</v>
      </c>
      <c r="E69" s="63" t="str">
        <f>IF('Analitika nastave'!J68="DA",'Analitika nastave'!E69+'Analitika nastave'!F69+'Analitika nastave'!G69+'Analitika nastave'!H69,IF(E$7&gt;0,E$7/E$6*E68,""))</f>
        <v/>
      </c>
      <c r="F69" s="238"/>
      <c r="G69" s="69" t="str">
        <f>IF('Analitika nastave'!P68="DA",'Analitika nastave'!K69+'Analitika nastave'!L69+'Analitika nastave'!M69+'Analitika nastave'!N69,IF(G$7&gt;0,G$7/G$6*G68,""))</f>
        <v/>
      </c>
      <c r="H69" s="238"/>
      <c r="I69" s="69" t="str">
        <f>IF('Analitika nastave'!V68="DA",'Analitika nastave'!Q69+'Analitika nastave'!R69+'Analitika nastave'!S69+'Analitika nastave'!T69,IF(I$7&gt;0,I$7/I$6*I68,""))</f>
        <v/>
      </c>
      <c r="J69" s="238"/>
      <c r="K69" s="69" t="str">
        <f>IF('Analitika nastave'!AB68="DA",'Analitika nastave'!W69+'Analitika nastave'!X69+'Analitika nastave'!Y69+'Analitika nastave'!Z69,IF(K$7&gt;0,K$7/K$6*K68,""))</f>
        <v/>
      </c>
      <c r="L69" s="238"/>
      <c r="M69" s="69" t="str">
        <f>IF('Analitika nastave'!AH68="DA",'Analitika nastave'!AC69+'Analitika nastave'!AD69+'Analitika nastave'!AE69+'Analitika nastave'!AF69,IF(M$7&gt;0,M$7/M$6*M68,""))</f>
        <v/>
      </c>
      <c r="N69" s="238"/>
      <c r="O69" s="69" t="str">
        <f>IF('Analitika nastave'!AN68="DA",'Analitika nastave'!AI69+'Analitika nastave'!AJ69+'Analitika nastave'!AK69+'Analitika nastave'!AL69,IF(O$7&gt;0,O$7/O$6*O68,""))</f>
        <v/>
      </c>
      <c r="P69" s="238"/>
      <c r="Q69" s="69" t="str">
        <f>IF('Analitika nastave'!AT68="DA",'Analitika nastave'!AO69+'Analitika nastave'!AP69+'Analitika nastave'!AQ69+'Analitika nastave'!AR69,IF(Q$7&gt;0,Q$7/Q$6*Q68,""))</f>
        <v/>
      </c>
      <c r="R69" s="238"/>
      <c r="S69" s="236"/>
      <c r="T69" s="117"/>
    </row>
    <row r="70" spans="1:20" x14ac:dyDescent="0.25">
      <c r="A70" s="241">
        <f>'Analitika nastave'!A70</f>
        <v>32</v>
      </c>
      <c r="B70" s="239" t="str">
        <f>'Analitika nastave'!B70</f>
        <v xml:space="preserve"> </v>
      </c>
      <c r="C70" s="241">
        <f>'Analitika nastave'!C70:C71</f>
        <v>0</v>
      </c>
      <c r="D70" s="65" t="str">
        <f>'Analitika nastave'!D70</f>
        <v>B</v>
      </c>
      <c r="E70" s="90">
        <f>IF('Analitika nastave'!J70="DA",'Analitika nastave'!E70+'Analitika nastave'!F70+'Analitika nastave'!G70+'Analitika nastave'!H70,0)</f>
        <v>0</v>
      </c>
      <c r="F70" s="237" t="str">
        <f>IF(OR('Analitika nastave'!J70:J71="DA",AND(E71&gt;=(E$7/2),E$7&gt;0)),"DA","NE")</f>
        <v>NE</v>
      </c>
      <c r="G70" s="90">
        <f>IF('Analitika nastave'!P70="DA",'Analitika nastave'!K70+'Analitika nastave'!L70+'Analitika nastave'!M70+'Analitika nastave'!N70,0)</f>
        <v>0</v>
      </c>
      <c r="H70" s="237" t="str">
        <f>IF(OR('Analitika nastave'!P70:P71="DA",AND(G71&gt;=(G$7/2),G$7&gt;0)),"DA","NE")</f>
        <v>NE</v>
      </c>
      <c r="I70" s="90">
        <f>IF('Analitika nastave'!V70="DA",'Analitika nastave'!Q70+'Analitika nastave'!R70+'Analitika nastave'!S70+'Analitika nastave'!T70,0)</f>
        <v>0</v>
      </c>
      <c r="J70" s="237" t="str">
        <f>IF(OR('Analitika nastave'!V70:V71="DA",AND(I71&gt;=(I$7/2),I$7&gt;0)),"DA","NE")</f>
        <v>NE</v>
      </c>
      <c r="K70" s="90">
        <f>IF('Analitika nastave'!AB70="DA",'Analitika nastave'!W70+'Analitika nastave'!X70+'Analitika nastave'!Y70+'Analitika nastave'!Z70,0)</f>
        <v>0</v>
      </c>
      <c r="L70" s="237" t="str">
        <f>IF(OR('Analitika nastave'!AB70:AB71="DA",AND(K71&gt;=(K$7/2),K$7&gt;0)),"DA","NE")</f>
        <v>NE</v>
      </c>
      <c r="M70" s="90">
        <f>IF('Analitika nastave'!AH70="DA",'Analitika nastave'!AC70+'Analitika nastave'!AD70+'Analitika nastave'!AE70+'Analitika nastave'!AF70,0)</f>
        <v>0</v>
      </c>
      <c r="N70" s="237" t="str">
        <f>IF(OR('Analitika nastave'!AH70:AH71="DA",AND(M71&gt;=(M$7/2),M$7&gt;0)),"DA","NE")</f>
        <v>NE</v>
      </c>
      <c r="O70" s="90">
        <f>IF('Analitika nastave'!AN70="DA",'Analitika nastave'!AI70+'Analitika nastave'!AJ70+'Analitika nastave'!AK70+'Analitika nastave'!AL70,0)</f>
        <v>0</v>
      </c>
      <c r="P70" s="237" t="str">
        <f>IF(OR('Analitika nastave'!AN70:AN71="DA",AND(O71&gt;=(O$7/2),O$7&gt;0)),"DA","NE")</f>
        <v>NE</v>
      </c>
      <c r="Q70" s="90">
        <f>IF('Analitika nastave'!AT70="DA",'Analitika nastave'!AO70+'Analitika nastave'!AP70+'Analitika nastave'!AQ70+'Analitika nastave'!AR70,0)</f>
        <v>0</v>
      </c>
      <c r="R70" s="237" t="str">
        <f>IF(OR('Analitika nastave'!AT70:AT71="DA",AND(Q71&gt;=(Q$7/2),Q$7&gt;0)),"DA","NE")</f>
        <v>NE</v>
      </c>
      <c r="S70" s="235">
        <f t="shared" ref="S70" si="60">IF(AND(R70="DA",P70="DA",N70="DA",L70="DA",J70="DA",H70="DA",F70="DA"),E71+G71+I71+K71+M71+O71+Q71,0)</f>
        <v>0</v>
      </c>
      <c r="T70" s="116" t="str">
        <f t="shared" ref="T70" si="61">IF(S70&lt;50, "NE",IF(S70&lt;60,2,IF(S70&lt;75,3,IF(S70&lt;90,4,5))))</f>
        <v>NE</v>
      </c>
    </row>
    <row r="71" spans="1:20" ht="15.75" thickBot="1" x14ac:dyDescent="0.3">
      <c r="A71" s="240"/>
      <c r="B71" s="240"/>
      <c r="C71" s="240"/>
      <c r="D71" s="62" t="str">
        <f>'Analitika nastave'!D71</f>
        <v>P</v>
      </c>
      <c r="E71" s="63" t="str">
        <f>IF('Analitika nastave'!J70="DA",'Analitika nastave'!E71+'Analitika nastave'!F71+'Analitika nastave'!G71+'Analitika nastave'!H71,IF(E$7&gt;0,E$7/E$6*E70,""))</f>
        <v/>
      </c>
      <c r="F71" s="238"/>
      <c r="G71" s="69" t="str">
        <f>IF('Analitika nastave'!P70="DA",'Analitika nastave'!K71+'Analitika nastave'!L71+'Analitika nastave'!M71+'Analitika nastave'!N71,IF(G$7&gt;0,G$7/G$6*G70,""))</f>
        <v/>
      </c>
      <c r="H71" s="238"/>
      <c r="I71" s="69" t="str">
        <f>IF('Analitika nastave'!V70="DA",'Analitika nastave'!Q71+'Analitika nastave'!R71+'Analitika nastave'!S71+'Analitika nastave'!T71,IF(I$7&gt;0,I$7/I$6*I70,""))</f>
        <v/>
      </c>
      <c r="J71" s="238"/>
      <c r="K71" s="69" t="str">
        <f>IF('Analitika nastave'!AB70="DA",'Analitika nastave'!W71+'Analitika nastave'!X71+'Analitika nastave'!Y71+'Analitika nastave'!Z71,IF(K$7&gt;0,K$7/K$6*K70,""))</f>
        <v/>
      </c>
      <c r="L71" s="238"/>
      <c r="M71" s="69" t="str">
        <f>IF('Analitika nastave'!AH70="DA",'Analitika nastave'!AC71+'Analitika nastave'!AD71+'Analitika nastave'!AE71+'Analitika nastave'!AF71,IF(M$7&gt;0,M$7/M$6*M70,""))</f>
        <v/>
      </c>
      <c r="N71" s="238"/>
      <c r="O71" s="69" t="str">
        <f>IF('Analitika nastave'!AN70="DA",'Analitika nastave'!AI71+'Analitika nastave'!AJ71+'Analitika nastave'!AK71+'Analitika nastave'!AL71,IF(O$7&gt;0,O$7/O$6*O70,""))</f>
        <v/>
      </c>
      <c r="P71" s="238"/>
      <c r="Q71" s="69" t="str">
        <f>IF('Analitika nastave'!AT70="DA",'Analitika nastave'!AO71+'Analitika nastave'!AP71+'Analitika nastave'!AQ71+'Analitika nastave'!AR71,IF(Q$7&gt;0,Q$7/Q$6*Q70,""))</f>
        <v/>
      </c>
      <c r="R71" s="238"/>
      <c r="S71" s="236"/>
      <c r="T71" s="117"/>
    </row>
    <row r="72" spans="1:20" x14ac:dyDescent="0.25">
      <c r="A72" s="241">
        <f>'Analitika nastave'!A72</f>
        <v>33</v>
      </c>
      <c r="B72" s="239" t="str">
        <f>'Analitika nastave'!B72</f>
        <v xml:space="preserve"> </v>
      </c>
      <c r="C72" s="241">
        <f>'Analitika nastave'!C72:C73</f>
        <v>0</v>
      </c>
      <c r="D72" s="65" t="str">
        <f>'Analitika nastave'!D72</f>
        <v>B</v>
      </c>
      <c r="E72" s="90">
        <f>IF('Analitika nastave'!J72="DA",'Analitika nastave'!E72+'Analitika nastave'!F72+'Analitika nastave'!G72+'Analitika nastave'!H72,0)</f>
        <v>0</v>
      </c>
      <c r="F72" s="237" t="str">
        <f>IF(OR('Analitika nastave'!J72:J73="DA",AND(E73&gt;=(E$7/2),E$7&gt;0)),"DA","NE")</f>
        <v>NE</v>
      </c>
      <c r="G72" s="90">
        <f>IF('Analitika nastave'!P72="DA",'Analitika nastave'!K72+'Analitika nastave'!L72+'Analitika nastave'!M72+'Analitika nastave'!N72,0)</f>
        <v>0</v>
      </c>
      <c r="H72" s="237" t="str">
        <f>IF(OR('Analitika nastave'!P72:P73="DA",AND(G73&gt;=(G$7/2),G$7&gt;0)),"DA","NE")</f>
        <v>NE</v>
      </c>
      <c r="I72" s="90">
        <f>IF('Analitika nastave'!V72="DA",'Analitika nastave'!Q72+'Analitika nastave'!R72+'Analitika nastave'!S72+'Analitika nastave'!T72,0)</f>
        <v>0</v>
      </c>
      <c r="J72" s="237" t="str">
        <f>IF(OR('Analitika nastave'!V72:V73="DA",AND(I73&gt;=(I$7/2),I$7&gt;0)),"DA","NE")</f>
        <v>NE</v>
      </c>
      <c r="K72" s="90">
        <f>IF('Analitika nastave'!AB72="DA",'Analitika nastave'!W72+'Analitika nastave'!X72+'Analitika nastave'!Y72+'Analitika nastave'!Z72,0)</f>
        <v>0</v>
      </c>
      <c r="L72" s="237" t="str">
        <f>IF(OR('Analitika nastave'!AB72:AB73="DA",AND(K73&gt;=(K$7/2),K$7&gt;0)),"DA","NE")</f>
        <v>NE</v>
      </c>
      <c r="M72" s="90">
        <f>IF('Analitika nastave'!AH72="DA",'Analitika nastave'!AC72+'Analitika nastave'!AD72+'Analitika nastave'!AE72+'Analitika nastave'!AF72,0)</f>
        <v>0</v>
      </c>
      <c r="N72" s="237" t="str">
        <f>IF(OR('Analitika nastave'!AH72:AH73="DA",AND(M73&gt;=(M$7/2),M$7&gt;0)),"DA","NE")</f>
        <v>NE</v>
      </c>
      <c r="O72" s="90">
        <f>IF('Analitika nastave'!AN72="DA",'Analitika nastave'!AI72+'Analitika nastave'!AJ72+'Analitika nastave'!AK72+'Analitika nastave'!AL72,0)</f>
        <v>0</v>
      </c>
      <c r="P72" s="237" t="str">
        <f>IF(OR('Analitika nastave'!AN72:AN73="DA",AND(O73&gt;=(O$7/2),O$7&gt;0)),"DA","NE")</f>
        <v>NE</v>
      </c>
      <c r="Q72" s="90">
        <f>IF('Analitika nastave'!AT72="DA",'Analitika nastave'!AO72+'Analitika nastave'!AP72+'Analitika nastave'!AQ72+'Analitika nastave'!AR72,0)</f>
        <v>0</v>
      </c>
      <c r="R72" s="237" t="str">
        <f>IF(OR('Analitika nastave'!AT72:AT73="DA",AND(Q73&gt;=(Q$7/2),Q$7&gt;0)),"DA","NE")</f>
        <v>NE</v>
      </c>
      <c r="S72" s="235">
        <f t="shared" ref="S72" si="62">IF(AND(R72="DA",P72="DA",N72="DA",L72="DA",J72="DA",H72="DA",F72="DA"),E73+G73+I73+K73+M73+O73+Q73,0)</f>
        <v>0</v>
      </c>
      <c r="T72" s="116" t="str">
        <f t="shared" ref="T72" si="63">IF(S72&lt;50, "NE",IF(S72&lt;60,2,IF(S72&lt;75,3,IF(S72&lt;90,4,5))))</f>
        <v>NE</v>
      </c>
    </row>
    <row r="73" spans="1:20" ht="15.75" thickBot="1" x14ac:dyDescent="0.3">
      <c r="A73" s="240"/>
      <c r="B73" s="240"/>
      <c r="C73" s="240"/>
      <c r="D73" s="62" t="str">
        <f>'Analitika nastave'!D73</f>
        <v>P</v>
      </c>
      <c r="E73" s="63" t="str">
        <f>IF('Analitika nastave'!J72="DA",'Analitika nastave'!E73+'Analitika nastave'!F73+'Analitika nastave'!G73+'Analitika nastave'!H73,IF(E$7&gt;0,E$7/E$6*E72,""))</f>
        <v/>
      </c>
      <c r="F73" s="238"/>
      <c r="G73" s="69" t="str">
        <f>IF('Analitika nastave'!P72="DA",'Analitika nastave'!K73+'Analitika nastave'!L73+'Analitika nastave'!M73+'Analitika nastave'!N73,IF(G$7&gt;0,G$7/G$6*G72,""))</f>
        <v/>
      </c>
      <c r="H73" s="238"/>
      <c r="I73" s="69" t="str">
        <f>IF('Analitika nastave'!V72="DA",'Analitika nastave'!Q73+'Analitika nastave'!R73+'Analitika nastave'!S73+'Analitika nastave'!T73,IF(I$7&gt;0,I$7/I$6*I72,""))</f>
        <v/>
      </c>
      <c r="J73" s="238"/>
      <c r="K73" s="69" t="str">
        <f>IF('Analitika nastave'!AB72="DA",'Analitika nastave'!W73+'Analitika nastave'!X73+'Analitika nastave'!Y73+'Analitika nastave'!Z73,IF(K$7&gt;0,K$7/K$6*K72,""))</f>
        <v/>
      </c>
      <c r="L73" s="238"/>
      <c r="M73" s="69" t="str">
        <f>IF('Analitika nastave'!AH72="DA",'Analitika nastave'!AC73+'Analitika nastave'!AD73+'Analitika nastave'!AE73+'Analitika nastave'!AF73,IF(M$7&gt;0,M$7/M$6*M72,""))</f>
        <v/>
      </c>
      <c r="N73" s="238"/>
      <c r="O73" s="69" t="str">
        <f>IF('Analitika nastave'!AN72="DA",'Analitika nastave'!AI73+'Analitika nastave'!AJ73+'Analitika nastave'!AK73+'Analitika nastave'!AL73,IF(O$7&gt;0,O$7/O$6*O72,""))</f>
        <v/>
      </c>
      <c r="P73" s="238"/>
      <c r="Q73" s="69" t="str">
        <f>IF('Analitika nastave'!AT72="DA",'Analitika nastave'!AO73+'Analitika nastave'!AP73+'Analitika nastave'!AQ73+'Analitika nastave'!AR73,IF(Q$7&gt;0,Q$7/Q$6*Q72,""))</f>
        <v/>
      </c>
      <c r="R73" s="238"/>
      <c r="S73" s="236"/>
      <c r="T73" s="117"/>
    </row>
    <row r="74" spans="1:20" x14ac:dyDescent="0.25">
      <c r="A74" s="241">
        <f>'Analitika nastave'!A74</f>
        <v>34</v>
      </c>
      <c r="B74" s="239" t="str">
        <f>'Analitika nastave'!B74</f>
        <v xml:space="preserve"> </v>
      </c>
      <c r="C74" s="241">
        <f>'Analitika nastave'!C74:C75</f>
        <v>0</v>
      </c>
      <c r="D74" s="65" t="str">
        <f>'Analitika nastave'!D74</f>
        <v>B</v>
      </c>
      <c r="E74" s="90">
        <f>IF('Analitika nastave'!J74="DA",'Analitika nastave'!E74+'Analitika nastave'!F74+'Analitika nastave'!G74+'Analitika nastave'!H74,0)</f>
        <v>0</v>
      </c>
      <c r="F74" s="237" t="str">
        <f>IF(OR('Analitika nastave'!J74:J75="DA",AND(E75&gt;=(E$7/2),E$7&gt;0)),"DA","NE")</f>
        <v>NE</v>
      </c>
      <c r="G74" s="90">
        <f>IF('Analitika nastave'!P74="DA",'Analitika nastave'!K74+'Analitika nastave'!L74+'Analitika nastave'!M74+'Analitika nastave'!N74,0)</f>
        <v>0</v>
      </c>
      <c r="H74" s="237" t="str">
        <f>IF(OR('Analitika nastave'!P74:P75="DA",AND(G75&gt;=(G$7/2),G$7&gt;0)),"DA","NE")</f>
        <v>NE</v>
      </c>
      <c r="I74" s="90">
        <f>IF('Analitika nastave'!V74="DA",'Analitika nastave'!Q74+'Analitika nastave'!R74+'Analitika nastave'!S74+'Analitika nastave'!T74,0)</f>
        <v>0</v>
      </c>
      <c r="J74" s="237" t="str">
        <f>IF(OR('Analitika nastave'!V74:V75="DA",AND(I75&gt;=(I$7/2),I$7&gt;0)),"DA","NE")</f>
        <v>NE</v>
      </c>
      <c r="K74" s="90">
        <f>IF('Analitika nastave'!AB74="DA",'Analitika nastave'!W74+'Analitika nastave'!X74+'Analitika nastave'!Y74+'Analitika nastave'!Z74,0)</f>
        <v>0</v>
      </c>
      <c r="L74" s="237" t="str">
        <f>IF(OR('Analitika nastave'!AB74:AB75="DA",AND(K75&gt;=(K$7/2),K$7&gt;0)),"DA","NE")</f>
        <v>NE</v>
      </c>
      <c r="M74" s="90">
        <f>IF('Analitika nastave'!AH74="DA",'Analitika nastave'!AC74+'Analitika nastave'!AD74+'Analitika nastave'!AE74+'Analitika nastave'!AF74,0)</f>
        <v>0</v>
      </c>
      <c r="N74" s="237" t="str">
        <f>IF(OR('Analitika nastave'!AH74:AH75="DA",AND(M75&gt;=(M$7/2),M$7&gt;0)),"DA","NE")</f>
        <v>NE</v>
      </c>
      <c r="O74" s="90">
        <f>IF('Analitika nastave'!AN74="DA",'Analitika nastave'!AI74+'Analitika nastave'!AJ74+'Analitika nastave'!AK74+'Analitika nastave'!AL74,0)</f>
        <v>0</v>
      </c>
      <c r="P74" s="237" t="str">
        <f>IF(OR('Analitika nastave'!AN74:AN75="DA",AND(O75&gt;=(O$7/2),O$7&gt;0)),"DA","NE")</f>
        <v>NE</v>
      </c>
      <c r="Q74" s="90">
        <f>IF('Analitika nastave'!AT74="DA",'Analitika nastave'!AO74+'Analitika nastave'!AP74+'Analitika nastave'!AQ74+'Analitika nastave'!AR74,0)</f>
        <v>0</v>
      </c>
      <c r="R74" s="237" t="str">
        <f>IF(OR('Analitika nastave'!AT74:AT75="DA",AND(Q75&gt;=(Q$7/2),Q$7&gt;0)),"DA","NE")</f>
        <v>NE</v>
      </c>
      <c r="S74" s="235">
        <f t="shared" ref="S74" si="64">IF(AND(R74="DA",P74="DA",N74="DA",L74="DA",J74="DA",H74="DA",F74="DA"),E75+G75+I75+K75+M75+O75+Q75,0)</f>
        <v>0</v>
      </c>
      <c r="T74" s="116" t="str">
        <f t="shared" ref="T74" si="65">IF(S74&lt;50, "NE",IF(S74&lt;60,2,IF(S74&lt;75,3,IF(S74&lt;90,4,5))))</f>
        <v>NE</v>
      </c>
    </row>
    <row r="75" spans="1:20" ht="15.75" thickBot="1" x14ac:dyDescent="0.3">
      <c r="A75" s="240"/>
      <c r="B75" s="240"/>
      <c r="C75" s="240"/>
      <c r="D75" s="62" t="str">
        <f>'Analitika nastave'!D75</f>
        <v>P</v>
      </c>
      <c r="E75" s="63" t="str">
        <f>IF('Analitika nastave'!J74="DA",'Analitika nastave'!E75+'Analitika nastave'!F75+'Analitika nastave'!G75+'Analitika nastave'!H75,IF(E$7&gt;0,E$7/E$6*E74,""))</f>
        <v/>
      </c>
      <c r="F75" s="238"/>
      <c r="G75" s="69" t="str">
        <f>IF('Analitika nastave'!P74="DA",'Analitika nastave'!K75+'Analitika nastave'!L75+'Analitika nastave'!M75+'Analitika nastave'!N75,IF(G$7&gt;0,G$7/G$6*G74,""))</f>
        <v/>
      </c>
      <c r="H75" s="238"/>
      <c r="I75" s="69" t="str">
        <f>IF('Analitika nastave'!V74="DA",'Analitika nastave'!Q75+'Analitika nastave'!R75+'Analitika nastave'!S75+'Analitika nastave'!T75,IF(I$7&gt;0,I$7/I$6*I74,""))</f>
        <v/>
      </c>
      <c r="J75" s="238"/>
      <c r="K75" s="69" t="str">
        <f>IF('Analitika nastave'!AB74="DA",'Analitika nastave'!W75+'Analitika nastave'!X75+'Analitika nastave'!Y75+'Analitika nastave'!Z75,IF(K$7&gt;0,K$7/K$6*K74,""))</f>
        <v/>
      </c>
      <c r="L75" s="238"/>
      <c r="M75" s="69" t="str">
        <f>IF('Analitika nastave'!AH74="DA",'Analitika nastave'!AC75+'Analitika nastave'!AD75+'Analitika nastave'!AE75+'Analitika nastave'!AF75,IF(M$7&gt;0,M$7/M$6*M74,""))</f>
        <v/>
      </c>
      <c r="N75" s="238"/>
      <c r="O75" s="69" t="str">
        <f>IF('Analitika nastave'!AN74="DA",'Analitika nastave'!AI75+'Analitika nastave'!AJ75+'Analitika nastave'!AK75+'Analitika nastave'!AL75,IF(O$7&gt;0,O$7/O$6*O74,""))</f>
        <v/>
      </c>
      <c r="P75" s="238"/>
      <c r="Q75" s="69" t="str">
        <f>IF('Analitika nastave'!AT74="DA",'Analitika nastave'!AO75+'Analitika nastave'!AP75+'Analitika nastave'!AQ75+'Analitika nastave'!AR75,IF(Q$7&gt;0,Q$7/Q$6*Q74,""))</f>
        <v/>
      </c>
      <c r="R75" s="238"/>
      <c r="S75" s="236"/>
      <c r="T75" s="117"/>
    </row>
    <row r="76" spans="1:20" x14ac:dyDescent="0.25">
      <c r="A76" s="241">
        <f>'Analitika nastave'!A76</f>
        <v>35</v>
      </c>
      <c r="B76" s="239" t="str">
        <f>'Analitika nastave'!B76</f>
        <v xml:space="preserve"> </v>
      </c>
      <c r="C76" s="241">
        <f>'Analitika nastave'!C76:C77</f>
        <v>0</v>
      </c>
      <c r="D76" s="65" t="str">
        <f>'Analitika nastave'!D76</f>
        <v>B</v>
      </c>
      <c r="E76" s="90">
        <f>IF('Analitika nastave'!J76="DA",'Analitika nastave'!E76+'Analitika nastave'!F76+'Analitika nastave'!G76+'Analitika nastave'!H76,0)</f>
        <v>0</v>
      </c>
      <c r="F76" s="237" t="str">
        <f>IF(OR('Analitika nastave'!J76:J77="DA",AND(E77&gt;=(E$7/2),E$7&gt;0)),"DA","NE")</f>
        <v>NE</v>
      </c>
      <c r="G76" s="90">
        <f>IF('Analitika nastave'!P76="DA",'Analitika nastave'!K76+'Analitika nastave'!L76+'Analitika nastave'!M76+'Analitika nastave'!N76,0)</f>
        <v>0</v>
      </c>
      <c r="H76" s="237" t="str">
        <f>IF(OR('Analitika nastave'!P76:P77="DA",AND(G77&gt;=(G$7/2),G$7&gt;0)),"DA","NE")</f>
        <v>NE</v>
      </c>
      <c r="I76" s="90">
        <f>IF('Analitika nastave'!V76="DA",'Analitika nastave'!Q76+'Analitika nastave'!R76+'Analitika nastave'!S76+'Analitika nastave'!T76,0)</f>
        <v>0</v>
      </c>
      <c r="J76" s="237" t="str">
        <f>IF(OR('Analitika nastave'!V76:V77="DA",AND(I77&gt;=(I$7/2),I$7&gt;0)),"DA","NE")</f>
        <v>NE</v>
      </c>
      <c r="K76" s="90">
        <f>IF('Analitika nastave'!AB76="DA",'Analitika nastave'!W76+'Analitika nastave'!X76+'Analitika nastave'!Y76+'Analitika nastave'!Z76,0)</f>
        <v>0</v>
      </c>
      <c r="L76" s="237" t="str">
        <f>IF(OR('Analitika nastave'!AB76:AB77="DA",AND(K77&gt;=(K$7/2),K$7&gt;0)),"DA","NE")</f>
        <v>NE</v>
      </c>
      <c r="M76" s="90">
        <f>IF('Analitika nastave'!AH76="DA",'Analitika nastave'!AC76+'Analitika nastave'!AD76+'Analitika nastave'!AE76+'Analitika nastave'!AF76,0)</f>
        <v>0</v>
      </c>
      <c r="N76" s="237" t="str">
        <f>IF(OR('Analitika nastave'!AH76:AH77="DA",AND(M77&gt;=(M$7/2),M$7&gt;0)),"DA","NE")</f>
        <v>NE</v>
      </c>
      <c r="O76" s="90">
        <f>IF('Analitika nastave'!AN76="DA",'Analitika nastave'!AI76+'Analitika nastave'!AJ76+'Analitika nastave'!AK76+'Analitika nastave'!AL76,0)</f>
        <v>0</v>
      </c>
      <c r="P76" s="237" t="str">
        <f>IF(OR('Analitika nastave'!AN76:AN77="DA",AND(O77&gt;=(O$7/2),O$7&gt;0)),"DA","NE")</f>
        <v>NE</v>
      </c>
      <c r="Q76" s="90">
        <f>IF('Analitika nastave'!AT76="DA",'Analitika nastave'!AO76+'Analitika nastave'!AP76+'Analitika nastave'!AQ76+'Analitika nastave'!AR76,0)</f>
        <v>0</v>
      </c>
      <c r="R76" s="237" t="str">
        <f>IF(OR('Analitika nastave'!AT76:AT77="DA",AND(Q77&gt;=(Q$7/2),Q$7&gt;0)),"DA","NE")</f>
        <v>NE</v>
      </c>
      <c r="S76" s="235">
        <f t="shared" ref="S76" si="66">IF(AND(R76="DA",P76="DA",N76="DA",L76="DA",J76="DA",H76="DA",F76="DA"),E77+G77+I77+K77+M77+O77+Q77,0)</f>
        <v>0</v>
      </c>
      <c r="T76" s="116" t="str">
        <f t="shared" ref="T76" si="67">IF(S76&lt;50, "NE",IF(S76&lt;60,2,IF(S76&lt;75,3,IF(S76&lt;90,4,5))))</f>
        <v>NE</v>
      </c>
    </row>
    <row r="77" spans="1:20" ht="15.75" thickBot="1" x14ac:dyDescent="0.3">
      <c r="A77" s="240"/>
      <c r="B77" s="240"/>
      <c r="C77" s="240"/>
      <c r="D77" s="62" t="str">
        <f>'Analitika nastave'!D77</f>
        <v>P</v>
      </c>
      <c r="E77" s="63" t="str">
        <f>IF('Analitika nastave'!J76="DA",'Analitika nastave'!E77+'Analitika nastave'!F77+'Analitika nastave'!G77+'Analitika nastave'!H77,IF(E$7&gt;0,E$7/E$6*E76,""))</f>
        <v/>
      </c>
      <c r="F77" s="238"/>
      <c r="G77" s="69" t="str">
        <f>IF('Analitika nastave'!P76="DA",'Analitika nastave'!K77+'Analitika nastave'!L77+'Analitika nastave'!M77+'Analitika nastave'!N77,IF(G$7&gt;0,G$7/G$6*G76,""))</f>
        <v/>
      </c>
      <c r="H77" s="238"/>
      <c r="I77" s="69" t="str">
        <f>IF('Analitika nastave'!V76="DA",'Analitika nastave'!Q77+'Analitika nastave'!R77+'Analitika nastave'!S77+'Analitika nastave'!T77,IF(I$7&gt;0,I$7/I$6*I76,""))</f>
        <v/>
      </c>
      <c r="J77" s="238"/>
      <c r="K77" s="69" t="str">
        <f>IF('Analitika nastave'!AB76="DA",'Analitika nastave'!W77+'Analitika nastave'!X77+'Analitika nastave'!Y77+'Analitika nastave'!Z77,IF(K$7&gt;0,K$7/K$6*K76,""))</f>
        <v/>
      </c>
      <c r="L77" s="238"/>
      <c r="M77" s="69" t="str">
        <f>IF('Analitika nastave'!AH76="DA",'Analitika nastave'!AC77+'Analitika nastave'!AD77+'Analitika nastave'!AE77+'Analitika nastave'!AF77,IF(M$7&gt;0,M$7/M$6*M76,""))</f>
        <v/>
      </c>
      <c r="N77" s="238"/>
      <c r="O77" s="69" t="str">
        <f>IF('Analitika nastave'!AN76="DA",'Analitika nastave'!AI77+'Analitika nastave'!AJ77+'Analitika nastave'!AK77+'Analitika nastave'!AL77,IF(O$7&gt;0,O$7/O$6*O76,""))</f>
        <v/>
      </c>
      <c r="P77" s="238"/>
      <c r="Q77" s="69" t="str">
        <f>IF('Analitika nastave'!AT76="DA",'Analitika nastave'!AO77+'Analitika nastave'!AP77+'Analitika nastave'!AQ77+'Analitika nastave'!AR77,IF(Q$7&gt;0,Q$7/Q$6*Q76,""))</f>
        <v/>
      </c>
      <c r="R77" s="238"/>
      <c r="S77" s="236"/>
      <c r="T77" s="117"/>
    </row>
    <row r="78" spans="1:20" x14ac:dyDescent="0.25">
      <c r="A78" s="241">
        <f>'Analitika nastave'!A78</f>
        <v>36</v>
      </c>
      <c r="B78" s="239" t="str">
        <f>'Analitika nastave'!B78</f>
        <v xml:space="preserve"> </v>
      </c>
      <c r="C78" s="241">
        <f>'Analitika nastave'!C78:C79</f>
        <v>0</v>
      </c>
      <c r="D78" s="65" t="str">
        <f>'Analitika nastave'!D78</f>
        <v>B</v>
      </c>
      <c r="E78" s="90">
        <f>IF('Analitika nastave'!J78="DA",'Analitika nastave'!E78+'Analitika nastave'!F78+'Analitika nastave'!G78+'Analitika nastave'!H78,0)</f>
        <v>0</v>
      </c>
      <c r="F78" s="237" t="str">
        <f>IF(OR('Analitika nastave'!J78:J79="DA",AND(E79&gt;=(E$7/2),E$7&gt;0)),"DA","NE")</f>
        <v>NE</v>
      </c>
      <c r="G78" s="90">
        <f>IF('Analitika nastave'!P78="DA",'Analitika nastave'!K78+'Analitika nastave'!L78+'Analitika nastave'!M78+'Analitika nastave'!N78,0)</f>
        <v>0</v>
      </c>
      <c r="H78" s="237" t="str">
        <f>IF(OR('Analitika nastave'!P78:P79="DA",AND(G79&gt;=(G$7/2),G$7&gt;0)),"DA","NE")</f>
        <v>NE</v>
      </c>
      <c r="I78" s="90">
        <f>IF('Analitika nastave'!V78="DA",'Analitika nastave'!Q78+'Analitika nastave'!R78+'Analitika nastave'!S78+'Analitika nastave'!T78,0)</f>
        <v>0</v>
      </c>
      <c r="J78" s="237" t="str">
        <f>IF(OR('Analitika nastave'!V78:V79="DA",AND(I79&gt;=(I$7/2),I$7&gt;0)),"DA","NE")</f>
        <v>NE</v>
      </c>
      <c r="K78" s="90">
        <f>IF('Analitika nastave'!AB78="DA",'Analitika nastave'!W78+'Analitika nastave'!X78+'Analitika nastave'!Y78+'Analitika nastave'!Z78,0)</f>
        <v>0</v>
      </c>
      <c r="L78" s="237" t="str">
        <f>IF(OR('Analitika nastave'!AB78:AB79="DA",AND(K79&gt;=(K$7/2),K$7&gt;0)),"DA","NE")</f>
        <v>NE</v>
      </c>
      <c r="M78" s="90">
        <f>IF('Analitika nastave'!AH78="DA",'Analitika nastave'!AC78+'Analitika nastave'!AD78+'Analitika nastave'!AE78+'Analitika nastave'!AF78,0)</f>
        <v>0</v>
      </c>
      <c r="N78" s="237" t="str">
        <f>IF(OR('Analitika nastave'!AH78:AH79="DA",AND(M79&gt;=(M$7/2),M$7&gt;0)),"DA","NE")</f>
        <v>NE</v>
      </c>
      <c r="O78" s="90">
        <f>IF('Analitika nastave'!AN78="DA",'Analitika nastave'!AI78+'Analitika nastave'!AJ78+'Analitika nastave'!AK78+'Analitika nastave'!AL78,0)</f>
        <v>0</v>
      </c>
      <c r="P78" s="237" t="str">
        <f>IF(OR('Analitika nastave'!AN78:AN79="DA",AND(O79&gt;=(O$7/2),O$7&gt;0)),"DA","NE")</f>
        <v>NE</v>
      </c>
      <c r="Q78" s="90">
        <f>IF('Analitika nastave'!AT78="DA",'Analitika nastave'!AO78+'Analitika nastave'!AP78+'Analitika nastave'!AQ78+'Analitika nastave'!AR78,0)</f>
        <v>0</v>
      </c>
      <c r="R78" s="237" t="str">
        <f>IF(OR('Analitika nastave'!AT78:AT79="DA",AND(Q79&gt;=(Q$7/2),Q$7&gt;0)),"DA","NE")</f>
        <v>NE</v>
      </c>
      <c r="S78" s="235">
        <f t="shared" ref="S78" si="68">IF(AND(R78="DA",P78="DA",N78="DA",L78="DA",J78="DA",H78="DA",F78="DA"),E79+G79+I79+K79+M79+O79+Q79,0)</f>
        <v>0</v>
      </c>
      <c r="T78" s="116" t="str">
        <f t="shared" ref="T78" si="69">IF(S78&lt;50, "NE",IF(S78&lt;60,2,IF(S78&lt;75,3,IF(S78&lt;90,4,5))))</f>
        <v>NE</v>
      </c>
    </row>
    <row r="79" spans="1:20" ht="15.75" thickBot="1" x14ac:dyDescent="0.3">
      <c r="A79" s="240"/>
      <c r="B79" s="240"/>
      <c r="C79" s="240"/>
      <c r="D79" s="62" t="str">
        <f>'Analitika nastave'!D79</f>
        <v>P</v>
      </c>
      <c r="E79" s="63" t="str">
        <f>IF('Analitika nastave'!J78="DA",'Analitika nastave'!E79+'Analitika nastave'!F79+'Analitika nastave'!G79+'Analitika nastave'!H79,IF(E$7&gt;0,E$7/E$6*E78,""))</f>
        <v/>
      </c>
      <c r="F79" s="238"/>
      <c r="G79" s="69" t="str">
        <f>IF('Analitika nastave'!P78="DA",'Analitika nastave'!K79+'Analitika nastave'!L79+'Analitika nastave'!M79+'Analitika nastave'!N79,IF(G$7&gt;0,G$7/G$6*G78,""))</f>
        <v/>
      </c>
      <c r="H79" s="238"/>
      <c r="I79" s="69" t="str">
        <f>IF('Analitika nastave'!V78="DA",'Analitika nastave'!Q79+'Analitika nastave'!R79+'Analitika nastave'!S79+'Analitika nastave'!T79,IF(I$7&gt;0,I$7/I$6*I78,""))</f>
        <v/>
      </c>
      <c r="J79" s="238"/>
      <c r="K79" s="69" t="str">
        <f>IF('Analitika nastave'!AB78="DA",'Analitika nastave'!W79+'Analitika nastave'!X79+'Analitika nastave'!Y79+'Analitika nastave'!Z79,IF(K$7&gt;0,K$7/K$6*K78,""))</f>
        <v/>
      </c>
      <c r="L79" s="238"/>
      <c r="M79" s="69" t="str">
        <f>IF('Analitika nastave'!AH78="DA",'Analitika nastave'!AC79+'Analitika nastave'!AD79+'Analitika nastave'!AE79+'Analitika nastave'!AF79,IF(M$7&gt;0,M$7/M$6*M78,""))</f>
        <v/>
      </c>
      <c r="N79" s="238"/>
      <c r="O79" s="69" t="str">
        <f>IF('Analitika nastave'!AN78="DA",'Analitika nastave'!AI79+'Analitika nastave'!AJ79+'Analitika nastave'!AK79+'Analitika nastave'!AL79,IF(O$7&gt;0,O$7/O$6*O78,""))</f>
        <v/>
      </c>
      <c r="P79" s="238"/>
      <c r="Q79" s="69" t="str">
        <f>IF('Analitika nastave'!AT78="DA",'Analitika nastave'!AO79+'Analitika nastave'!AP79+'Analitika nastave'!AQ79+'Analitika nastave'!AR79,IF(Q$7&gt;0,Q$7/Q$6*Q78,""))</f>
        <v/>
      </c>
      <c r="R79" s="238"/>
      <c r="S79" s="236"/>
      <c r="T79" s="117"/>
    </row>
    <row r="80" spans="1:20" x14ac:dyDescent="0.25">
      <c r="A80" s="241">
        <f>'Analitika nastave'!A80</f>
        <v>37</v>
      </c>
      <c r="B80" s="239" t="str">
        <f>'Analitika nastave'!B80</f>
        <v xml:space="preserve"> </v>
      </c>
      <c r="C80" s="241">
        <f>'Analitika nastave'!C80:C81</f>
        <v>0</v>
      </c>
      <c r="D80" s="65" t="str">
        <f>'Analitika nastave'!D80</f>
        <v>B</v>
      </c>
      <c r="E80" s="90">
        <f>IF('Analitika nastave'!J80="DA",'Analitika nastave'!E80+'Analitika nastave'!F80+'Analitika nastave'!G80+'Analitika nastave'!H80,0)</f>
        <v>0</v>
      </c>
      <c r="F80" s="237" t="str">
        <f>IF(OR('Analitika nastave'!J80:J81="DA",AND(E81&gt;=(E$7/2),E$7&gt;0)),"DA","NE")</f>
        <v>NE</v>
      </c>
      <c r="G80" s="90">
        <f>IF('Analitika nastave'!P80="DA",'Analitika nastave'!K80+'Analitika nastave'!L80+'Analitika nastave'!M80+'Analitika nastave'!N80,0)</f>
        <v>0</v>
      </c>
      <c r="H80" s="237" t="str">
        <f>IF(OR('Analitika nastave'!P80:P81="DA",AND(G81&gt;=(G$7/2),G$7&gt;0)),"DA","NE")</f>
        <v>NE</v>
      </c>
      <c r="I80" s="90">
        <f>IF('Analitika nastave'!V80="DA",'Analitika nastave'!Q80+'Analitika nastave'!R80+'Analitika nastave'!S80+'Analitika nastave'!T80,0)</f>
        <v>0</v>
      </c>
      <c r="J80" s="237" t="str">
        <f>IF(OR('Analitika nastave'!V80:V81="DA",AND(I81&gt;=(I$7/2),I$7&gt;0)),"DA","NE")</f>
        <v>NE</v>
      </c>
      <c r="K80" s="90">
        <f>IF('Analitika nastave'!AB80="DA",'Analitika nastave'!W80+'Analitika nastave'!X80+'Analitika nastave'!Y80+'Analitika nastave'!Z80,0)</f>
        <v>0</v>
      </c>
      <c r="L80" s="237" t="str">
        <f>IF(OR('Analitika nastave'!AB80:AB81="DA",AND(K81&gt;=(K$7/2),K$7&gt;0)),"DA","NE")</f>
        <v>NE</v>
      </c>
      <c r="M80" s="90">
        <f>IF('Analitika nastave'!AH80="DA",'Analitika nastave'!AC80+'Analitika nastave'!AD80+'Analitika nastave'!AE80+'Analitika nastave'!AF80,0)</f>
        <v>0</v>
      </c>
      <c r="N80" s="237" t="str">
        <f>IF(OR('Analitika nastave'!AH80:AH81="DA",AND(M81&gt;=(M$7/2),M$7&gt;0)),"DA","NE")</f>
        <v>NE</v>
      </c>
      <c r="O80" s="90">
        <f>IF('Analitika nastave'!AN80="DA",'Analitika nastave'!AI80+'Analitika nastave'!AJ80+'Analitika nastave'!AK80+'Analitika nastave'!AL80,0)</f>
        <v>0</v>
      </c>
      <c r="P80" s="237" t="str">
        <f>IF(OR('Analitika nastave'!AN80:AN81="DA",AND(O81&gt;=(O$7/2),O$7&gt;0)),"DA","NE")</f>
        <v>NE</v>
      </c>
      <c r="Q80" s="90">
        <f>IF('Analitika nastave'!AT80="DA",'Analitika nastave'!AO80+'Analitika nastave'!AP80+'Analitika nastave'!AQ80+'Analitika nastave'!AR80,0)</f>
        <v>0</v>
      </c>
      <c r="R80" s="237" t="str">
        <f>IF(OR('Analitika nastave'!AT80:AT81="DA",AND(Q81&gt;=(Q$7/2),Q$7&gt;0)),"DA","NE")</f>
        <v>NE</v>
      </c>
      <c r="S80" s="235">
        <f t="shared" ref="S80" si="70">IF(AND(R80="DA",P80="DA",N80="DA",L80="DA",J80="DA",H80="DA",F80="DA"),E81+G81+I81+K81+M81+O81+Q81,0)</f>
        <v>0</v>
      </c>
      <c r="T80" s="116" t="str">
        <f t="shared" ref="T80" si="71">IF(S80&lt;50, "NE",IF(S80&lt;60,2,IF(S80&lt;75,3,IF(S80&lt;90,4,5))))</f>
        <v>NE</v>
      </c>
    </row>
    <row r="81" spans="1:20" ht="15.75" thickBot="1" x14ac:dyDescent="0.3">
      <c r="A81" s="240"/>
      <c r="B81" s="240"/>
      <c r="C81" s="240"/>
      <c r="D81" s="62" t="str">
        <f>'Analitika nastave'!D81</f>
        <v>P</v>
      </c>
      <c r="E81" s="63" t="str">
        <f>IF('Analitika nastave'!J80="DA",'Analitika nastave'!E81+'Analitika nastave'!F81+'Analitika nastave'!G81+'Analitika nastave'!H81,IF(E$7&gt;0,E$7/E$6*E80,""))</f>
        <v/>
      </c>
      <c r="F81" s="238"/>
      <c r="G81" s="69" t="str">
        <f>IF('Analitika nastave'!P80="DA",'Analitika nastave'!K81+'Analitika nastave'!L81+'Analitika nastave'!M81+'Analitika nastave'!N81,IF(G$7&gt;0,G$7/G$6*G80,""))</f>
        <v/>
      </c>
      <c r="H81" s="238"/>
      <c r="I81" s="69" t="str">
        <f>IF('Analitika nastave'!V80="DA",'Analitika nastave'!Q81+'Analitika nastave'!R81+'Analitika nastave'!S81+'Analitika nastave'!T81,IF(I$7&gt;0,I$7/I$6*I80,""))</f>
        <v/>
      </c>
      <c r="J81" s="238"/>
      <c r="K81" s="69" t="str">
        <f>IF('Analitika nastave'!AB80="DA",'Analitika nastave'!W81+'Analitika nastave'!X81+'Analitika nastave'!Y81+'Analitika nastave'!Z81,IF(K$7&gt;0,K$7/K$6*K80,""))</f>
        <v/>
      </c>
      <c r="L81" s="238"/>
      <c r="M81" s="69" t="str">
        <f>IF('Analitika nastave'!AH80="DA",'Analitika nastave'!AC81+'Analitika nastave'!AD81+'Analitika nastave'!AE81+'Analitika nastave'!AF81,IF(M$7&gt;0,M$7/M$6*M80,""))</f>
        <v/>
      </c>
      <c r="N81" s="238"/>
      <c r="O81" s="69" t="str">
        <f>IF('Analitika nastave'!AN80="DA",'Analitika nastave'!AI81+'Analitika nastave'!AJ81+'Analitika nastave'!AK81+'Analitika nastave'!AL81,IF(O$7&gt;0,O$7/O$6*O80,""))</f>
        <v/>
      </c>
      <c r="P81" s="238"/>
      <c r="Q81" s="69" t="str">
        <f>IF('Analitika nastave'!AT80="DA",'Analitika nastave'!AO81+'Analitika nastave'!AP81+'Analitika nastave'!AQ81+'Analitika nastave'!AR81,IF(Q$7&gt;0,Q$7/Q$6*Q80,""))</f>
        <v/>
      </c>
      <c r="R81" s="238"/>
      <c r="S81" s="236"/>
      <c r="T81" s="117"/>
    </row>
    <row r="82" spans="1:20" x14ac:dyDescent="0.25">
      <c r="A82" s="241">
        <f>'Analitika nastave'!A82</f>
        <v>38</v>
      </c>
      <c r="B82" s="239" t="str">
        <f>'Analitika nastave'!B82</f>
        <v xml:space="preserve"> </v>
      </c>
      <c r="C82" s="241">
        <f>'Analitika nastave'!C82:C83</f>
        <v>0</v>
      </c>
      <c r="D82" s="65" t="str">
        <f>'Analitika nastave'!D82</f>
        <v>B</v>
      </c>
      <c r="E82" s="90">
        <f>IF('Analitika nastave'!J82="DA",'Analitika nastave'!E82+'Analitika nastave'!F82+'Analitika nastave'!G82+'Analitika nastave'!H82,0)</f>
        <v>0</v>
      </c>
      <c r="F82" s="237" t="str">
        <f>IF(OR('Analitika nastave'!J82:J83="DA",AND(E83&gt;=(E$7/2),E$7&gt;0)),"DA","NE")</f>
        <v>NE</v>
      </c>
      <c r="G82" s="90">
        <f>IF('Analitika nastave'!P82="DA",'Analitika nastave'!K82+'Analitika nastave'!L82+'Analitika nastave'!M82+'Analitika nastave'!N82,0)</f>
        <v>0</v>
      </c>
      <c r="H82" s="237" t="str">
        <f>IF(OR('Analitika nastave'!P82:P83="DA",AND(G83&gt;=(G$7/2),G$7&gt;0)),"DA","NE")</f>
        <v>NE</v>
      </c>
      <c r="I82" s="90">
        <f>IF('Analitika nastave'!V82="DA",'Analitika nastave'!Q82+'Analitika nastave'!R82+'Analitika nastave'!S82+'Analitika nastave'!T82,0)</f>
        <v>0</v>
      </c>
      <c r="J82" s="237" t="str">
        <f>IF(OR('Analitika nastave'!V82:V83="DA",AND(I83&gt;=(I$7/2),I$7&gt;0)),"DA","NE")</f>
        <v>NE</v>
      </c>
      <c r="K82" s="90">
        <f>IF('Analitika nastave'!AB82="DA",'Analitika nastave'!W82+'Analitika nastave'!X82+'Analitika nastave'!Y82+'Analitika nastave'!Z82,0)</f>
        <v>0</v>
      </c>
      <c r="L82" s="237" t="str">
        <f>IF(OR('Analitika nastave'!AB82:AB83="DA",AND(K83&gt;=(K$7/2),K$7&gt;0)),"DA","NE")</f>
        <v>NE</v>
      </c>
      <c r="M82" s="90">
        <f>IF('Analitika nastave'!AH82="DA",'Analitika nastave'!AC82+'Analitika nastave'!AD82+'Analitika nastave'!AE82+'Analitika nastave'!AF82,0)</f>
        <v>0</v>
      </c>
      <c r="N82" s="237" t="str">
        <f>IF(OR('Analitika nastave'!AH82:AH83="DA",AND(M83&gt;=(M$7/2),M$7&gt;0)),"DA","NE")</f>
        <v>NE</v>
      </c>
      <c r="O82" s="90">
        <f>IF('Analitika nastave'!AN82="DA",'Analitika nastave'!AI82+'Analitika nastave'!AJ82+'Analitika nastave'!AK82+'Analitika nastave'!AL82,0)</f>
        <v>0</v>
      </c>
      <c r="P82" s="237" t="str">
        <f>IF(OR('Analitika nastave'!AN82:AN83="DA",AND(O83&gt;=(O$7/2),O$7&gt;0)),"DA","NE")</f>
        <v>NE</v>
      </c>
      <c r="Q82" s="90">
        <f>IF('Analitika nastave'!AT82="DA",'Analitika nastave'!AO82+'Analitika nastave'!AP82+'Analitika nastave'!AQ82+'Analitika nastave'!AR82,0)</f>
        <v>0</v>
      </c>
      <c r="R82" s="237" t="str">
        <f>IF(OR('Analitika nastave'!AT82:AT83="DA",AND(Q83&gt;=(Q$7/2),Q$7&gt;0)),"DA","NE")</f>
        <v>NE</v>
      </c>
      <c r="S82" s="235">
        <f t="shared" ref="S82" si="72">IF(AND(R82="DA",P82="DA",N82="DA",L82="DA",J82="DA",H82="DA",F82="DA"),E83+G83+I83+K83+M83+O83+Q83,0)</f>
        <v>0</v>
      </c>
      <c r="T82" s="116" t="str">
        <f t="shared" ref="T82" si="73">IF(S82&lt;50, "NE",IF(S82&lt;60,2,IF(S82&lt;75,3,IF(S82&lt;90,4,5))))</f>
        <v>NE</v>
      </c>
    </row>
    <row r="83" spans="1:20" ht="15.75" thickBot="1" x14ac:dyDescent="0.3">
      <c r="A83" s="240"/>
      <c r="B83" s="240"/>
      <c r="C83" s="240"/>
      <c r="D83" s="62" t="str">
        <f>'Analitika nastave'!D83</f>
        <v>P</v>
      </c>
      <c r="E83" s="63" t="str">
        <f>IF('Analitika nastave'!J82="DA",'Analitika nastave'!E83+'Analitika nastave'!F83+'Analitika nastave'!G83+'Analitika nastave'!H83,IF(E$7&gt;0,E$7/E$6*E82,""))</f>
        <v/>
      </c>
      <c r="F83" s="238"/>
      <c r="G83" s="69" t="str">
        <f>IF('Analitika nastave'!P82="DA",'Analitika nastave'!K83+'Analitika nastave'!L83+'Analitika nastave'!M83+'Analitika nastave'!N83,IF(G$7&gt;0,G$7/G$6*G82,""))</f>
        <v/>
      </c>
      <c r="H83" s="238"/>
      <c r="I83" s="69" t="str">
        <f>IF('Analitika nastave'!V82="DA",'Analitika nastave'!Q83+'Analitika nastave'!R83+'Analitika nastave'!S83+'Analitika nastave'!T83,IF(I$7&gt;0,I$7/I$6*I82,""))</f>
        <v/>
      </c>
      <c r="J83" s="238"/>
      <c r="K83" s="69" t="str">
        <f>IF('Analitika nastave'!AB82="DA",'Analitika nastave'!W83+'Analitika nastave'!X83+'Analitika nastave'!Y83+'Analitika nastave'!Z83,IF(K$7&gt;0,K$7/K$6*K82,""))</f>
        <v/>
      </c>
      <c r="L83" s="238"/>
      <c r="M83" s="69" t="str">
        <f>IF('Analitika nastave'!AH82="DA",'Analitika nastave'!AC83+'Analitika nastave'!AD83+'Analitika nastave'!AE83+'Analitika nastave'!AF83,IF(M$7&gt;0,M$7/M$6*M82,""))</f>
        <v/>
      </c>
      <c r="N83" s="238"/>
      <c r="O83" s="69" t="str">
        <f>IF('Analitika nastave'!AN82="DA",'Analitika nastave'!AI83+'Analitika nastave'!AJ83+'Analitika nastave'!AK83+'Analitika nastave'!AL83,IF(O$7&gt;0,O$7/O$6*O82,""))</f>
        <v/>
      </c>
      <c r="P83" s="238"/>
      <c r="Q83" s="69" t="str">
        <f>IF('Analitika nastave'!AT82="DA",'Analitika nastave'!AO83+'Analitika nastave'!AP83+'Analitika nastave'!AQ83+'Analitika nastave'!AR83,IF(Q$7&gt;0,Q$7/Q$6*Q82,""))</f>
        <v/>
      </c>
      <c r="R83" s="238"/>
      <c r="S83" s="236"/>
      <c r="T83" s="117"/>
    </row>
    <row r="84" spans="1:20" x14ac:dyDescent="0.25">
      <c r="A84" s="241">
        <f>'Analitika nastave'!A84</f>
        <v>39</v>
      </c>
      <c r="B84" s="239" t="str">
        <f>'Analitika nastave'!B84</f>
        <v xml:space="preserve"> </v>
      </c>
      <c r="C84" s="241">
        <f>'Analitika nastave'!C84:C85</f>
        <v>0</v>
      </c>
      <c r="D84" s="65" t="str">
        <f>'Analitika nastave'!D84</f>
        <v>B</v>
      </c>
      <c r="E84" s="90">
        <f>IF('Analitika nastave'!J84="DA",'Analitika nastave'!E84+'Analitika nastave'!F84+'Analitika nastave'!G84+'Analitika nastave'!H84,0)</f>
        <v>0</v>
      </c>
      <c r="F84" s="237" t="str">
        <f>IF(OR('Analitika nastave'!J84:J85="DA",AND(E85&gt;=(E$7/2),E$7&gt;0)),"DA","NE")</f>
        <v>NE</v>
      </c>
      <c r="G84" s="90">
        <f>IF('Analitika nastave'!P84="DA",'Analitika nastave'!K84+'Analitika nastave'!L84+'Analitika nastave'!M84+'Analitika nastave'!N84,0)</f>
        <v>0</v>
      </c>
      <c r="H84" s="237" t="str">
        <f>IF(OR('Analitika nastave'!P84:P85="DA",AND(G85&gt;=(G$7/2),G$7&gt;0)),"DA","NE")</f>
        <v>NE</v>
      </c>
      <c r="I84" s="90">
        <f>IF('Analitika nastave'!V84="DA",'Analitika nastave'!Q84+'Analitika nastave'!R84+'Analitika nastave'!S84+'Analitika nastave'!T84,0)</f>
        <v>0</v>
      </c>
      <c r="J84" s="237" t="str">
        <f>IF(OR('Analitika nastave'!V84:V85="DA",AND(I85&gt;=(I$7/2),I$7&gt;0)),"DA","NE")</f>
        <v>NE</v>
      </c>
      <c r="K84" s="90">
        <f>IF('Analitika nastave'!AB84="DA",'Analitika nastave'!W84+'Analitika nastave'!X84+'Analitika nastave'!Y84+'Analitika nastave'!Z84,0)</f>
        <v>0</v>
      </c>
      <c r="L84" s="237" t="str">
        <f>IF(OR('Analitika nastave'!AB84:AB85="DA",AND(K85&gt;=(K$7/2),K$7&gt;0)),"DA","NE")</f>
        <v>NE</v>
      </c>
      <c r="M84" s="90">
        <f>IF('Analitika nastave'!AH84="DA",'Analitika nastave'!AC84+'Analitika nastave'!AD84+'Analitika nastave'!AE84+'Analitika nastave'!AF84,0)</f>
        <v>0</v>
      </c>
      <c r="N84" s="237" t="str">
        <f>IF(OR('Analitika nastave'!AH84:AH85="DA",AND(M85&gt;=(M$7/2),M$7&gt;0)),"DA","NE")</f>
        <v>NE</v>
      </c>
      <c r="O84" s="90">
        <f>IF('Analitika nastave'!AN84="DA",'Analitika nastave'!AI84+'Analitika nastave'!AJ84+'Analitika nastave'!AK84+'Analitika nastave'!AL84,0)</f>
        <v>0</v>
      </c>
      <c r="P84" s="237" t="str">
        <f>IF(OR('Analitika nastave'!AN84:AN85="DA",AND(O85&gt;=(O$7/2),O$7&gt;0)),"DA","NE")</f>
        <v>NE</v>
      </c>
      <c r="Q84" s="90">
        <f>IF('Analitika nastave'!AT84="DA",'Analitika nastave'!AO84+'Analitika nastave'!AP84+'Analitika nastave'!AQ84+'Analitika nastave'!AR84,0)</f>
        <v>0</v>
      </c>
      <c r="R84" s="237" t="str">
        <f>IF(OR('Analitika nastave'!AT84:AT85="DA",AND(Q85&gt;=(Q$7/2),Q$7&gt;0)),"DA","NE")</f>
        <v>NE</v>
      </c>
      <c r="S84" s="235">
        <f t="shared" ref="S84" si="74">IF(AND(R84="DA",P84="DA",N84="DA",L84="DA",J84="DA",H84="DA",F84="DA"),E85+G85+I85+K85+M85+O85+Q85,0)</f>
        <v>0</v>
      </c>
      <c r="T84" s="116" t="str">
        <f t="shared" ref="T84" si="75">IF(S84&lt;50, "NE",IF(S84&lt;60,2,IF(S84&lt;75,3,IF(S84&lt;90,4,5))))</f>
        <v>NE</v>
      </c>
    </row>
    <row r="85" spans="1:20" ht="15.75" thickBot="1" x14ac:dyDescent="0.3">
      <c r="A85" s="240"/>
      <c r="B85" s="240"/>
      <c r="C85" s="240"/>
      <c r="D85" s="62" t="str">
        <f>'Analitika nastave'!D85</f>
        <v>P</v>
      </c>
      <c r="E85" s="63" t="str">
        <f>IF('Analitika nastave'!J84="DA",'Analitika nastave'!E85+'Analitika nastave'!F85+'Analitika nastave'!G85+'Analitika nastave'!H85,IF(E$7&gt;0,E$7/E$6*E84,""))</f>
        <v/>
      </c>
      <c r="F85" s="238"/>
      <c r="G85" s="69" t="str">
        <f>IF('Analitika nastave'!P84="DA",'Analitika nastave'!K85+'Analitika nastave'!L85+'Analitika nastave'!M85+'Analitika nastave'!N85,IF(G$7&gt;0,G$7/G$6*G84,""))</f>
        <v/>
      </c>
      <c r="H85" s="238"/>
      <c r="I85" s="69" t="str">
        <f>IF('Analitika nastave'!V84="DA",'Analitika nastave'!Q85+'Analitika nastave'!R85+'Analitika nastave'!S85+'Analitika nastave'!T85,IF(I$7&gt;0,I$7/I$6*I84,""))</f>
        <v/>
      </c>
      <c r="J85" s="238"/>
      <c r="K85" s="69" t="str">
        <f>IF('Analitika nastave'!AB84="DA",'Analitika nastave'!W85+'Analitika nastave'!X85+'Analitika nastave'!Y85+'Analitika nastave'!Z85,IF(K$7&gt;0,K$7/K$6*K84,""))</f>
        <v/>
      </c>
      <c r="L85" s="238"/>
      <c r="M85" s="69" t="str">
        <f>IF('Analitika nastave'!AH84="DA",'Analitika nastave'!AC85+'Analitika nastave'!AD85+'Analitika nastave'!AE85+'Analitika nastave'!AF85,IF(M$7&gt;0,M$7/M$6*M84,""))</f>
        <v/>
      </c>
      <c r="N85" s="238"/>
      <c r="O85" s="69" t="str">
        <f>IF('Analitika nastave'!AN84="DA",'Analitika nastave'!AI85+'Analitika nastave'!AJ85+'Analitika nastave'!AK85+'Analitika nastave'!AL85,IF(O$7&gt;0,O$7/O$6*O84,""))</f>
        <v/>
      </c>
      <c r="P85" s="238"/>
      <c r="Q85" s="69" t="str">
        <f>IF('Analitika nastave'!AT84="DA",'Analitika nastave'!AO85+'Analitika nastave'!AP85+'Analitika nastave'!AQ85+'Analitika nastave'!AR85,IF(Q$7&gt;0,Q$7/Q$6*Q84,""))</f>
        <v/>
      </c>
      <c r="R85" s="238"/>
      <c r="S85" s="236"/>
      <c r="T85" s="117"/>
    </row>
    <row r="86" spans="1:20" x14ac:dyDescent="0.25">
      <c r="A86" s="241">
        <f>'Analitika nastave'!A86</f>
        <v>40</v>
      </c>
      <c r="B86" s="239" t="str">
        <f>'Analitika nastave'!B86</f>
        <v xml:space="preserve"> </v>
      </c>
      <c r="C86" s="241">
        <f>'Analitika nastave'!C86:C87</f>
        <v>0</v>
      </c>
      <c r="D86" s="65" t="str">
        <f>'Analitika nastave'!D86</f>
        <v>B</v>
      </c>
      <c r="E86" s="90">
        <f>IF('Analitika nastave'!J86="DA",'Analitika nastave'!E86+'Analitika nastave'!F86+'Analitika nastave'!G86+'Analitika nastave'!H86,0)</f>
        <v>0</v>
      </c>
      <c r="F86" s="237" t="str">
        <f>IF(OR('Analitika nastave'!J86:J87="DA",AND(E87&gt;=(E$7/2),E$7&gt;0)),"DA","NE")</f>
        <v>NE</v>
      </c>
      <c r="G86" s="90">
        <f>IF('Analitika nastave'!P86="DA",'Analitika nastave'!K86+'Analitika nastave'!L86+'Analitika nastave'!M86+'Analitika nastave'!N86,0)</f>
        <v>0</v>
      </c>
      <c r="H86" s="237" t="str">
        <f>IF(OR('Analitika nastave'!P86:P87="DA",AND(G87&gt;=(G$7/2),G$7&gt;0)),"DA","NE")</f>
        <v>NE</v>
      </c>
      <c r="I86" s="90">
        <f>IF('Analitika nastave'!V86="DA",'Analitika nastave'!Q86+'Analitika nastave'!R86+'Analitika nastave'!S86+'Analitika nastave'!T86,0)</f>
        <v>0</v>
      </c>
      <c r="J86" s="237" t="str">
        <f>IF(OR('Analitika nastave'!V86:V87="DA",AND(I87&gt;=(I$7/2),I$7&gt;0)),"DA","NE")</f>
        <v>NE</v>
      </c>
      <c r="K86" s="90">
        <f>IF('Analitika nastave'!AB86="DA",'Analitika nastave'!W86+'Analitika nastave'!X86+'Analitika nastave'!Y86+'Analitika nastave'!Z86,0)</f>
        <v>0</v>
      </c>
      <c r="L86" s="237" t="str">
        <f>IF(OR('Analitika nastave'!AB86:AB87="DA",AND(K87&gt;=(K$7/2),K$7&gt;0)),"DA","NE")</f>
        <v>NE</v>
      </c>
      <c r="M86" s="90">
        <f>IF('Analitika nastave'!AH86="DA",'Analitika nastave'!AC86+'Analitika nastave'!AD86+'Analitika nastave'!AE86+'Analitika nastave'!AF86,0)</f>
        <v>0</v>
      </c>
      <c r="N86" s="237" t="str">
        <f>IF(OR('Analitika nastave'!AH86:AH87="DA",AND(M87&gt;=(M$7/2),M$7&gt;0)),"DA","NE")</f>
        <v>NE</v>
      </c>
      <c r="O86" s="90">
        <f>IF('Analitika nastave'!AN86="DA",'Analitika nastave'!AI86+'Analitika nastave'!AJ86+'Analitika nastave'!AK86+'Analitika nastave'!AL86,0)</f>
        <v>0</v>
      </c>
      <c r="P86" s="237" t="str">
        <f>IF(OR('Analitika nastave'!AN86:AN87="DA",AND(O87&gt;=(O$7/2),O$7&gt;0)),"DA","NE")</f>
        <v>NE</v>
      </c>
      <c r="Q86" s="90">
        <f>IF('Analitika nastave'!AT86="DA",'Analitika nastave'!AO86+'Analitika nastave'!AP86+'Analitika nastave'!AQ86+'Analitika nastave'!AR86,0)</f>
        <v>0</v>
      </c>
      <c r="R86" s="237" t="str">
        <f>IF(OR('Analitika nastave'!AT86:AT87="DA",AND(Q87&gt;=(Q$7/2),Q$7&gt;0)),"DA","NE")</f>
        <v>NE</v>
      </c>
      <c r="S86" s="235">
        <f t="shared" ref="S86" si="76">IF(AND(R86="DA",P86="DA",N86="DA",L86="DA",J86="DA",H86="DA",F86="DA"),E87+G87+I87+K87+M87+O87+Q87,0)</f>
        <v>0</v>
      </c>
      <c r="T86" s="116" t="str">
        <f t="shared" ref="T86" si="77">IF(S86&lt;50, "NE",IF(S86&lt;60,2,IF(S86&lt;75,3,IF(S86&lt;90,4,5))))</f>
        <v>NE</v>
      </c>
    </row>
    <row r="87" spans="1:20" ht="15.75" thickBot="1" x14ac:dyDescent="0.3">
      <c r="A87" s="240"/>
      <c r="B87" s="240"/>
      <c r="C87" s="240"/>
      <c r="D87" s="62" t="str">
        <f>'Analitika nastave'!D87</f>
        <v>P</v>
      </c>
      <c r="E87" s="63" t="str">
        <f>IF('Analitika nastave'!J86="DA",'Analitika nastave'!E87+'Analitika nastave'!F87+'Analitika nastave'!G87+'Analitika nastave'!H87,IF(E$7&gt;0,E$7/E$6*E86,""))</f>
        <v/>
      </c>
      <c r="F87" s="238"/>
      <c r="G87" s="69" t="str">
        <f>IF('Analitika nastave'!P86="DA",'Analitika nastave'!K87+'Analitika nastave'!L87+'Analitika nastave'!M87+'Analitika nastave'!N87,IF(G$7&gt;0,G$7/G$6*G86,""))</f>
        <v/>
      </c>
      <c r="H87" s="238"/>
      <c r="I87" s="69" t="str">
        <f>IF('Analitika nastave'!V86="DA",'Analitika nastave'!Q87+'Analitika nastave'!R87+'Analitika nastave'!S87+'Analitika nastave'!T87,IF(I$7&gt;0,I$7/I$6*I86,""))</f>
        <v/>
      </c>
      <c r="J87" s="238"/>
      <c r="K87" s="69" t="str">
        <f>IF('Analitika nastave'!AB86="DA",'Analitika nastave'!W87+'Analitika nastave'!X87+'Analitika nastave'!Y87+'Analitika nastave'!Z87,IF(K$7&gt;0,K$7/K$6*K86,""))</f>
        <v/>
      </c>
      <c r="L87" s="238"/>
      <c r="M87" s="69" t="str">
        <f>IF('Analitika nastave'!AH86="DA",'Analitika nastave'!AC87+'Analitika nastave'!AD87+'Analitika nastave'!AE87+'Analitika nastave'!AF87,IF(M$7&gt;0,M$7/M$6*M86,""))</f>
        <v/>
      </c>
      <c r="N87" s="238"/>
      <c r="O87" s="69" t="str">
        <f>IF('Analitika nastave'!AN86="DA",'Analitika nastave'!AI87+'Analitika nastave'!AJ87+'Analitika nastave'!AK87+'Analitika nastave'!AL87,IF(O$7&gt;0,O$7/O$6*O86,""))</f>
        <v/>
      </c>
      <c r="P87" s="238"/>
      <c r="Q87" s="69" t="str">
        <f>IF('Analitika nastave'!AT86="DA",'Analitika nastave'!AO87+'Analitika nastave'!AP87+'Analitika nastave'!AQ87+'Analitika nastave'!AR87,IF(Q$7&gt;0,Q$7/Q$6*Q86,""))</f>
        <v/>
      </c>
      <c r="R87" s="238"/>
      <c r="S87" s="236"/>
      <c r="T87" s="117"/>
    </row>
    <row r="88" spans="1:20" x14ac:dyDescent="0.25">
      <c r="A88" s="241">
        <f>'Analitika nastave'!A88</f>
        <v>41</v>
      </c>
      <c r="B88" s="239" t="str">
        <f>'Analitika nastave'!B88</f>
        <v xml:space="preserve"> </v>
      </c>
      <c r="C88" s="241">
        <f>'Analitika nastave'!C88:C89</f>
        <v>0</v>
      </c>
      <c r="D88" s="65" t="str">
        <f>'Analitika nastave'!D88</f>
        <v>B</v>
      </c>
      <c r="E88" s="90">
        <f>IF('Analitika nastave'!J88="DA",'Analitika nastave'!E88+'Analitika nastave'!F88+'Analitika nastave'!G88+'Analitika nastave'!H88,0)</f>
        <v>0</v>
      </c>
      <c r="F88" s="237" t="str">
        <f>IF(OR('Analitika nastave'!J88:J89="DA",AND(E89&gt;=(E$7/2),E$7&gt;0)),"DA","NE")</f>
        <v>NE</v>
      </c>
      <c r="G88" s="90">
        <f>IF('Analitika nastave'!P88="DA",'Analitika nastave'!K88+'Analitika nastave'!L88+'Analitika nastave'!M88+'Analitika nastave'!N88,0)</f>
        <v>0</v>
      </c>
      <c r="H88" s="237" t="str">
        <f>IF(OR('Analitika nastave'!P88:P89="DA",AND(G89&gt;=(G$7/2),G$7&gt;0)),"DA","NE")</f>
        <v>NE</v>
      </c>
      <c r="I88" s="90">
        <f>IF('Analitika nastave'!V88="DA",'Analitika nastave'!Q88+'Analitika nastave'!R88+'Analitika nastave'!S88+'Analitika nastave'!T88,0)</f>
        <v>0</v>
      </c>
      <c r="J88" s="237" t="str">
        <f>IF(OR('Analitika nastave'!V88:V89="DA",AND(I89&gt;=(I$7/2),I$7&gt;0)),"DA","NE")</f>
        <v>NE</v>
      </c>
      <c r="K88" s="90">
        <f>IF('Analitika nastave'!AB88="DA",'Analitika nastave'!W88+'Analitika nastave'!X88+'Analitika nastave'!Y88+'Analitika nastave'!Z88,0)</f>
        <v>0</v>
      </c>
      <c r="L88" s="237" t="str">
        <f>IF(OR('Analitika nastave'!AB88:AB89="DA",AND(K89&gt;=(K$7/2),K$7&gt;0)),"DA","NE")</f>
        <v>NE</v>
      </c>
      <c r="M88" s="90">
        <f>IF('Analitika nastave'!AH88="DA",'Analitika nastave'!AC88+'Analitika nastave'!AD88+'Analitika nastave'!AE88+'Analitika nastave'!AF88,0)</f>
        <v>0</v>
      </c>
      <c r="N88" s="237" t="str">
        <f>IF(OR('Analitika nastave'!AH88:AH89="DA",AND(M89&gt;=(M$7/2),M$7&gt;0)),"DA","NE")</f>
        <v>NE</v>
      </c>
      <c r="O88" s="90">
        <f>IF('Analitika nastave'!AN88="DA",'Analitika nastave'!AI88+'Analitika nastave'!AJ88+'Analitika nastave'!AK88+'Analitika nastave'!AL88,0)</f>
        <v>0</v>
      </c>
      <c r="P88" s="237" t="str">
        <f>IF(OR('Analitika nastave'!AN88:AN89="DA",AND(O89&gt;=(O$7/2),O$7&gt;0)),"DA","NE")</f>
        <v>NE</v>
      </c>
      <c r="Q88" s="90">
        <f>IF('Analitika nastave'!AT88="DA",'Analitika nastave'!AO88+'Analitika nastave'!AP88+'Analitika nastave'!AQ88+'Analitika nastave'!AR88,0)</f>
        <v>0</v>
      </c>
      <c r="R88" s="237" t="str">
        <f>IF(OR('Analitika nastave'!AT88:AT89="DA",AND(Q89&gt;=(Q$7/2),Q$7&gt;0)),"DA","NE")</f>
        <v>NE</v>
      </c>
      <c r="S88" s="235">
        <f t="shared" ref="S88" si="78">IF(AND(R88="DA",P88="DA",N88="DA",L88="DA",J88="DA",H88="DA",F88="DA"),E89+G89+I89+K89+M89+O89+Q89,0)</f>
        <v>0</v>
      </c>
      <c r="T88" s="116" t="str">
        <f t="shared" ref="T88" si="79">IF(S88&lt;50, "NE",IF(S88&lt;60,2,IF(S88&lt;75,3,IF(S88&lt;90,4,5))))</f>
        <v>NE</v>
      </c>
    </row>
    <row r="89" spans="1:20" ht="15.75" thickBot="1" x14ac:dyDescent="0.3">
      <c r="A89" s="240"/>
      <c r="B89" s="240"/>
      <c r="C89" s="240"/>
      <c r="D89" s="62" t="str">
        <f>'Analitika nastave'!D89</f>
        <v>P</v>
      </c>
      <c r="E89" s="63" t="str">
        <f>IF('Analitika nastave'!J88="DA",'Analitika nastave'!E89+'Analitika nastave'!F89+'Analitika nastave'!G89+'Analitika nastave'!H89,IF(E$7&gt;0,E$7/E$6*E88,""))</f>
        <v/>
      </c>
      <c r="F89" s="238"/>
      <c r="G89" s="69" t="str">
        <f>IF('Analitika nastave'!P88="DA",'Analitika nastave'!K89+'Analitika nastave'!L89+'Analitika nastave'!M89+'Analitika nastave'!N89,IF(G$7&gt;0,G$7/G$6*G88,""))</f>
        <v/>
      </c>
      <c r="H89" s="238"/>
      <c r="I89" s="69" t="str">
        <f>IF('Analitika nastave'!V88="DA",'Analitika nastave'!Q89+'Analitika nastave'!R89+'Analitika nastave'!S89+'Analitika nastave'!T89,IF(I$7&gt;0,I$7/I$6*I88,""))</f>
        <v/>
      </c>
      <c r="J89" s="238"/>
      <c r="K89" s="69" t="str">
        <f>IF('Analitika nastave'!AB88="DA",'Analitika nastave'!W89+'Analitika nastave'!X89+'Analitika nastave'!Y89+'Analitika nastave'!Z89,IF(K$7&gt;0,K$7/K$6*K88,""))</f>
        <v/>
      </c>
      <c r="L89" s="238"/>
      <c r="M89" s="69" t="str">
        <f>IF('Analitika nastave'!AH88="DA",'Analitika nastave'!AC89+'Analitika nastave'!AD89+'Analitika nastave'!AE89+'Analitika nastave'!AF89,IF(M$7&gt;0,M$7/M$6*M88,""))</f>
        <v/>
      </c>
      <c r="N89" s="238"/>
      <c r="O89" s="69" t="str">
        <f>IF('Analitika nastave'!AN88="DA",'Analitika nastave'!AI89+'Analitika nastave'!AJ89+'Analitika nastave'!AK89+'Analitika nastave'!AL89,IF(O$7&gt;0,O$7/O$6*O88,""))</f>
        <v/>
      </c>
      <c r="P89" s="238"/>
      <c r="Q89" s="69" t="str">
        <f>IF('Analitika nastave'!AT88="DA",'Analitika nastave'!AO89+'Analitika nastave'!AP89+'Analitika nastave'!AQ89+'Analitika nastave'!AR89,IF(Q$7&gt;0,Q$7/Q$6*Q88,""))</f>
        <v/>
      </c>
      <c r="R89" s="238"/>
      <c r="S89" s="236"/>
      <c r="T89" s="117"/>
    </row>
    <row r="90" spans="1:20" x14ac:dyDescent="0.25">
      <c r="A90" s="241">
        <f>'Analitika nastave'!A90</f>
        <v>42</v>
      </c>
      <c r="B90" s="239" t="str">
        <f>'Analitika nastave'!B90</f>
        <v xml:space="preserve"> </v>
      </c>
      <c r="C90" s="241">
        <f>'Analitika nastave'!C90:C91</f>
        <v>0</v>
      </c>
      <c r="D90" s="65" t="str">
        <f>'Analitika nastave'!D90</f>
        <v>B</v>
      </c>
      <c r="E90" s="90">
        <f>IF('Analitika nastave'!J90="DA",'Analitika nastave'!E90+'Analitika nastave'!F90+'Analitika nastave'!G90+'Analitika nastave'!H90,0)</f>
        <v>0</v>
      </c>
      <c r="F90" s="237" t="str">
        <f>IF(OR('Analitika nastave'!J90:J91="DA",AND(E91&gt;=(E$7/2),E$7&gt;0)),"DA","NE")</f>
        <v>NE</v>
      </c>
      <c r="G90" s="90">
        <f>IF('Analitika nastave'!P90="DA",'Analitika nastave'!K90+'Analitika nastave'!L90+'Analitika nastave'!M90+'Analitika nastave'!N90,0)</f>
        <v>0</v>
      </c>
      <c r="H90" s="237" t="str">
        <f>IF(OR('Analitika nastave'!P90:P91="DA",AND(G91&gt;=(G$7/2),G$7&gt;0)),"DA","NE")</f>
        <v>NE</v>
      </c>
      <c r="I90" s="90">
        <f>IF('Analitika nastave'!V90="DA",'Analitika nastave'!Q90+'Analitika nastave'!R90+'Analitika nastave'!S90+'Analitika nastave'!T90,0)</f>
        <v>0</v>
      </c>
      <c r="J90" s="237" t="str">
        <f>IF(OR('Analitika nastave'!V90:V91="DA",AND(I91&gt;=(I$7/2),I$7&gt;0)),"DA","NE")</f>
        <v>NE</v>
      </c>
      <c r="K90" s="90">
        <f>IF('Analitika nastave'!AB90="DA",'Analitika nastave'!W90+'Analitika nastave'!X90+'Analitika nastave'!Y90+'Analitika nastave'!Z90,0)</f>
        <v>0</v>
      </c>
      <c r="L90" s="237" t="str">
        <f>IF(OR('Analitika nastave'!AB90:AB91="DA",AND(K91&gt;=(K$7/2),K$7&gt;0)),"DA","NE")</f>
        <v>NE</v>
      </c>
      <c r="M90" s="90">
        <f>IF('Analitika nastave'!AH90="DA",'Analitika nastave'!AC90+'Analitika nastave'!AD90+'Analitika nastave'!AE90+'Analitika nastave'!AF90,0)</f>
        <v>0</v>
      </c>
      <c r="N90" s="237" t="str">
        <f>IF(OR('Analitika nastave'!AH90:AH91="DA",AND(M91&gt;=(M$7/2),M$7&gt;0)),"DA","NE")</f>
        <v>NE</v>
      </c>
      <c r="O90" s="90">
        <f>IF('Analitika nastave'!AN90="DA",'Analitika nastave'!AI90+'Analitika nastave'!AJ90+'Analitika nastave'!AK90+'Analitika nastave'!AL90,0)</f>
        <v>0</v>
      </c>
      <c r="P90" s="237" t="str">
        <f>IF(OR('Analitika nastave'!AN90:AN91="DA",AND(O91&gt;=(O$7/2),O$7&gt;0)),"DA","NE")</f>
        <v>NE</v>
      </c>
      <c r="Q90" s="90">
        <f>IF('Analitika nastave'!AT90="DA",'Analitika nastave'!AO90+'Analitika nastave'!AP90+'Analitika nastave'!AQ90+'Analitika nastave'!AR90,0)</f>
        <v>0</v>
      </c>
      <c r="R90" s="237" t="str">
        <f>IF(OR('Analitika nastave'!AT90:AT91="DA",AND(Q91&gt;=(Q$7/2),Q$7&gt;0)),"DA","NE")</f>
        <v>NE</v>
      </c>
      <c r="S90" s="235">
        <f t="shared" ref="S90" si="80">IF(AND(R90="DA",P90="DA",N90="DA",L90="DA",J90="DA",H90="DA",F90="DA"),E91+G91+I91+K91+M91+O91+Q91,0)</f>
        <v>0</v>
      </c>
      <c r="T90" s="116" t="str">
        <f t="shared" ref="T90" si="81">IF(S90&lt;50, "NE",IF(S90&lt;60,2,IF(S90&lt;75,3,IF(S90&lt;90,4,5))))</f>
        <v>NE</v>
      </c>
    </row>
    <row r="91" spans="1:20" ht="15.75" thickBot="1" x14ac:dyDescent="0.3">
      <c r="A91" s="240"/>
      <c r="B91" s="240"/>
      <c r="C91" s="240"/>
      <c r="D91" s="62" t="str">
        <f>'Analitika nastave'!D91</f>
        <v>P</v>
      </c>
      <c r="E91" s="63" t="str">
        <f>IF('Analitika nastave'!J90="DA",'Analitika nastave'!E91+'Analitika nastave'!F91+'Analitika nastave'!G91+'Analitika nastave'!H91,IF(E$7&gt;0,E$7/E$6*E90,""))</f>
        <v/>
      </c>
      <c r="F91" s="238"/>
      <c r="G91" s="69" t="str">
        <f>IF('Analitika nastave'!P90="DA",'Analitika nastave'!K91+'Analitika nastave'!L91+'Analitika nastave'!M91+'Analitika nastave'!N91,IF(G$7&gt;0,G$7/G$6*G90,""))</f>
        <v/>
      </c>
      <c r="H91" s="238"/>
      <c r="I91" s="69" t="str">
        <f>IF('Analitika nastave'!V90="DA",'Analitika nastave'!Q91+'Analitika nastave'!R91+'Analitika nastave'!S91+'Analitika nastave'!T91,IF(I$7&gt;0,I$7/I$6*I90,""))</f>
        <v/>
      </c>
      <c r="J91" s="238"/>
      <c r="K91" s="69" t="str">
        <f>IF('Analitika nastave'!AB90="DA",'Analitika nastave'!W91+'Analitika nastave'!X91+'Analitika nastave'!Y91+'Analitika nastave'!Z91,IF(K$7&gt;0,K$7/K$6*K90,""))</f>
        <v/>
      </c>
      <c r="L91" s="238"/>
      <c r="M91" s="69" t="str">
        <f>IF('Analitika nastave'!AH90="DA",'Analitika nastave'!AC91+'Analitika nastave'!AD91+'Analitika nastave'!AE91+'Analitika nastave'!AF91,IF(M$7&gt;0,M$7/M$6*M90,""))</f>
        <v/>
      </c>
      <c r="N91" s="238"/>
      <c r="O91" s="69" t="str">
        <f>IF('Analitika nastave'!AN90="DA",'Analitika nastave'!AI91+'Analitika nastave'!AJ91+'Analitika nastave'!AK91+'Analitika nastave'!AL91,IF(O$7&gt;0,O$7/O$6*O90,""))</f>
        <v/>
      </c>
      <c r="P91" s="238"/>
      <c r="Q91" s="69" t="str">
        <f>IF('Analitika nastave'!AT90="DA",'Analitika nastave'!AO91+'Analitika nastave'!AP91+'Analitika nastave'!AQ91+'Analitika nastave'!AR91,IF(Q$7&gt;0,Q$7/Q$6*Q90,""))</f>
        <v/>
      </c>
      <c r="R91" s="238"/>
      <c r="S91" s="236"/>
      <c r="T91" s="117"/>
    </row>
    <row r="92" spans="1:20" x14ac:dyDescent="0.25">
      <c r="A92" s="241">
        <f>'Analitika nastave'!A92</f>
        <v>43</v>
      </c>
      <c r="B92" s="239" t="str">
        <f>'Analitika nastave'!B92</f>
        <v xml:space="preserve"> </v>
      </c>
      <c r="C92" s="241">
        <f>'Analitika nastave'!C92:C93</f>
        <v>0</v>
      </c>
      <c r="D92" s="65" t="str">
        <f>'Analitika nastave'!D92</f>
        <v>B</v>
      </c>
      <c r="E92" s="90">
        <f>IF('Analitika nastave'!J92="DA",'Analitika nastave'!E92+'Analitika nastave'!F92+'Analitika nastave'!G92+'Analitika nastave'!H92,0)</f>
        <v>0</v>
      </c>
      <c r="F92" s="237" t="str">
        <f>IF(OR('Analitika nastave'!J92:J93="DA",AND(E93&gt;=(E$7/2),E$7&gt;0)),"DA","NE")</f>
        <v>NE</v>
      </c>
      <c r="G92" s="90">
        <f>IF('Analitika nastave'!P92="DA",'Analitika nastave'!K92+'Analitika nastave'!L92+'Analitika nastave'!M92+'Analitika nastave'!N92,0)</f>
        <v>0</v>
      </c>
      <c r="H92" s="237" t="str">
        <f>IF(OR('Analitika nastave'!P92:P93="DA",AND(G93&gt;=(G$7/2),G$7&gt;0)),"DA","NE")</f>
        <v>NE</v>
      </c>
      <c r="I92" s="90">
        <f>IF('Analitika nastave'!V92="DA",'Analitika nastave'!Q92+'Analitika nastave'!R92+'Analitika nastave'!S92+'Analitika nastave'!T92,0)</f>
        <v>0</v>
      </c>
      <c r="J92" s="237" t="str">
        <f>IF(OR('Analitika nastave'!V92:V93="DA",AND(I93&gt;=(I$7/2),I$7&gt;0)),"DA","NE")</f>
        <v>NE</v>
      </c>
      <c r="K92" s="90">
        <f>IF('Analitika nastave'!AB92="DA",'Analitika nastave'!W92+'Analitika nastave'!X92+'Analitika nastave'!Y92+'Analitika nastave'!Z92,0)</f>
        <v>0</v>
      </c>
      <c r="L92" s="237" t="str">
        <f>IF(OR('Analitika nastave'!AB92:AB93="DA",AND(K93&gt;=(K$7/2),K$7&gt;0)),"DA","NE")</f>
        <v>NE</v>
      </c>
      <c r="M92" s="90">
        <f>IF('Analitika nastave'!AH92="DA",'Analitika nastave'!AC92+'Analitika nastave'!AD92+'Analitika nastave'!AE92+'Analitika nastave'!AF92,0)</f>
        <v>0</v>
      </c>
      <c r="N92" s="237" t="str">
        <f>IF(OR('Analitika nastave'!AH92:AH93="DA",AND(M93&gt;=(M$7/2),M$7&gt;0)),"DA","NE")</f>
        <v>NE</v>
      </c>
      <c r="O92" s="90">
        <f>IF('Analitika nastave'!AN92="DA",'Analitika nastave'!AI92+'Analitika nastave'!AJ92+'Analitika nastave'!AK92+'Analitika nastave'!AL92,0)</f>
        <v>0</v>
      </c>
      <c r="P92" s="237" t="str">
        <f>IF(OR('Analitika nastave'!AN92:AN93="DA",AND(O93&gt;=(O$7/2),O$7&gt;0)),"DA","NE")</f>
        <v>NE</v>
      </c>
      <c r="Q92" s="90">
        <f>IF('Analitika nastave'!AT92="DA",'Analitika nastave'!AO92+'Analitika nastave'!AP92+'Analitika nastave'!AQ92+'Analitika nastave'!AR92,0)</f>
        <v>0</v>
      </c>
      <c r="R92" s="237" t="str">
        <f>IF(OR('Analitika nastave'!AT92:AT93="DA",AND(Q93&gt;=(Q$7/2),Q$7&gt;0)),"DA","NE")</f>
        <v>NE</v>
      </c>
      <c r="S92" s="235">
        <f t="shared" ref="S92" si="82">IF(AND(R92="DA",P92="DA",N92="DA",L92="DA",J92="DA",H92="DA",F92="DA"),E93+G93+I93+K93+M93+O93+Q93,0)</f>
        <v>0</v>
      </c>
      <c r="T92" s="116" t="str">
        <f t="shared" ref="T92" si="83">IF(S92&lt;50, "NE",IF(S92&lt;60,2,IF(S92&lt;75,3,IF(S92&lt;90,4,5))))</f>
        <v>NE</v>
      </c>
    </row>
    <row r="93" spans="1:20" ht="15.75" thickBot="1" x14ac:dyDescent="0.3">
      <c r="A93" s="240"/>
      <c r="B93" s="240"/>
      <c r="C93" s="240"/>
      <c r="D93" s="62" t="str">
        <f>'Analitika nastave'!D93</f>
        <v>P</v>
      </c>
      <c r="E93" s="63" t="str">
        <f>IF('Analitika nastave'!J92="DA",'Analitika nastave'!E93+'Analitika nastave'!F93+'Analitika nastave'!G93+'Analitika nastave'!H93,IF(E$7&gt;0,E$7/E$6*E92,""))</f>
        <v/>
      </c>
      <c r="F93" s="238"/>
      <c r="G93" s="69" t="str">
        <f>IF('Analitika nastave'!P92="DA",'Analitika nastave'!K93+'Analitika nastave'!L93+'Analitika nastave'!M93+'Analitika nastave'!N93,IF(G$7&gt;0,G$7/G$6*G92,""))</f>
        <v/>
      </c>
      <c r="H93" s="238"/>
      <c r="I93" s="69" t="str">
        <f>IF('Analitika nastave'!V92="DA",'Analitika nastave'!Q93+'Analitika nastave'!R93+'Analitika nastave'!S93+'Analitika nastave'!T93,IF(I$7&gt;0,I$7/I$6*I92,""))</f>
        <v/>
      </c>
      <c r="J93" s="238"/>
      <c r="K93" s="69" t="str">
        <f>IF('Analitika nastave'!AB92="DA",'Analitika nastave'!W93+'Analitika nastave'!X93+'Analitika nastave'!Y93+'Analitika nastave'!Z93,IF(K$7&gt;0,K$7/K$6*K92,""))</f>
        <v/>
      </c>
      <c r="L93" s="238"/>
      <c r="M93" s="69" t="str">
        <f>IF('Analitika nastave'!AH92="DA",'Analitika nastave'!AC93+'Analitika nastave'!AD93+'Analitika nastave'!AE93+'Analitika nastave'!AF93,IF(M$7&gt;0,M$7/M$6*M92,""))</f>
        <v/>
      </c>
      <c r="N93" s="238"/>
      <c r="O93" s="69" t="str">
        <f>IF('Analitika nastave'!AN92="DA",'Analitika nastave'!AI93+'Analitika nastave'!AJ93+'Analitika nastave'!AK93+'Analitika nastave'!AL93,IF(O$7&gt;0,O$7/O$6*O92,""))</f>
        <v/>
      </c>
      <c r="P93" s="238"/>
      <c r="Q93" s="69" t="str">
        <f>IF('Analitika nastave'!AT92="DA",'Analitika nastave'!AO93+'Analitika nastave'!AP93+'Analitika nastave'!AQ93+'Analitika nastave'!AR93,IF(Q$7&gt;0,Q$7/Q$6*Q92,""))</f>
        <v/>
      </c>
      <c r="R93" s="238"/>
      <c r="S93" s="236"/>
      <c r="T93" s="117"/>
    </row>
    <row r="94" spans="1:20" x14ac:dyDescent="0.25">
      <c r="A94" s="241">
        <f>'Analitika nastave'!A94</f>
        <v>44</v>
      </c>
      <c r="B94" s="239" t="str">
        <f>'Analitika nastave'!B94</f>
        <v xml:space="preserve"> </v>
      </c>
      <c r="C94" s="241">
        <f>'Analitika nastave'!C94:C95</f>
        <v>0</v>
      </c>
      <c r="D94" s="65" t="str">
        <f>'Analitika nastave'!D94</f>
        <v>B</v>
      </c>
      <c r="E94" s="90">
        <f>IF('Analitika nastave'!J94="DA",'Analitika nastave'!E94+'Analitika nastave'!F94+'Analitika nastave'!G94+'Analitika nastave'!H94,0)</f>
        <v>0</v>
      </c>
      <c r="F94" s="237" t="str">
        <f>IF(OR('Analitika nastave'!J94:J95="DA",AND(E95&gt;=(E$7/2),E$7&gt;0)),"DA","NE")</f>
        <v>NE</v>
      </c>
      <c r="G94" s="90">
        <f>IF('Analitika nastave'!P94="DA",'Analitika nastave'!K94+'Analitika nastave'!L94+'Analitika nastave'!M94+'Analitika nastave'!N94,0)</f>
        <v>0</v>
      </c>
      <c r="H94" s="237" t="str">
        <f>IF(OR('Analitika nastave'!P94:P95="DA",AND(G95&gt;=(G$7/2),G$7&gt;0)),"DA","NE")</f>
        <v>NE</v>
      </c>
      <c r="I94" s="90">
        <f>IF('Analitika nastave'!V94="DA",'Analitika nastave'!Q94+'Analitika nastave'!R94+'Analitika nastave'!S94+'Analitika nastave'!T94,0)</f>
        <v>0</v>
      </c>
      <c r="J94" s="237" t="str">
        <f>IF(OR('Analitika nastave'!V94:V95="DA",AND(I95&gt;=(I$7/2),I$7&gt;0)),"DA","NE")</f>
        <v>NE</v>
      </c>
      <c r="K94" s="90">
        <f>IF('Analitika nastave'!AB94="DA",'Analitika nastave'!W94+'Analitika nastave'!X94+'Analitika nastave'!Y94+'Analitika nastave'!Z94,0)</f>
        <v>0</v>
      </c>
      <c r="L94" s="237" t="str">
        <f>IF(OR('Analitika nastave'!AB94:AB95="DA",AND(K95&gt;=(K$7/2),K$7&gt;0)),"DA","NE")</f>
        <v>NE</v>
      </c>
      <c r="M94" s="90">
        <f>IF('Analitika nastave'!AH94="DA",'Analitika nastave'!AC94+'Analitika nastave'!AD94+'Analitika nastave'!AE94+'Analitika nastave'!AF94,0)</f>
        <v>0</v>
      </c>
      <c r="N94" s="237" t="str">
        <f>IF(OR('Analitika nastave'!AH94:AH95="DA",AND(M95&gt;=(M$7/2),M$7&gt;0)),"DA","NE")</f>
        <v>NE</v>
      </c>
      <c r="O94" s="90">
        <f>IF('Analitika nastave'!AN94="DA",'Analitika nastave'!AI94+'Analitika nastave'!AJ94+'Analitika nastave'!AK94+'Analitika nastave'!AL94,0)</f>
        <v>0</v>
      </c>
      <c r="P94" s="237" t="str">
        <f>IF(OR('Analitika nastave'!AN94:AN95="DA",AND(O95&gt;=(O$7/2),O$7&gt;0)),"DA","NE")</f>
        <v>NE</v>
      </c>
      <c r="Q94" s="90">
        <f>IF('Analitika nastave'!AT94="DA",'Analitika nastave'!AO94+'Analitika nastave'!AP94+'Analitika nastave'!AQ94+'Analitika nastave'!AR94,0)</f>
        <v>0</v>
      </c>
      <c r="R94" s="237" t="str">
        <f>IF(OR('Analitika nastave'!AT94:AT95="DA",AND(Q95&gt;=(Q$7/2),Q$7&gt;0)),"DA","NE")</f>
        <v>NE</v>
      </c>
      <c r="S94" s="235">
        <f t="shared" ref="S94" si="84">IF(AND(R94="DA",P94="DA",N94="DA",L94="DA",J94="DA",H94="DA",F94="DA"),E95+G95+I95+K95+M95+O95+Q95,0)</f>
        <v>0</v>
      </c>
      <c r="T94" s="116" t="str">
        <f t="shared" ref="T94" si="85">IF(S94&lt;50, "NE",IF(S94&lt;60,2,IF(S94&lt;75,3,IF(S94&lt;90,4,5))))</f>
        <v>NE</v>
      </c>
    </row>
    <row r="95" spans="1:20" ht="15.75" thickBot="1" x14ac:dyDescent="0.3">
      <c r="A95" s="240"/>
      <c r="B95" s="240"/>
      <c r="C95" s="240"/>
      <c r="D95" s="62" t="str">
        <f>'Analitika nastave'!D95</f>
        <v>P</v>
      </c>
      <c r="E95" s="63" t="str">
        <f>IF('Analitika nastave'!J94="DA",'Analitika nastave'!E95+'Analitika nastave'!F95+'Analitika nastave'!G95+'Analitika nastave'!H95,IF(E$7&gt;0,E$7/E$6*E94,""))</f>
        <v/>
      </c>
      <c r="F95" s="238"/>
      <c r="G95" s="69" t="str">
        <f>IF('Analitika nastave'!P94="DA",'Analitika nastave'!K95+'Analitika nastave'!L95+'Analitika nastave'!M95+'Analitika nastave'!N95,IF(G$7&gt;0,G$7/G$6*G94,""))</f>
        <v/>
      </c>
      <c r="H95" s="238"/>
      <c r="I95" s="69" t="str">
        <f>IF('Analitika nastave'!V94="DA",'Analitika nastave'!Q95+'Analitika nastave'!R95+'Analitika nastave'!S95+'Analitika nastave'!T95,IF(I$7&gt;0,I$7/I$6*I94,""))</f>
        <v/>
      </c>
      <c r="J95" s="238"/>
      <c r="K95" s="69" t="str">
        <f>IF('Analitika nastave'!AB94="DA",'Analitika nastave'!W95+'Analitika nastave'!X95+'Analitika nastave'!Y95+'Analitika nastave'!Z95,IF(K$7&gt;0,K$7/K$6*K94,""))</f>
        <v/>
      </c>
      <c r="L95" s="238"/>
      <c r="M95" s="69" t="str">
        <f>IF('Analitika nastave'!AH94="DA",'Analitika nastave'!AC95+'Analitika nastave'!AD95+'Analitika nastave'!AE95+'Analitika nastave'!AF95,IF(M$7&gt;0,M$7/M$6*M94,""))</f>
        <v/>
      </c>
      <c r="N95" s="238"/>
      <c r="O95" s="69" t="str">
        <f>IF('Analitika nastave'!AN94="DA",'Analitika nastave'!AI95+'Analitika nastave'!AJ95+'Analitika nastave'!AK95+'Analitika nastave'!AL95,IF(O$7&gt;0,O$7/O$6*O94,""))</f>
        <v/>
      </c>
      <c r="P95" s="238"/>
      <c r="Q95" s="69" t="str">
        <f>IF('Analitika nastave'!AT94="DA",'Analitika nastave'!AO95+'Analitika nastave'!AP95+'Analitika nastave'!AQ95+'Analitika nastave'!AR95,IF(Q$7&gt;0,Q$7/Q$6*Q94,""))</f>
        <v/>
      </c>
      <c r="R95" s="238"/>
      <c r="S95" s="236"/>
      <c r="T95" s="117"/>
    </row>
    <row r="96" spans="1:20" x14ac:dyDescent="0.25">
      <c r="A96" s="241">
        <f>'Analitika nastave'!A96</f>
        <v>45</v>
      </c>
      <c r="B96" s="239" t="str">
        <f>'Analitika nastave'!B96</f>
        <v xml:space="preserve"> </v>
      </c>
      <c r="C96" s="241">
        <f>'Analitika nastave'!C96:C97</f>
        <v>0</v>
      </c>
      <c r="D96" s="65" t="str">
        <f>'Analitika nastave'!D96</f>
        <v>B</v>
      </c>
      <c r="E96" s="90">
        <f>IF('Analitika nastave'!J96="DA",'Analitika nastave'!E96+'Analitika nastave'!F96+'Analitika nastave'!G96+'Analitika nastave'!H96,0)</f>
        <v>0</v>
      </c>
      <c r="F96" s="237" t="str">
        <f>IF(OR('Analitika nastave'!J96:J97="DA",AND(E97&gt;=(E$7/2),E$7&gt;0)),"DA","NE")</f>
        <v>NE</v>
      </c>
      <c r="G96" s="90">
        <f>IF('Analitika nastave'!P96="DA",'Analitika nastave'!K96+'Analitika nastave'!L96+'Analitika nastave'!M96+'Analitika nastave'!N96,0)</f>
        <v>0</v>
      </c>
      <c r="H96" s="237" t="str">
        <f>IF(OR('Analitika nastave'!P96:P97="DA",AND(G97&gt;=(G$7/2),G$7&gt;0)),"DA","NE")</f>
        <v>NE</v>
      </c>
      <c r="I96" s="90">
        <f>IF('Analitika nastave'!V96="DA",'Analitika nastave'!Q96+'Analitika nastave'!R96+'Analitika nastave'!S96+'Analitika nastave'!T96,0)</f>
        <v>0</v>
      </c>
      <c r="J96" s="237" t="str">
        <f>IF(OR('Analitika nastave'!V96:V97="DA",AND(I97&gt;=(I$7/2),I$7&gt;0)),"DA","NE")</f>
        <v>NE</v>
      </c>
      <c r="K96" s="90">
        <f>IF('Analitika nastave'!AB96="DA",'Analitika nastave'!W96+'Analitika nastave'!X96+'Analitika nastave'!Y96+'Analitika nastave'!Z96,0)</f>
        <v>0</v>
      </c>
      <c r="L96" s="237" t="str">
        <f>IF(OR('Analitika nastave'!AB96:AB97="DA",AND(K97&gt;=(K$7/2),K$7&gt;0)),"DA","NE")</f>
        <v>NE</v>
      </c>
      <c r="M96" s="90">
        <f>IF('Analitika nastave'!AH96="DA",'Analitika nastave'!AC96+'Analitika nastave'!AD96+'Analitika nastave'!AE96+'Analitika nastave'!AF96,0)</f>
        <v>0</v>
      </c>
      <c r="N96" s="237" t="str">
        <f>IF(OR('Analitika nastave'!AH96:AH97="DA",AND(M97&gt;=(M$7/2),M$7&gt;0)),"DA","NE")</f>
        <v>NE</v>
      </c>
      <c r="O96" s="90">
        <f>IF('Analitika nastave'!AN96="DA",'Analitika nastave'!AI96+'Analitika nastave'!AJ96+'Analitika nastave'!AK96+'Analitika nastave'!AL96,0)</f>
        <v>0</v>
      </c>
      <c r="P96" s="237" t="str">
        <f>IF(OR('Analitika nastave'!AN96:AN97="DA",AND(O97&gt;=(O$7/2),O$7&gt;0)),"DA","NE")</f>
        <v>NE</v>
      </c>
      <c r="Q96" s="90">
        <f>IF('Analitika nastave'!AT96="DA",'Analitika nastave'!AO96+'Analitika nastave'!AP96+'Analitika nastave'!AQ96+'Analitika nastave'!AR96,0)</f>
        <v>0</v>
      </c>
      <c r="R96" s="237" t="str">
        <f>IF(OR('Analitika nastave'!AT96:AT97="DA",AND(Q97&gt;=(Q$7/2),Q$7&gt;0)),"DA","NE")</f>
        <v>NE</v>
      </c>
      <c r="S96" s="235">
        <f t="shared" ref="S96" si="86">IF(AND(R96="DA",P96="DA",N96="DA",L96="DA",J96="DA",H96="DA",F96="DA"),E97+G97+I97+K97+M97+O97+Q97,0)</f>
        <v>0</v>
      </c>
      <c r="T96" s="116" t="str">
        <f t="shared" ref="T96" si="87">IF(S96&lt;50, "NE",IF(S96&lt;60,2,IF(S96&lt;75,3,IF(S96&lt;90,4,5))))</f>
        <v>NE</v>
      </c>
    </row>
    <row r="97" spans="1:20" ht="15.75" thickBot="1" x14ac:dyDescent="0.3">
      <c r="A97" s="240"/>
      <c r="B97" s="240"/>
      <c r="C97" s="240"/>
      <c r="D97" s="62" t="str">
        <f>'Analitika nastave'!D97</f>
        <v>P</v>
      </c>
      <c r="E97" s="63" t="str">
        <f>IF('Analitika nastave'!J96="DA",'Analitika nastave'!E97+'Analitika nastave'!F97+'Analitika nastave'!G97+'Analitika nastave'!H97,IF(E$7&gt;0,E$7/E$6*E96,""))</f>
        <v/>
      </c>
      <c r="F97" s="238"/>
      <c r="G97" s="69" t="str">
        <f>IF('Analitika nastave'!P96="DA",'Analitika nastave'!K97+'Analitika nastave'!L97+'Analitika nastave'!M97+'Analitika nastave'!N97,IF(G$7&gt;0,G$7/G$6*G96,""))</f>
        <v/>
      </c>
      <c r="H97" s="238"/>
      <c r="I97" s="69" t="str">
        <f>IF('Analitika nastave'!V96="DA",'Analitika nastave'!Q97+'Analitika nastave'!R97+'Analitika nastave'!S97+'Analitika nastave'!T97,IF(I$7&gt;0,I$7/I$6*I96,""))</f>
        <v/>
      </c>
      <c r="J97" s="238"/>
      <c r="K97" s="69" t="str">
        <f>IF('Analitika nastave'!AB96="DA",'Analitika nastave'!W97+'Analitika nastave'!X97+'Analitika nastave'!Y97+'Analitika nastave'!Z97,IF(K$7&gt;0,K$7/K$6*K96,""))</f>
        <v/>
      </c>
      <c r="L97" s="238"/>
      <c r="M97" s="69" t="str">
        <f>IF('Analitika nastave'!AH96="DA",'Analitika nastave'!AC97+'Analitika nastave'!AD97+'Analitika nastave'!AE97+'Analitika nastave'!AF97,IF(M$7&gt;0,M$7/M$6*M96,""))</f>
        <v/>
      </c>
      <c r="N97" s="238"/>
      <c r="O97" s="69" t="str">
        <f>IF('Analitika nastave'!AN96="DA",'Analitika nastave'!AI97+'Analitika nastave'!AJ97+'Analitika nastave'!AK97+'Analitika nastave'!AL97,IF(O$7&gt;0,O$7/O$6*O96,""))</f>
        <v/>
      </c>
      <c r="P97" s="238"/>
      <c r="Q97" s="69" t="str">
        <f>IF('Analitika nastave'!AT96="DA",'Analitika nastave'!AO97+'Analitika nastave'!AP97+'Analitika nastave'!AQ97+'Analitika nastave'!AR97,IF(Q$7&gt;0,Q$7/Q$6*Q96,""))</f>
        <v/>
      </c>
      <c r="R97" s="238"/>
      <c r="S97" s="236"/>
      <c r="T97" s="117"/>
    </row>
    <row r="98" spans="1:20" x14ac:dyDescent="0.25">
      <c r="A98" s="241">
        <f>'Analitika nastave'!A98</f>
        <v>46</v>
      </c>
      <c r="B98" s="239" t="str">
        <f>'Analitika nastave'!B98</f>
        <v xml:space="preserve"> </v>
      </c>
      <c r="C98" s="241">
        <f>'Analitika nastave'!C98:C99</f>
        <v>0</v>
      </c>
      <c r="D98" s="65" t="str">
        <f>'Analitika nastave'!D98</f>
        <v>B</v>
      </c>
      <c r="E98" s="90">
        <f>IF('Analitika nastave'!J98="DA",'Analitika nastave'!E98+'Analitika nastave'!F98+'Analitika nastave'!G98+'Analitika nastave'!H98,0)</f>
        <v>0</v>
      </c>
      <c r="F98" s="237" t="str">
        <f>IF(OR('Analitika nastave'!J98:J99="DA",AND(E99&gt;=(E$7/2),E$7&gt;0)),"DA","NE")</f>
        <v>NE</v>
      </c>
      <c r="G98" s="90">
        <f>IF('Analitika nastave'!P98="DA",'Analitika nastave'!K98+'Analitika nastave'!L98+'Analitika nastave'!M98+'Analitika nastave'!N98,0)</f>
        <v>0</v>
      </c>
      <c r="H98" s="237" t="str">
        <f>IF(OR('Analitika nastave'!P98:P99="DA",AND(G99&gt;=(G$7/2),G$7&gt;0)),"DA","NE")</f>
        <v>NE</v>
      </c>
      <c r="I98" s="90">
        <f>IF('Analitika nastave'!V98="DA",'Analitika nastave'!Q98+'Analitika nastave'!R98+'Analitika nastave'!S98+'Analitika nastave'!T98,0)</f>
        <v>0</v>
      </c>
      <c r="J98" s="237" t="str">
        <f>IF(OR('Analitika nastave'!V98:V99="DA",AND(I99&gt;=(I$7/2),I$7&gt;0)),"DA","NE")</f>
        <v>NE</v>
      </c>
      <c r="K98" s="90">
        <f>IF('Analitika nastave'!AB98="DA",'Analitika nastave'!W98+'Analitika nastave'!X98+'Analitika nastave'!Y98+'Analitika nastave'!Z98,0)</f>
        <v>0</v>
      </c>
      <c r="L98" s="237" t="str">
        <f>IF(OR('Analitika nastave'!AB98:AB99="DA",AND(K99&gt;=(K$7/2),K$7&gt;0)),"DA","NE")</f>
        <v>NE</v>
      </c>
      <c r="M98" s="90">
        <f>IF('Analitika nastave'!AH98="DA",'Analitika nastave'!AC98+'Analitika nastave'!AD98+'Analitika nastave'!AE98+'Analitika nastave'!AF98,0)</f>
        <v>0</v>
      </c>
      <c r="N98" s="237" t="str">
        <f>IF(OR('Analitika nastave'!AH98:AH99="DA",AND(M99&gt;=(M$7/2),M$7&gt;0)),"DA","NE")</f>
        <v>NE</v>
      </c>
      <c r="O98" s="90">
        <f>IF('Analitika nastave'!AN98="DA",'Analitika nastave'!AI98+'Analitika nastave'!AJ98+'Analitika nastave'!AK98+'Analitika nastave'!AL98,0)</f>
        <v>0</v>
      </c>
      <c r="P98" s="237" t="str">
        <f>IF(OR('Analitika nastave'!AN98:AN99="DA",AND(O99&gt;=(O$7/2),O$7&gt;0)),"DA","NE")</f>
        <v>NE</v>
      </c>
      <c r="Q98" s="90">
        <f>IF('Analitika nastave'!AT98="DA",'Analitika nastave'!AO98+'Analitika nastave'!AP98+'Analitika nastave'!AQ98+'Analitika nastave'!AR98,0)</f>
        <v>0</v>
      </c>
      <c r="R98" s="237" t="str">
        <f>IF(OR('Analitika nastave'!AT98:AT99="DA",AND(Q99&gt;=(Q$7/2),Q$7&gt;0)),"DA","NE")</f>
        <v>NE</v>
      </c>
      <c r="S98" s="235">
        <f t="shared" ref="S98" si="88">IF(AND(R98="DA",P98="DA",N98="DA",L98="DA",J98="DA",H98="DA",F98="DA"),E99+G99+I99+K99+M99+O99+Q99,0)</f>
        <v>0</v>
      </c>
      <c r="T98" s="116" t="str">
        <f t="shared" ref="T98" si="89">IF(S98&lt;50, "NE",IF(S98&lt;60,2,IF(S98&lt;75,3,IF(S98&lt;90,4,5))))</f>
        <v>NE</v>
      </c>
    </row>
    <row r="99" spans="1:20" ht="15.75" thickBot="1" x14ac:dyDescent="0.3">
      <c r="A99" s="240"/>
      <c r="B99" s="240"/>
      <c r="C99" s="240"/>
      <c r="D99" s="62" t="str">
        <f>'Analitika nastave'!D99</f>
        <v>P</v>
      </c>
      <c r="E99" s="63" t="str">
        <f>IF('Analitika nastave'!J98="DA",'Analitika nastave'!E99+'Analitika nastave'!F99+'Analitika nastave'!G99+'Analitika nastave'!H99,IF(E$7&gt;0,E$7/E$6*E98,""))</f>
        <v/>
      </c>
      <c r="F99" s="238"/>
      <c r="G99" s="69" t="str">
        <f>IF('Analitika nastave'!P98="DA",'Analitika nastave'!K99+'Analitika nastave'!L99+'Analitika nastave'!M99+'Analitika nastave'!N99,IF(G$7&gt;0,G$7/G$6*G98,""))</f>
        <v/>
      </c>
      <c r="H99" s="238"/>
      <c r="I99" s="69" t="str">
        <f>IF('Analitika nastave'!V98="DA",'Analitika nastave'!Q99+'Analitika nastave'!R99+'Analitika nastave'!S99+'Analitika nastave'!T99,IF(I$7&gt;0,I$7/I$6*I98,""))</f>
        <v/>
      </c>
      <c r="J99" s="238"/>
      <c r="K99" s="69" t="str">
        <f>IF('Analitika nastave'!AB98="DA",'Analitika nastave'!W99+'Analitika nastave'!X99+'Analitika nastave'!Y99+'Analitika nastave'!Z99,IF(K$7&gt;0,K$7/K$6*K98,""))</f>
        <v/>
      </c>
      <c r="L99" s="238"/>
      <c r="M99" s="69" t="str">
        <f>IF('Analitika nastave'!AH98="DA",'Analitika nastave'!AC99+'Analitika nastave'!AD99+'Analitika nastave'!AE99+'Analitika nastave'!AF99,IF(M$7&gt;0,M$7/M$6*M98,""))</f>
        <v/>
      </c>
      <c r="N99" s="238"/>
      <c r="O99" s="69" t="str">
        <f>IF('Analitika nastave'!AN98="DA",'Analitika nastave'!AI99+'Analitika nastave'!AJ99+'Analitika nastave'!AK99+'Analitika nastave'!AL99,IF(O$7&gt;0,O$7/O$6*O98,""))</f>
        <v/>
      </c>
      <c r="P99" s="238"/>
      <c r="Q99" s="69" t="str">
        <f>IF('Analitika nastave'!AT98="DA",'Analitika nastave'!AO99+'Analitika nastave'!AP99+'Analitika nastave'!AQ99+'Analitika nastave'!AR99,IF(Q$7&gt;0,Q$7/Q$6*Q98,""))</f>
        <v/>
      </c>
      <c r="R99" s="238"/>
      <c r="S99" s="236"/>
      <c r="T99" s="117"/>
    </row>
    <row r="100" spans="1:20" x14ac:dyDescent="0.25">
      <c r="A100" s="241">
        <f>'Analitika nastave'!A100</f>
        <v>47</v>
      </c>
      <c r="B100" s="239" t="str">
        <f>'Analitika nastave'!B100</f>
        <v xml:space="preserve"> </v>
      </c>
      <c r="C100" s="241">
        <f>'Analitika nastave'!C100:C101</f>
        <v>0</v>
      </c>
      <c r="D100" s="65" t="str">
        <f>'Analitika nastave'!D100</f>
        <v>B</v>
      </c>
      <c r="E100" s="90">
        <f>IF('Analitika nastave'!J100="DA",'Analitika nastave'!E100+'Analitika nastave'!F100+'Analitika nastave'!G100+'Analitika nastave'!H100,0)</f>
        <v>0</v>
      </c>
      <c r="F100" s="237" t="str">
        <f>IF(OR('Analitika nastave'!J100:J101="DA",AND(E101&gt;=(E$7/2),E$7&gt;0)),"DA","NE")</f>
        <v>NE</v>
      </c>
      <c r="G100" s="90">
        <f>IF('Analitika nastave'!P100="DA",'Analitika nastave'!K100+'Analitika nastave'!L100+'Analitika nastave'!M100+'Analitika nastave'!N100,0)</f>
        <v>0</v>
      </c>
      <c r="H100" s="237" t="str">
        <f>IF(OR('Analitika nastave'!P100:P101="DA",AND(G101&gt;=(G$7/2),G$7&gt;0)),"DA","NE")</f>
        <v>NE</v>
      </c>
      <c r="I100" s="90">
        <f>IF('Analitika nastave'!V100="DA",'Analitika nastave'!Q100+'Analitika nastave'!R100+'Analitika nastave'!S100+'Analitika nastave'!T100,0)</f>
        <v>0</v>
      </c>
      <c r="J100" s="237" t="str">
        <f>IF(OR('Analitika nastave'!V100:V101="DA",AND(I101&gt;=(I$7/2),I$7&gt;0)),"DA","NE")</f>
        <v>NE</v>
      </c>
      <c r="K100" s="90">
        <f>IF('Analitika nastave'!AB100="DA",'Analitika nastave'!W100+'Analitika nastave'!X100+'Analitika nastave'!Y100+'Analitika nastave'!Z100,0)</f>
        <v>0</v>
      </c>
      <c r="L100" s="237" t="str">
        <f>IF(OR('Analitika nastave'!AB100:AB101="DA",AND(K101&gt;=(K$7/2),K$7&gt;0)),"DA","NE")</f>
        <v>NE</v>
      </c>
      <c r="M100" s="90">
        <f>IF('Analitika nastave'!AH100="DA",'Analitika nastave'!AC100+'Analitika nastave'!AD100+'Analitika nastave'!AE100+'Analitika nastave'!AF100,0)</f>
        <v>0</v>
      </c>
      <c r="N100" s="237" t="str">
        <f>IF(OR('Analitika nastave'!AH100:AH101="DA",AND(M101&gt;=(M$7/2),M$7&gt;0)),"DA","NE")</f>
        <v>NE</v>
      </c>
      <c r="O100" s="90">
        <f>IF('Analitika nastave'!AN100="DA",'Analitika nastave'!AI100+'Analitika nastave'!AJ100+'Analitika nastave'!AK100+'Analitika nastave'!AL100,0)</f>
        <v>0</v>
      </c>
      <c r="P100" s="237" t="str">
        <f>IF(OR('Analitika nastave'!AN100:AN101="DA",AND(O101&gt;=(O$7/2),O$7&gt;0)),"DA","NE")</f>
        <v>NE</v>
      </c>
      <c r="Q100" s="90">
        <f>IF('Analitika nastave'!AT100="DA",'Analitika nastave'!AO100+'Analitika nastave'!AP100+'Analitika nastave'!AQ100+'Analitika nastave'!AR100,0)</f>
        <v>0</v>
      </c>
      <c r="R100" s="237" t="str">
        <f>IF(OR('Analitika nastave'!AT100:AT101="DA",AND(Q101&gt;=(Q$7/2),Q$7&gt;0)),"DA","NE")</f>
        <v>NE</v>
      </c>
      <c r="S100" s="235">
        <f t="shared" ref="S100" si="90">IF(AND(R100="DA",P100="DA",N100="DA",L100="DA",J100="DA",H100="DA",F100="DA"),E101+G101+I101+K101+M101+O101+Q101,0)</f>
        <v>0</v>
      </c>
      <c r="T100" s="116" t="str">
        <f t="shared" ref="T100" si="91">IF(S100&lt;50, "NE",IF(S100&lt;60,2,IF(S100&lt;75,3,IF(S100&lt;90,4,5))))</f>
        <v>NE</v>
      </c>
    </row>
    <row r="101" spans="1:20" ht="15.75" thickBot="1" x14ac:dyDescent="0.3">
      <c r="A101" s="240"/>
      <c r="B101" s="240"/>
      <c r="C101" s="240"/>
      <c r="D101" s="62" t="str">
        <f>'Analitika nastave'!D101</f>
        <v>P</v>
      </c>
      <c r="E101" s="63" t="str">
        <f>IF('Analitika nastave'!J100="DA",'Analitika nastave'!E101+'Analitika nastave'!F101+'Analitika nastave'!G101+'Analitika nastave'!H101,IF(E$7&gt;0,E$7/E$6*E100,""))</f>
        <v/>
      </c>
      <c r="F101" s="238"/>
      <c r="G101" s="69" t="str">
        <f>IF('Analitika nastave'!P100="DA",'Analitika nastave'!K101+'Analitika nastave'!L101+'Analitika nastave'!M101+'Analitika nastave'!N101,IF(G$7&gt;0,G$7/G$6*G100,""))</f>
        <v/>
      </c>
      <c r="H101" s="238"/>
      <c r="I101" s="69" t="str">
        <f>IF('Analitika nastave'!V100="DA",'Analitika nastave'!Q101+'Analitika nastave'!R101+'Analitika nastave'!S101+'Analitika nastave'!T101,IF(I$7&gt;0,I$7/I$6*I100,""))</f>
        <v/>
      </c>
      <c r="J101" s="238"/>
      <c r="K101" s="69" t="str">
        <f>IF('Analitika nastave'!AB100="DA",'Analitika nastave'!W101+'Analitika nastave'!X101+'Analitika nastave'!Y101+'Analitika nastave'!Z101,IF(K$7&gt;0,K$7/K$6*K100,""))</f>
        <v/>
      </c>
      <c r="L101" s="238"/>
      <c r="M101" s="69" t="str">
        <f>IF('Analitika nastave'!AH100="DA",'Analitika nastave'!AC101+'Analitika nastave'!AD101+'Analitika nastave'!AE101+'Analitika nastave'!AF101,IF(M$7&gt;0,M$7/M$6*M100,""))</f>
        <v/>
      </c>
      <c r="N101" s="238"/>
      <c r="O101" s="69" t="str">
        <f>IF('Analitika nastave'!AN100="DA",'Analitika nastave'!AI101+'Analitika nastave'!AJ101+'Analitika nastave'!AK101+'Analitika nastave'!AL101,IF(O$7&gt;0,O$7/O$6*O100,""))</f>
        <v/>
      </c>
      <c r="P101" s="238"/>
      <c r="Q101" s="69" t="str">
        <f>IF('Analitika nastave'!AT100="DA",'Analitika nastave'!AO101+'Analitika nastave'!AP101+'Analitika nastave'!AQ101+'Analitika nastave'!AR101,IF(Q$7&gt;0,Q$7/Q$6*Q100,""))</f>
        <v/>
      </c>
      <c r="R101" s="238"/>
      <c r="S101" s="236"/>
      <c r="T101" s="117"/>
    </row>
    <row r="102" spans="1:20" x14ac:dyDescent="0.25">
      <c r="A102" s="241">
        <f>'Analitika nastave'!A102</f>
        <v>48</v>
      </c>
      <c r="B102" s="239" t="str">
        <f>'Analitika nastave'!B102</f>
        <v xml:space="preserve"> </v>
      </c>
      <c r="C102" s="241">
        <f>'Analitika nastave'!C102:C103</f>
        <v>0</v>
      </c>
      <c r="D102" s="65" t="str">
        <f>'Analitika nastave'!D102</f>
        <v>B</v>
      </c>
      <c r="E102" s="90">
        <f>IF('Analitika nastave'!J102="DA",'Analitika nastave'!E102+'Analitika nastave'!F102+'Analitika nastave'!G102+'Analitika nastave'!H102,0)</f>
        <v>0</v>
      </c>
      <c r="F102" s="237" t="str">
        <f>IF(OR('Analitika nastave'!J102:J103="DA",AND(E103&gt;=(E$7/2),E$7&gt;0)),"DA","NE")</f>
        <v>NE</v>
      </c>
      <c r="G102" s="90">
        <f>IF('Analitika nastave'!P102="DA",'Analitika nastave'!K102+'Analitika nastave'!L102+'Analitika nastave'!M102+'Analitika nastave'!N102,0)</f>
        <v>0</v>
      </c>
      <c r="H102" s="237" t="str">
        <f>IF(OR('Analitika nastave'!P102:P103="DA",AND(G103&gt;=(G$7/2),G$7&gt;0)),"DA","NE")</f>
        <v>NE</v>
      </c>
      <c r="I102" s="90">
        <f>IF('Analitika nastave'!V102="DA",'Analitika nastave'!Q102+'Analitika nastave'!R102+'Analitika nastave'!S102+'Analitika nastave'!T102,0)</f>
        <v>0</v>
      </c>
      <c r="J102" s="237" t="str">
        <f>IF(OR('Analitika nastave'!V102:V103="DA",AND(I103&gt;=(I$7/2),I$7&gt;0)),"DA","NE")</f>
        <v>NE</v>
      </c>
      <c r="K102" s="90">
        <f>IF('Analitika nastave'!AB102="DA",'Analitika nastave'!W102+'Analitika nastave'!X102+'Analitika nastave'!Y102+'Analitika nastave'!Z102,0)</f>
        <v>0</v>
      </c>
      <c r="L102" s="237" t="str">
        <f>IF(OR('Analitika nastave'!AB102:AB103="DA",AND(K103&gt;=(K$7/2),K$7&gt;0)),"DA","NE")</f>
        <v>NE</v>
      </c>
      <c r="M102" s="90">
        <f>IF('Analitika nastave'!AH102="DA",'Analitika nastave'!AC102+'Analitika nastave'!AD102+'Analitika nastave'!AE102+'Analitika nastave'!AF102,0)</f>
        <v>0</v>
      </c>
      <c r="N102" s="237" t="str">
        <f>IF(OR('Analitika nastave'!AH102:AH103="DA",AND(M103&gt;=(M$7/2),M$7&gt;0)),"DA","NE")</f>
        <v>NE</v>
      </c>
      <c r="O102" s="90">
        <f>IF('Analitika nastave'!AN102="DA",'Analitika nastave'!AI102+'Analitika nastave'!AJ102+'Analitika nastave'!AK102+'Analitika nastave'!AL102,0)</f>
        <v>0</v>
      </c>
      <c r="P102" s="237" t="str">
        <f>IF(OR('Analitika nastave'!AN102:AN103="DA",AND(O103&gt;=(O$7/2),O$7&gt;0)),"DA","NE")</f>
        <v>NE</v>
      </c>
      <c r="Q102" s="90">
        <f>IF('Analitika nastave'!AT102="DA",'Analitika nastave'!AO102+'Analitika nastave'!AP102+'Analitika nastave'!AQ102+'Analitika nastave'!AR102,0)</f>
        <v>0</v>
      </c>
      <c r="R102" s="237" t="str">
        <f>IF(OR('Analitika nastave'!AT102:AT103="DA",AND(Q103&gt;=(Q$7/2),Q$7&gt;0)),"DA","NE")</f>
        <v>NE</v>
      </c>
      <c r="S102" s="235">
        <f t="shared" ref="S102" si="92">IF(AND(R102="DA",P102="DA",N102="DA",L102="DA",J102="DA",H102="DA",F102="DA"),E103+G103+I103+K103+M103+O103+Q103,0)</f>
        <v>0</v>
      </c>
      <c r="T102" s="116" t="str">
        <f t="shared" ref="T102" si="93">IF(S102&lt;50, "NE",IF(S102&lt;60,2,IF(S102&lt;75,3,IF(S102&lt;90,4,5))))</f>
        <v>NE</v>
      </c>
    </row>
    <row r="103" spans="1:20" ht="15.75" thickBot="1" x14ac:dyDescent="0.3">
      <c r="A103" s="240"/>
      <c r="B103" s="240"/>
      <c r="C103" s="240"/>
      <c r="D103" s="62" t="str">
        <f>'Analitika nastave'!D103</f>
        <v>P</v>
      </c>
      <c r="E103" s="63" t="str">
        <f>IF('Analitika nastave'!J102="DA",'Analitika nastave'!E103+'Analitika nastave'!F103+'Analitika nastave'!G103+'Analitika nastave'!H103,IF(E$7&gt;0,E$7/E$6*E102,""))</f>
        <v/>
      </c>
      <c r="F103" s="238"/>
      <c r="G103" s="69" t="str">
        <f>IF('Analitika nastave'!P102="DA",'Analitika nastave'!K103+'Analitika nastave'!L103+'Analitika nastave'!M103+'Analitika nastave'!N103,IF(G$7&gt;0,G$7/G$6*G102,""))</f>
        <v/>
      </c>
      <c r="H103" s="238"/>
      <c r="I103" s="69" t="str">
        <f>IF('Analitika nastave'!V102="DA",'Analitika nastave'!Q103+'Analitika nastave'!R103+'Analitika nastave'!S103+'Analitika nastave'!T103,IF(I$7&gt;0,I$7/I$6*I102,""))</f>
        <v/>
      </c>
      <c r="J103" s="238"/>
      <c r="K103" s="69" t="str">
        <f>IF('Analitika nastave'!AB102="DA",'Analitika nastave'!W103+'Analitika nastave'!X103+'Analitika nastave'!Y103+'Analitika nastave'!Z103,IF(K$7&gt;0,K$7/K$6*K102,""))</f>
        <v/>
      </c>
      <c r="L103" s="238"/>
      <c r="M103" s="69" t="str">
        <f>IF('Analitika nastave'!AH102="DA",'Analitika nastave'!AC103+'Analitika nastave'!AD103+'Analitika nastave'!AE103+'Analitika nastave'!AF103,IF(M$7&gt;0,M$7/M$6*M102,""))</f>
        <v/>
      </c>
      <c r="N103" s="238"/>
      <c r="O103" s="69" t="str">
        <f>IF('Analitika nastave'!AN102="DA",'Analitika nastave'!AI103+'Analitika nastave'!AJ103+'Analitika nastave'!AK103+'Analitika nastave'!AL103,IF(O$7&gt;0,O$7/O$6*O102,""))</f>
        <v/>
      </c>
      <c r="P103" s="238"/>
      <c r="Q103" s="69" t="str">
        <f>IF('Analitika nastave'!AT102="DA",'Analitika nastave'!AO103+'Analitika nastave'!AP103+'Analitika nastave'!AQ103+'Analitika nastave'!AR103,IF(Q$7&gt;0,Q$7/Q$6*Q102,""))</f>
        <v/>
      </c>
      <c r="R103" s="238"/>
      <c r="S103" s="236"/>
      <c r="T103" s="117"/>
    </row>
    <row r="104" spans="1:20" x14ac:dyDescent="0.25">
      <c r="A104" s="241">
        <f>'Analitika nastave'!A104</f>
        <v>49</v>
      </c>
      <c r="B104" s="239" t="str">
        <f>'Analitika nastave'!B104</f>
        <v xml:space="preserve"> </v>
      </c>
      <c r="C104" s="241">
        <f>'Analitika nastave'!C104:C105</f>
        <v>0</v>
      </c>
      <c r="D104" s="65" t="str">
        <f>'Analitika nastave'!D104</f>
        <v>B</v>
      </c>
      <c r="E104" s="90">
        <f>IF('Analitika nastave'!J104="DA",'Analitika nastave'!E104+'Analitika nastave'!F104+'Analitika nastave'!G104+'Analitika nastave'!H104,0)</f>
        <v>0</v>
      </c>
      <c r="F104" s="237" t="str">
        <f>IF(OR('Analitika nastave'!J104:J105="DA",AND(E105&gt;=(E$7/2),E$7&gt;0)),"DA","NE")</f>
        <v>NE</v>
      </c>
      <c r="G104" s="90">
        <f>IF('Analitika nastave'!P104="DA",'Analitika nastave'!K104+'Analitika nastave'!L104+'Analitika nastave'!M104+'Analitika nastave'!N104,0)</f>
        <v>0</v>
      </c>
      <c r="H104" s="237" t="str">
        <f>IF(OR('Analitika nastave'!P104:P105="DA",AND(G105&gt;=(G$7/2),G$7&gt;0)),"DA","NE")</f>
        <v>NE</v>
      </c>
      <c r="I104" s="90">
        <f>IF('Analitika nastave'!V104="DA",'Analitika nastave'!Q104+'Analitika nastave'!R104+'Analitika nastave'!S104+'Analitika nastave'!T104,0)</f>
        <v>0</v>
      </c>
      <c r="J104" s="237" t="str">
        <f>IF(OR('Analitika nastave'!V104:V105="DA",AND(I105&gt;=(I$7/2),I$7&gt;0)),"DA","NE")</f>
        <v>NE</v>
      </c>
      <c r="K104" s="90">
        <f>IF('Analitika nastave'!AB104="DA",'Analitika nastave'!W104+'Analitika nastave'!X104+'Analitika nastave'!Y104+'Analitika nastave'!Z104,0)</f>
        <v>0</v>
      </c>
      <c r="L104" s="237" t="str">
        <f>IF(OR('Analitika nastave'!AB104:AB105="DA",AND(K105&gt;=(K$7/2),K$7&gt;0)),"DA","NE")</f>
        <v>NE</v>
      </c>
      <c r="M104" s="90">
        <f>IF('Analitika nastave'!AH104="DA",'Analitika nastave'!AC104+'Analitika nastave'!AD104+'Analitika nastave'!AE104+'Analitika nastave'!AF104,0)</f>
        <v>0</v>
      </c>
      <c r="N104" s="237" t="str">
        <f>IF(OR('Analitika nastave'!AH104:AH105="DA",AND(M105&gt;=(M$7/2),M$7&gt;0)),"DA","NE")</f>
        <v>NE</v>
      </c>
      <c r="O104" s="90">
        <f>IF('Analitika nastave'!AN104="DA",'Analitika nastave'!AI104+'Analitika nastave'!AJ104+'Analitika nastave'!AK104+'Analitika nastave'!AL104,0)</f>
        <v>0</v>
      </c>
      <c r="P104" s="237" t="str">
        <f>IF(OR('Analitika nastave'!AN104:AN105="DA",AND(O105&gt;=(O$7/2),O$7&gt;0)),"DA","NE")</f>
        <v>NE</v>
      </c>
      <c r="Q104" s="90">
        <f>IF('Analitika nastave'!AT104="DA",'Analitika nastave'!AO104+'Analitika nastave'!AP104+'Analitika nastave'!AQ104+'Analitika nastave'!AR104,0)</f>
        <v>0</v>
      </c>
      <c r="R104" s="237" t="str">
        <f>IF(OR('Analitika nastave'!AT104:AT105="DA",AND(Q105&gt;=(Q$7/2),Q$7&gt;0)),"DA","NE")</f>
        <v>NE</v>
      </c>
      <c r="S104" s="235">
        <f t="shared" ref="S104" si="94">IF(AND(R104="DA",P104="DA",N104="DA",L104="DA",J104="DA",H104="DA",F104="DA"),E105+G105+I105+K105+M105+O105+Q105,0)</f>
        <v>0</v>
      </c>
      <c r="T104" s="116" t="str">
        <f t="shared" ref="T104" si="95">IF(S104&lt;50, "NE",IF(S104&lt;60,2,IF(S104&lt;75,3,IF(S104&lt;90,4,5))))</f>
        <v>NE</v>
      </c>
    </row>
    <row r="105" spans="1:20" ht="15.75" thickBot="1" x14ac:dyDescent="0.3">
      <c r="A105" s="240"/>
      <c r="B105" s="240"/>
      <c r="C105" s="240"/>
      <c r="D105" s="62" t="str">
        <f>'Analitika nastave'!D105</f>
        <v>P</v>
      </c>
      <c r="E105" s="63" t="str">
        <f>IF('Analitika nastave'!J104="DA",'Analitika nastave'!E105+'Analitika nastave'!F105+'Analitika nastave'!G105+'Analitika nastave'!H105,IF(E$7&gt;0,E$7/E$6*E104,""))</f>
        <v/>
      </c>
      <c r="F105" s="238"/>
      <c r="G105" s="69" t="str">
        <f>IF('Analitika nastave'!P104="DA",'Analitika nastave'!K105+'Analitika nastave'!L105+'Analitika nastave'!M105+'Analitika nastave'!N105,IF(G$7&gt;0,G$7/G$6*G104,""))</f>
        <v/>
      </c>
      <c r="H105" s="238"/>
      <c r="I105" s="69" t="str">
        <f>IF('Analitika nastave'!V104="DA",'Analitika nastave'!Q105+'Analitika nastave'!R105+'Analitika nastave'!S105+'Analitika nastave'!T105,IF(I$7&gt;0,I$7/I$6*I104,""))</f>
        <v/>
      </c>
      <c r="J105" s="238"/>
      <c r="K105" s="69" t="str">
        <f>IF('Analitika nastave'!AB104="DA",'Analitika nastave'!W105+'Analitika nastave'!X105+'Analitika nastave'!Y105+'Analitika nastave'!Z105,IF(K$7&gt;0,K$7/K$6*K104,""))</f>
        <v/>
      </c>
      <c r="L105" s="238"/>
      <c r="M105" s="69" t="str">
        <f>IF('Analitika nastave'!AH104="DA",'Analitika nastave'!AC105+'Analitika nastave'!AD105+'Analitika nastave'!AE105+'Analitika nastave'!AF105,IF(M$7&gt;0,M$7/M$6*M104,""))</f>
        <v/>
      </c>
      <c r="N105" s="238"/>
      <c r="O105" s="69" t="str">
        <f>IF('Analitika nastave'!AN104="DA",'Analitika nastave'!AI105+'Analitika nastave'!AJ105+'Analitika nastave'!AK105+'Analitika nastave'!AL105,IF(O$7&gt;0,O$7/O$6*O104,""))</f>
        <v/>
      </c>
      <c r="P105" s="238"/>
      <c r="Q105" s="69" t="str">
        <f>IF('Analitika nastave'!AT104="DA",'Analitika nastave'!AO105+'Analitika nastave'!AP105+'Analitika nastave'!AQ105+'Analitika nastave'!AR105,IF(Q$7&gt;0,Q$7/Q$6*Q104,""))</f>
        <v/>
      </c>
      <c r="R105" s="238"/>
      <c r="S105" s="236"/>
      <c r="T105" s="117"/>
    </row>
    <row r="106" spans="1:20" x14ac:dyDescent="0.25">
      <c r="A106" s="241">
        <f>'Analitika nastave'!A106</f>
        <v>50</v>
      </c>
      <c r="B106" s="239" t="str">
        <f>'Analitika nastave'!B106</f>
        <v xml:space="preserve"> </v>
      </c>
      <c r="C106" s="241">
        <f>'Analitika nastave'!C106:C107</f>
        <v>0</v>
      </c>
      <c r="D106" s="65" t="str">
        <f>'Analitika nastave'!D106</f>
        <v>B</v>
      </c>
      <c r="E106" s="90">
        <f>IF('Analitika nastave'!J106="DA",'Analitika nastave'!E106+'Analitika nastave'!F106+'Analitika nastave'!G106+'Analitika nastave'!H106,0)</f>
        <v>0</v>
      </c>
      <c r="F106" s="237" t="str">
        <f>IF(OR('Analitika nastave'!J106:J107="DA",AND(E107&gt;=(E$7/2),E$7&gt;0)),"DA","NE")</f>
        <v>NE</v>
      </c>
      <c r="G106" s="90">
        <f>IF('Analitika nastave'!P106="DA",'Analitika nastave'!K106+'Analitika nastave'!L106+'Analitika nastave'!M106+'Analitika nastave'!N106,0)</f>
        <v>0</v>
      </c>
      <c r="H106" s="237" t="str">
        <f>IF(OR('Analitika nastave'!P106:P107="DA",AND(G107&gt;=(G$7/2),G$7&gt;0)),"DA","NE")</f>
        <v>NE</v>
      </c>
      <c r="I106" s="90">
        <f>IF('Analitika nastave'!V106="DA",'Analitika nastave'!Q106+'Analitika nastave'!R106+'Analitika nastave'!S106+'Analitika nastave'!T106,0)</f>
        <v>0</v>
      </c>
      <c r="J106" s="237" t="str">
        <f>IF(OR('Analitika nastave'!V106:V107="DA",AND(I107&gt;=(I$7/2),I$7&gt;0)),"DA","NE")</f>
        <v>NE</v>
      </c>
      <c r="K106" s="90">
        <f>IF('Analitika nastave'!AB106="DA",'Analitika nastave'!W106+'Analitika nastave'!X106+'Analitika nastave'!Y106+'Analitika nastave'!Z106,0)</f>
        <v>0</v>
      </c>
      <c r="L106" s="237" t="str">
        <f>IF(OR('Analitika nastave'!AB106:AB107="DA",AND(K107&gt;=(K$7/2),K$7&gt;0)),"DA","NE")</f>
        <v>NE</v>
      </c>
      <c r="M106" s="90">
        <f>IF('Analitika nastave'!AH106="DA",'Analitika nastave'!AC106+'Analitika nastave'!AD106+'Analitika nastave'!AE106+'Analitika nastave'!AF106,0)</f>
        <v>0</v>
      </c>
      <c r="N106" s="237" t="str">
        <f>IF(OR('Analitika nastave'!AH106:AH107="DA",AND(M107&gt;=(M$7/2),M$7&gt;0)),"DA","NE")</f>
        <v>NE</v>
      </c>
      <c r="O106" s="90">
        <f>IF('Analitika nastave'!AN106="DA",'Analitika nastave'!AI106+'Analitika nastave'!AJ106+'Analitika nastave'!AK106+'Analitika nastave'!AL106,0)</f>
        <v>0</v>
      </c>
      <c r="P106" s="237" t="str">
        <f>IF(OR('Analitika nastave'!AN106:AN107="DA",AND(O107&gt;=(O$7/2),O$7&gt;0)),"DA","NE")</f>
        <v>NE</v>
      </c>
      <c r="Q106" s="90">
        <f>IF('Analitika nastave'!AT106="DA",'Analitika nastave'!AO106+'Analitika nastave'!AP106+'Analitika nastave'!AQ106+'Analitika nastave'!AR106,0)</f>
        <v>0</v>
      </c>
      <c r="R106" s="237" t="str">
        <f>IF(OR('Analitika nastave'!AT106:AT107="DA",AND(Q107&gt;=(Q$7/2),Q$7&gt;0)),"DA","NE")</f>
        <v>NE</v>
      </c>
      <c r="S106" s="235">
        <f t="shared" ref="S106" si="96">IF(AND(R106="DA",P106="DA",N106="DA",L106="DA",J106="DA",H106="DA",F106="DA"),E107+G107+I107+K107+M107+O107+Q107,0)</f>
        <v>0</v>
      </c>
      <c r="T106" s="116" t="str">
        <f t="shared" ref="T106" si="97">IF(S106&lt;50, "NE",IF(S106&lt;60,2,IF(S106&lt;75,3,IF(S106&lt;90,4,5))))</f>
        <v>NE</v>
      </c>
    </row>
    <row r="107" spans="1:20" ht="15.75" thickBot="1" x14ac:dyDescent="0.3">
      <c r="A107" s="240"/>
      <c r="B107" s="240"/>
      <c r="C107" s="240"/>
      <c r="D107" s="62" t="str">
        <f>'Analitika nastave'!D107</f>
        <v>P</v>
      </c>
      <c r="E107" s="63" t="str">
        <f>IF('Analitika nastave'!J106="DA",'Analitika nastave'!E107+'Analitika nastave'!F107+'Analitika nastave'!G107+'Analitika nastave'!H107,IF(E$7&gt;0,E$7/E$6*E106,""))</f>
        <v/>
      </c>
      <c r="F107" s="238"/>
      <c r="G107" s="69" t="str">
        <f>IF('Analitika nastave'!P106="DA",'Analitika nastave'!K107+'Analitika nastave'!L107+'Analitika nastave'!M107+'Analitika nastave'!N107,IF(G$7&gt;0,G$7/G$6*G106,""))</f>
        <v/>
      </c>
      <c r="H107" s="238"/>
      <c r="I107" s="69" t="str">
        <f>IF('Analitika nastave'!V106="DA",'Analitika nastave'!Q107+'Analitika nastave'!R107+'Analitika nastave'!S107+'Analitika nastave'!T107,IF(I$7&gt;0,I$7/I$6*I106,""))</f>
        <v/>
      </c>
      <c r="J107" s="238"/>
      <c r="K107" s="69" t="str">
        <f>IF('Analitika nastave'!AB106="DA",'Analitika nastave'!W107+'Analitika nastave'!X107+'Analitika nastave'!Y107+'Analitika nastave'!Z107,IF(K$7&gt;0,K$7/K$6*K106,""))</f>
        <v/>
      </c>
      <c r="L107" s="238"/>
      <c r="M107" s="69" t="str">
        <f>IF('Analitika nastave'!AH106="DA",'Analitika nastave'!AC107+'Analitika nastave'!AD107+'Analitika nastave'!AE107+'Analitika nastave'!AF107,IF(M$7&gt;0,M$7/M$6*M106,""))</f>
        <v/>
      </c>
      <c r="N107" s="238"/>
      <c r="O107" s="69" t="str">
        <f>IF('Analitika nastave'!AN106="DA",'Analitika nastave'!AI107+'Analitika nastave'!AJ107+'Analitika nastave'!AK107+'Analitika nastave'!AL107,IF(O$7&gt;0,O$7/O$6*O106,""))</f>
        <v/>
      </c>
      <c r="P107" s="238"/>
      <c r="Q107" s="69" t="str">
        <f>IF('Analitika nastave'!AT106="DA",'Analitika nastave'!AO107+'Analitika nastave'!AP107+'Analitika nastave'!AQ107+'Analitika nastave'!AR107,IF(Q$7&gt;0,Q$7/Q$6*Q106,""))</f>
        <v/>
      </c>
      <c r="R107" s="238"/>
      <c r="S107" s="236"/>
      <c r="T107" s="117"/>
    </row>
    <row r="108" spans="1:20" ht="15.75" hidden="1" thickBot="1" x14ac:dyDescent="0.3">
      <c r="S108" s="92">
        <f>COUNTIF(S8:S107,"&gt;0")</f>
        <v>0</v>
      </c>
      <c r="T108" s="87" t="e">
        <f>AVERAGEIF(T8:T107,"&gt;=2")</f>
        <v>#DIV/0!</v>
      </c>
    </row>
    <row r="109" spans="1:20" hidden="1" x14ac:dyDescent="0.25">
      <c r="S109" s="91" t="e">
        <f>AVERAGEIF(S8:S107,"&gt;0")</f>
        <v>#DIV/0!</v>
      </c>
    </row>
  </sheetData>
  <sheetProtection algorithmName="SHA-512" hashValue="eCxSXGxXZoJGoy0nOqMUPlUvR0P+KmzK8VzYluyROxL2c2w+2j0mrCkE9HPj7vCJodFEosZ22ppjOU3vuf9PpA==" saltValue="w4rwdq6OvwbUth/3JpsgWA==" spinCount="100000" sheet="1" objects="1" scenarios="1"/>
  <mergeCells count="627">
    <mergeCell ref="T30:T31"/>
    <mergeCell ref="T32:T33"/>
    <mergeCell ref="T34:T35"/>
    <mergeCell ref="T88:T89"/>
    <mergeCell ref="T90:T91"/>
    <mergeCell ref="T92:T93"/>
    <mergeCell ref="K4:L4"/>
    <mergeCell ref="A2:C2"/>
    <mergeCell ref="D2:D3"/>
    <mergeCell ref="D4:E4"/>
    <mergeCell ref="F4:I4"/>
    <mergeCell ref="E2:G3"/>
    <mergeCell ref="I2:I3"/>
    <mergeCell ref="J2:J3"/>
    <mergeCell ref="T74:T75"/>
    <mergeCell ref="T5:T7"/>
    <mergeCell ref="T8:T9"/>
    <mergeCell ref="T10:T11"/>
    <mergeCell ref="T12:T13"/>
    <mergeCell ref="T14:T15"/>
    <mergeCell ref="T16:T17"/>
    <mergeCell ref="T18:T19"/>
    <mergeCell ref="T20:T21"/>
    <mergeCell ref="T22:T23"/>
    <mergeCell ref="T24:T25"/>
    <mergeCell ref="T26:T27"/>
    <mergeCell ref="T28:T29"/>
    <mergeCell ref="T98:T99"/>
    <mergeCell ref="T100:T101"/>
    <mergeCell ref="T102:T103"/>
    <mergeCell ref="T104:T105"/>
    <mergeCell ref="T106:T107"/>
    <mergeCell ref="T40:T41"/>
    <mergeCell ref="T42:T43"/>
    <mergeCell ref="T44:T45"/>
    <mergeCell ref="T46:T47"/>
    <mergeCell ref="T48:T49"/>
    <mergeCell ref="T50:T51"/>
    <mergeCell ref="T52:T53"/>
    <mergeCell ref="T54:T55"/>
    <mergeCell ref="T56:T57"/>
    <mergeCell ref="T58:T59"/>
    <mergeCell ref="T60:T61"/>
    <mergeCell ref="T62:T63"/>
    <mergeCell ref="T64:T65"/>
    <mergeCell ref="T66:T67"/>
    <mergeCell ref="T68:T69"/>
    <mergeCell ref="T70:T71"/>
    <mergeCell ref="T72:T73"/>
    <mergeCell ref="T76:T77"/>
    <mergeCell ref="T78:T79"/>
    <mergeCell ref="L98:L99"/>
    <mergeCell ref="N98:N99"/>
    <mergeCell ref="P98:P99"/>
    <mergeCell ref="R98:R99"/>
    <mergeCell ref="L92:L93"/>
    <mergeCell ref="N92:N93"/>
    <mergeCell ref="P92:P93"/>
    <mergeCell ref="R92:R93"/>
    <mergeCell ref="L94:L95"/>
    <mergeCell ref="N94:N95"/>
    <mergeCell ref="P94:P95"/>
    <mergeCell ref="R94:R95"/>
    <mergeCell ref="P90:P91"/>
    <mergeCell ref="R90:R91"/>
    <mergeCell ref="L86:L87"/>
    <mergeCell ref="N86:N87"/>
    <mergeCell ref="P86:P87"/>
    <mergeCell ref="R86:R87"/>
    <mergeCell ref="T36:T37"/>
    <mergeCell ref="T38:T39"/>
    <mergeCell ref="L96:L97"/>
    <mergeCell ref="N96:N97"/>
    <mergeCell ref="P96:P97"/>
    <mergeCell ref="R96:R97"/>
    <mergeCell ref="L88:L89"/>
    <mergeCell ref="N88:N89"/>
    <mergeCell ref="P88:P89"/>
    <mergeCell ref="R88:R89"/>
    <mergeCell ref="L90:L91"/>
    <mergeCell ref="N90:N91"/>
    <mergeCell ref="T94:T95"/>
    <mergeCell ref="T96:T97"/>
    <mergeCell ref="T80:T81"/>
    <mergeCell ref="T82:T83"/>
    <mergeCell ref="T84:T85"/>
    <mergeCell ref="T86:T87"/>
    <mergeCell ref="L104:L105"/>
    <mergeCell ref="N104:N105"/>
    <mergeCell ref="P104:P105"/>
    <mergeCell ref="R104:R105"/>
    <mergeCell ref="L106:L107"/>
    <mergeCell ref="N106:N107"/>
    <mergeCell ref="P106:P107"/>
    <mergeCell ref="R106:R107"/>
    <mergeCell ref="L100:L101"/>
    <mergeCell ref="N100:N101"/>
    <mergeCell ref="R100:R101"/>
    <mergeCell ref="L72:L73"/>
    <mergeCell ref="N72:N73"/>
    <mergeCell ref="P72:P73"/>
    <mergeCell ref="R72:R73"/>
    <mergeCell ref="L74:L75"/>
    <mergeCell ref="N74:N75"/>
    <mergeCell ref="P74:P75"/>
    <mergeCell ref="R74:R75"/>
    <mergeCell ref="L84:L85"/>
    <mergeCell ref="N84:N85"/>
    <mergeCell ref="P84:P85"/>
    <mergeCell ref="R84:R85"/>
    <mergeCell ref="L76:L77"/>
    <mergeCell ref="N76:N77"/>
    <mergeCell ref="P76:P77"/>
    <mergeCell ref="R76:R77"/>
    <mergeCell ref="L78:L79"/>
    <mergeCell ref="N78:N79"/>
    <mergeCell ref="P78:P79"/>
    <mergeCell ref="R78:R79"/>
    <mergeCell ref="L68:L69"/>
    <mergeCell ref="N68:N69"/>
    <mergeCell ref="P68:P69"/>
    <mergeCell ref="R68:R69"/>
    <mergeCell ref="L70:L71"/>
    <mergeCell ref="N70:N71"/>
    <mergeCell ref="P70:P71"/>
    <mergeCell ref="R70:R71"/>
    <mergeCell ref="L64:L65"/>
    <mergeCell ref="N64:N65"/>
    <mergeCell ref="P64:P65"/>
    <mergeCell ref="R64:R65"/>
    <mergeCell ref="L66:L67"/>
    <mergeCell ref="N66:N67"/>
    <mergeCell ref="P66:P67"/>
    <mergeCell ref="R66:R67"/>
    <mergeCell ref="P52:P53"/>
    <mergeCell ref="R52:R53"/>
    <mergeCell ref="N60:N61"/>
    <mergeCell ref="P60:P61"/>
    <mergeCell ref="R60:R61"/>
    <mergeCell ref="L62:L63"/>
    <mergeCell ref="N62:N63"/>
    <mergeCell ref="P62:P63"/>
    <mergeCell ref="R62:R63"/>
    <mergeCell ref="R56:R57"/>
    <mergeCell ref="L58:L59"/>
    <mergeCell ref="N58:N59"/>
    <mergeCell ref="P58:P59"/>
    <mergeCell ref="R58:R59"/>
    <mergeCell ref="L54:L55"/>
    <mergeCell ref="N54:N55"/>
    <mergeCell ref="P54:P55"/>
    <mergeCell ref="R54:R55"/>
    <mergeCell ref="L52:L53"/>
    <mergeCell ref="N52:N53"/>
    <mergeCell ref="P50:P51"/>
    <mergeCell ref="R50:R51"/>
    <mergeCell ref="L36:L37"/>
    <mergeCell ref="N36:N37"/>
    <mergeCell ref="P36:P37"/>
    <mergeCell ref="R36:R37"/>
    <mergeCell ref="L38:L39"/>
    <mergeCell ref="N38:N39"/>
    <mergeCell ref="P38:P39"/>
    <mergeCell ref="R38:R39"/>
    <mergeCell ref="L40:L41"/>
    <mergeCell ref="N40:N41"/>
    <mergeCell ref="P40:P41"/>
    <mergeCell ref="R40:R41"/>
    <mergeCell ref="L42:L43"/>
    <mergeCell ref="N42:N43"/>
    <mergeCell ref="P42:P43"/>
    <mergeCell ref="R42:R43"/>
    <mergeCell ref="N28:N29"/>
    <mergeCell ref="P28:P29"/>
    <mergeCell ref="R28:R29"/>
    <mergeCell ref="L30:L31"/>
    <mergeCell ref="N30:N31"/>
    <mergeCell ref="P30:P31"/>
    <mergeCell ref="R30:R31"/>
    <mergeCell ref="L24:L25"/>
    <mergeCell ref="L48:L49"/>
    <mergeCell ref="N48:N49"/>
    <mergeCell ref="P48:P49"/>
    <mergeCell ref="R48:R49"/>
    <mergeCell ref="L10:L11"/>
    <mergeCell ref="N10:N11"/>
    <mergeCell ref="P10:P11"/>
    <mergeCell ref="R10:R11"/>
    <mergeCell ref="L12:L13"/>
    <mergeCell ref="N12:N13"/>
    <mergeCell ref="P12:P13"/>
    <mergeCell ref="R12:R13"/>
    <mergeCell ref="L20:L21"/>
    <mergeCell ref="N20:N21"/>
    <mergeCell ref="P20:P21"/>
    <mergeCell ref="R20:R21"/>
    <mergeCell ref="N16:N17"/>
    <mergeCell ref="P16:P17"/>
    <mergeCell ref="R16:R17"/>
    <mergeCell ref="L18:L19"/>
    <mergeCell ref="N18:N19"/>
    <mergeCell ref="P18:P19"/>
    <mergeCell ref="R18:R19"/>
    <mergeCell ref="J106:J107"/>
    <mergeCell ref="J38:J39"/>
    <mergeCell ref="J40:J41"/>
    <mergeCell ref="J42:J43"/>
    <mergeCell ref="J44:J45"/>
    <mergeCell ref="J46:J47"/>
    <mergeCell ref="J48:J49"/>
    <mergeCell ref="J92:J93"/>
    <mergeCell ref="J94:J95"/>
    <mergeCell ref="J62:J63"/>
    <mergeCell ref="J64:J65"/>
    <mergeCell ref="J66:J67"/>
    <mergeCell ref="J68:J69"/>
    <mergeCell ref="J70:J71"/>
    <mergeCell ref="J72:J73"/>
    <mergeCell ref="J52:J53"/>
    <mergeCell ref="J98:J99"/>
    <mergeCell ref="J100:J101"/>
    <mergeCell ref="J86:J87"/>
    <mergeCell ref="J88:J89"/>
    <mergeCell ref="J90:J91"/>
    <mergeCell ref="J74:J75"/>
    <mergeCell ref="J76:J77"/>
    <mergeCell ref="J78:J79"/>
    <mergeCell ref="J80:J81"/>
    <mergeCell ref="J82:J83"/>
    <mergeCell ref="J84:J85"/>
    <mergeCell ref="J10:J11"/>
    <mergeCell ref="J12:J13"/>
    <mergeCell ref="J14:J15"/>
    <mergeCell ref="J16:J17"/>
    <mergeCell ref="J18:J19"/>
    <mergeCell ref="J20:J21"/>
    <mergeCell ref="J22:J23"/>
    <mergeCell ref="J24:J25"/>
    <mergeCell ref="J50:J51"/>
    <mergeCell ref="J26:J27"/>
    <mergeCell ref="J28:J29"/>
    <mergeCell ref="J30:J31"/>
    <mergeCell ref="J32:J33"/>
    <mergeCell ref="J34:J35"/>
    <mergeCell ref="J36:J37"/>
    <mergeCell ref="H72:H73"/>
    <mergeCell ref="H74:H75"/>
    <mergeCell ref="H76:H77"/>
    <mergeCell ref="H78:H79"/>
    <mergeCell ref="H80:H81"/>
    <mergeCell ref="H82:H83"/>
    <mergeCell ref="H60:H61"/>
    <mergeCell ref="H62:H63"/>
    <mergeCell ref="H64:H65"/>
    <mergeCell ref="H66:H67"/>
    <mergeCell ref="H68:H69"/>
    <mergeCell ref="H70:H71"/>
    <mergeCell ref="H40:H41"/>
    <mergeCell ref="H42:H43"/>
    <mergeCell ref="H44:H45"/>
    <mergeCell ref="H46:H47"/>
    <mergeCell ref="H54:H55"/>
    <mergeCell ref="H56:H57"/>
    <mergeCell ref="H58:H59"/>
    <mergeCell ref="H18:H19"/>
    <mergeCell ref="H20:H21"/>
    <mergeCell ref="H22:H23"/>
    <mergeCell ref="H48:H49"/>
    <mergeCell ref="H50:H51"/>
    <mergeCell ref="H52:H53"/>
    <mergeCell ref="H84:H85"/>
    <mergeCell ref="H94:H95"/>
    <mergeCell ref="F106:F107"/>
    <mergeCell ref="F94:F95"/>
    <mergeCell ref="F96:F97"/>
    <mergeCell ref="F98:F99"/>
    <mergeCell ref="F100:F101"/>
    <mergeCell ref="F102:F103"/>
    <mergeCell ref="F104:F105"/>
    <mergeCell ref="H86:H87"/>
    <mergeCell ref="H88:H89"/>
    <mergeCell ref="H90:H91"/>
    <mergeCell ref="H92:H93"/>
    <mergeCell ref="F82:F83"/>
    <mergeCell ref="F84:F85"/>
    <mergeCell ref="F86:F87"/>
    <mergeCell ref="F88:F89"/>
    <mergeCell ref="F90:F91"/>
    <mergeCell ref="F92:F93"/>
    <mergeCell ref="F70:F71"/>
    <mergeCell ref="F72:F73"/>
    <mergeCell ref="F74:F75"/>
    <mergeCell ref="F76:F77"/>
    <mergeCell ref="F78:F79"/>
    <mergeCell ref="F80:F81"/>
    <mergeCell ref="F12:F13"/>
    <mergeCell ref="F58:F59"/>
    <mergeCell ref="F60:F61"/>
    <mergeCell ref="F62:F63"/>
    <mergeCell ref="F64:F65"/>
    <mergeCell ref="F66:F67"/>
    <mergeCell ref="F68:F69"/>
    <mergeCell ref="F46:F47"/>
    <mergeCell ref="F48:F49"/>
    <mergeCell ref="F50:F51"/>
    <mergeCell ref="F52:F53"/>
    <mergeCell ref="F54:F55"/>
    <mergeCell ref="F56:F57"/>
    <mergeCell ref="N8:N9"/>
    <mergeCell ref="F34:F35"/>
    <mergeCell ref="F36:F37"/>
    <mergeCell ref="F38:F39"/>
    <mergeCell ref="F40:F41"/>
    <mergeCell ref="F42:F43"/>
    <mergeCell ref="F44:F45"/>
    <mergeCell ref="O5:P5"/>
    <mergeCell ref="Q5:R5"/>
    <mergeCell ref="F6:F7"/>
    <mergeCell ref="H6:H7"/>
    <mergeCell ref="J6:J7"/>
    <mergeCell ref="L6:L7"/>
    <mergeCell ref="N6:N7"/>
    <mergeCell ref="P6:P7"/>
    <mergeCell ref="R6:R7"/>
    <mergeCell ref="E5:F5"/>
    <mergeCell ref="G5:H5"/>
    <mergeCell ref="I5:J5"/>
    <mergeCell ref="K5:L5"/>
    <mergeCell ref="M5:N5"/>
    <mergeCell ref="F22:F23"/>
    <mergeCell ref="F24:F25"/>
    <mergeCell ref="F10:F11"/>
    <mergeCell ref="C40:C41"/>
    <mergeCell ref="B42:B43"/>
    <mergeCell ref="C42:C43"/>
    <mergeCell ref="B44:B45"/>
    <mergeCell ref="C44:C45"/>
    <mergeCell ref="B46:B47"/>
    <mergeCell ref="C46:C47"/>
    <mergeCell ref="C32:C33"/>
    <mergeCell ref="B34:B35"/>
    <mergeCell ref="C34:C35"/>
    <mergeCell ref="C64:C65"/>
    <mergeCell ref="B54:B55"/>
    <mergeCell ref="C54:C55"/>
    <mergeCell ref="B92:B93"/>
    <mergeCell ref="C92:C93"/>
    <mergeCell ref="B94:B95"/>
    <mergeCell ref="C94:C95"/>
    <mergeCell ref="B84:B85"/>
    <mergeCell ref="C84:C85"/>
    <mergeCell ref="B86:B87"/>
    <mergeCell ref="C86:C87"/>
    <mergeCell ref="B88:B89"/>
    <mergeCell ref="C88:C89"/>
    <mergeCell ref="B90:B91"/>
    <mergeCell ref="C90:C91"/>
    <mergeCell ref="B80:B81"/>
    <mergeCell ref="C80:C81"/>
    <mergeCell ref="B82:B83"/>
    <mergeCell ref="C82:C83"/>
    <mergeCell ref="A62:A63"/>
    <mergeCell ref="A64:A65"/>
    <mergeCell ref="A66:A67"/>
    <mergeCell ref="B36:B37"/>
    <mergeCell ref="C36:C37"/>
    <mergeCell ref="B78:B79"/>
    <mergeCell ref="C78:C79"/>
    <mergeCell ref="B72:B73"/>
    <mergeCell ref="C72:C73"/>
    <mergeCell ref="B74:B75"/>
    <mergeCell ref="C74:C75"/>
    <mergeCell ref="B76:B77"/>
    <mergeCell ref="C76:C77"/>
    <mergeCell ref="B66:B67"/>
    <mergeCell ref="C66:C67"/>
    <mergeCell ref="B68:B69"/>
    <mergeCell ref="C68:C69"/>
    <mergeCell ref="B70:B71"/>
    <mergeCell ref="C70:C71"/>
    <mergeCell ref="B60:B61"/>
    <mergeCell ref="C60:C61"/>
    <mergeCell ref="B62:B63"/>
    <mergeCell ref="C62:C63"/>
    <mergeCell ref="B64:B65"/>
    <mergeCell ref="A104:A105"/>
    <mergeCell ref="A68:A69"/>
    <mergeCell ref="A70:A71"/>
    <mergeCell ref="A72:A73"/>
    <mergeCell ref="A74:A75"/>
    <mergeCell ref="A76:A77"/>
    <mergeCell ref="A78:A79"/>
    <mergeCell ref="A106:A107"/>
    <mergeCell ref="A92:A93"/>
    <mergeCell ref="A94:A95"/>
    <mergeCell ref="A96:A97"/>
    <mergeCell ref="A98:A99"/>
    <mergeCell ref="A100:A101"/>
    <mergeCell ref="A102:A103"/>
    <mergeCell ref="A80:A81"/>
    <mergeCell ref="A82:A83"/>
    <mergeCell ref="A84:A85"/>
    <mergeCell ref="A86:A87"/>
    <mergeCell ref="A88:A89"/>
    <mergeCell ref="A90:A91"/>
    <mergeCell ref="S5:S7"/>
    <mergeCell ref="S8:S9"/>
    <mergeCell ref="A10:A11"/>
    <mergeCell ref="S10:S11"/>
    <mergeCell ref="A12:A13"/>
    <mergeCell ref="S12:S13"/>
    <mergeCell ref="A14:A15"/>
    <mergeCell ref="S14:S15"/>
    <mergeCell ref="A16:A17"/>
    <mergeCell ref="S16:S17"/>
    <mergeCell ref="P8:P9"/>
    <mergeCell ref="R8:R9"/>
    <mergeCell ref="L14:L15"/>
    <mergeCell ref="N14:N15"/>
    <mergeCell ref="P14:P15"/>
    <mergeCell ref="A5:A7"/>
    <mergeCell ref="B5:B7"/>
    <mergeCell ref="C5:C7"/>
    <mergeCell ref="F14:F15"/>
    <mergeCell ref="F16:F17"/>
    <mergeCell ref="F8:F9"/>
    <mergeCell ref="H8:H9"/>
    <mergeCell ref="J8:J9"/>
    <mergeCell ref="L8:L9"/>
    <mergeCell ref="A18:A19"/>
    <mergeCell ref="S18:S19"/>
    <mergeCell ref="A20:A21"/>
    <mergeCell ref="S20:S21"/>
    <mergeCell ref="A22:A23"/>
    <mergeCell ref="S22:S23"/>
    <mergeCell ref="A8:A9"/>
    <mergeCell ref="C16:C17"/>
    <mergeCell ref="B18:B19"/>
    <mergeCell ref="C18:C19"/>
    <mergeCell ref="B20:B21"/>
    <mergeCell ref="C20:C21"/>
    <mergeCell ref="B22:B23"/>
    <mergeCell ref="C22:C23"/>
    <mergeCell ref="C8:C9"/>
    <mergeCell ref="B10:B11"/>
    <mergeCell ref="C10:C11"/>
    <mergeCell ref="B12:B13"/>
    <mergeCell ref="C12:C13"/>
    <mergeCell ref="B14:B15"/>
    <mergeCell ref="C14:C15"/>
    <mergeCell ref="B8:B9"/>
    <mergeCell ref="H10:H11"/>
    <mergeCell ref="H12:H13"/>
    <mergeCell ref="B16:B17"/>
    <mergeCell ref="B24:B25"/>
    <mergeCell ref="R14:R15"/>
    <mergeCell ref="N22:N23"/>
    <mergeCell ref="P22:P23"/>
    <mergeCell ref="R22:R23"/>
    <mergeCell ref="L16:L17"/>
    <mergeCell ref="H24:H25"/>
    <mergeCell ref="H26:H27"/>
    <mergeCell ref="H14:H15"/>
    <mergeCell ref="H16:H17"/>
    <mergeCell ref="F18:F19"/>
    <mergeCell ref="F20:F21"/>
    <mergeCell ref="N24:N25"/>
    <mergeCell ref="P24:P25"/>
    <mergeCell ref="R24:R25"/>
    <mergeCell ref="L26:L27"/>
    <mergeCell ref="N26:N27"/>
    <mergeCell ref="P26:P27"/>
    <mergeCell ref="R26:R27"/>
    <mergeCell ref="L22:L23"/>
    <mergeCell ref="A32:A33"/>
    <mergeCell ref="S32:S33"/>
    <mergeCell ref="A34:A35"/>
    <mergeCell ref="S34:S35"/>
    <mergeCell ref="A36:A37"/>
    <mergeCell ref="S36:S37"/>
    <mergeCell ref="A38:A39"/>
    <mergeCell ref="S38:S39"/>
    <mergeCell ref="A24:A25"/>
    <mergeCell ref="S24:S25"/>
    <mergeCell ref="A26:A27"/>
    <mergeCell ref="S26:S27"/>
    <mergeCell ref="A28:A29"/>
    <mergeCell ref="S28:S29"/>
    <mergeCell ref="H28:H29"/>
    <mergeCell ref="L32:L33"/>
    <mergeCell ref="N32:N33"/>
    <mergeCell ref="P32:P33"/>
    <mergeCell ref="R32:R33"/>
    <mergeCell ref="L34:L35"/>
    <mergeCell ref="N34:N35"/>
    <mergeCell ref="P34:P35"/>
    <mergeCell ref="R34:R35"/>
    <mergeCell ref="L28:L29"/>
    <mergeCell ref="A40:A41"/>
    <mergeCell ref="S40:S41"/>
    <mergeCell ref="C24:C25"/>
    <mergeCell ref="B26:B27"/>
    <mergeCell ref="C26:C27"/>
    <mergeCell ref="B28:B29"/>
    <mergeCell ref="C28:C29"/>
    <mergeCell ref="B30:B31"/>
    <mergeCell ref="C30:C31"/>
    <mergeCell ref="F26:F27"/>
    <mergeCell ref="F28:F29"/>
    <mergeCell ref="F30:F31"/>
    <mergeCell ref="F32:F33"/>
    <mergeCell ref="H30:H31"/>
    <mergeCell ref="H32:H33"/>
    <mergeCell ref="H34:H35"/>
    <mergeCell ref="B38:B39"/>
    <mergeCell ref="C38:C39"/>
    <mergeCell ref="B32:B33"/>
    <mergeCell ref="B40:B41"/>
    <mergeCell ref="H36:H37"/>
    <mergeCell ref="H38:H39"/>
    <mergeCell ref="A30:A31"/>
    <mergeCell ref="S30:S31"/>
    <mergeCell ref="A42:A43"/>
    <mergeCell ref="S42:S43"/>
    <mergeCell ref="A44:A45"/>
    <mergeCell ref="S44:S45"/>
    <mergeCell ref="A46:A47"/>
    <mergeCell ref="S46:S47"/>
    <mergeCell ref="A48:A49"/>
    <mergeCell ref="S48:S49"/>
    <mergeCell ref="A50:A51"/>
    <mergeCell ref="S50:S51"/>
    <mergeCell ref="L44:L45"/>
    <mergeCell ref="N44:N45"/>
    <mergeCell ref="P44:P45"/>
    <mergeCell ref="R44:R45"/>
    <mergeCell ref="L46:L47"/>
    <mergeCell ref="N46:N47"/>
    <mergeCell ref="P46:P47"/>
    <mergeCell ref="R46:R47"/>
    <mergeCell ref="B48:B49"/>
    <mergeCell ref="C48:C49"/>
    <mergeCell ref="B50:B51"/>
    <mergeCell ref="C50:C51"/>
    <mergeCell ref="L50:L51"/>
    <mergeCell ref="N50:N51"/>
    <mergeCell ref="A52:A53"/>
    <mergeCell ref="S52:S53"/>
    <mergeCell ref="A54:A55"/>
    <mergeCell ref="S54:S55"/>
    <mergeCell ref="S56:S57"/>
    <mergeCell ref="S58:S59"/>
    <mergeCell ref="S60:S61"/>
    <mergeCell ref="J54:J55"/>
    <mergeCell ref="J56:J57"/>
    <mergeCell ref="J58:J59"/>
    <mergeCell ref="J60:J61"/>
    <mergeCell ref="L60:L61"/>
    <mergeCell ref="B56:B57"/>
    <mergeCell ref="C56:C57"/>
    <mergeCell ref="B58:B59"/>
    <mergeCell ref="C58:C59"/>
    <mergeCell ref="A56:A57"/>
    <mergeCell ref="A58:A59"/>
    <mergeCell ref="A60:A61"/>
    <mergeCell ref="B52:B53"/>
    <mergeCell ref="C52:C53"/>
    <mergeCell ref="L56:L57"/>
    <mergeCell ref="N56:N57"/>
    <mergeCell ref="P56:P57"/>
    <mergeCell ref="S62:S63"/>
    <mergeCell ref="S64:S65"/>
    <mergeCell ref="S66:S67"/>
    <mergeCell ref="S68:S69"/>
    <mergeCell ref="S70:S71"/>
    <mergeCell ref="S72:S73"/>
    <mergeCell ref="S74:S75"/>
    <mergeCell ref="S76:S77"/>
    <mergeCell ref="S78:S79"/>
    <mergeCell ref="S80:S81"/>
    <mergeCell ref="S82:S83"/>
    <mergeCell ref="S84:S85"/>
    <mergeCell ref="S86:S87"/>
    <mergeCell ref="S88:S89"/>
    <mergeCell ref="S90:S91"/>
    <mergeCell ref="S92:S93"/>
    <mergeCell ref="S94:S95"/>
    <mergeCell ref="L102:L103"/>
    <mergeCell ref="N102:N103"/>
    <mergeCell ref="P102:P103"/>
    <mergeCell ref="S96:S97"/>
    <mergeCell ref="S98:S99"/>
    <mergeCell ref="S100:S101"/>
    <mergeCell ref="S102:S103"/>
    <mergeCell ref="L80:L81"/>
    <mergeCell ref="N80:N81"/>
    <mergeCell ref="P80:P81"/>
    <mergeCell ref="R80:R81"/>
    <mergeCell ref="L82:L83"/>
    <mergeCell ref="N82:N83"/>
    <mergeCell ref="P82:P83"/>
    <mergeCell ref="R82:R83"/>
    <mergeCell ref="P100:P101"/>
    <mergeCell ref="S104:S105"/>
    <mergeCell ref="S106:S107"/>
    <mergeCell ref="R102:R103"/>
    <mergeCell ref="J96:J97"/>
    <mergeCell ref="B102:B103"/>
    <mergeCell ref="C102:C103"/>
    <mergeCell ref="B104:B105"/>
    <mergeCell ref="C104:C105"/>
    <mergeCell ref="B106:B107"/>
    <mergeCell ref="C106:C107"/>
    <mergeCell ref="B96:B97"/>
    <mergeCell ref="C96:C97"/>
    <mergeCell ref="B98:B99"/>
    <mergeCell ref="C98:C99"/>
    <mergeCell ref="B100:B101"/>
    <mergeCell ref="C100:C101"/>
    <mergeCell ref="H96:H97"/>
    <mergeCell ref="H98:H99"/>
    <mergeCell ref="H100:H101"/>
    <mergeCell ref="H102:H103"/>
    <mergeCell ref="H104:H105"/>
    <mergeCell ref="H106:H107"/>
    <mergeCell ref="J102:J103"/>
    <mergeCell ref="J104:J105"/>
  </mergeCells>
  <conditionalFormatting sqref="F8:F107 H8:H107 J8:J107 L8:L107">
    <cfRule type="cellIs" dxfId="26" priority="22" operator="equal">
      <formula>"da"</formula>
    </cfRule>
    <cfRule type="cellIs" dxfId="25" priority="23" operator="equal">
      <formula>"ne"</formula>
    </cfRule>
  </conditionalFormatting>
  <conditionalFormatting sqref="S8:S107">
    <cfRule type="cellIs" dxfId="24" priority="19" operator="greaterThan">
      <formula>0</formula>
    </cfRule>
  </conditionalFormatting>
  <conditionalFormatting sqref="N8:N107">
    <cfRule type="cellIs" dxfId="23" priority="7" operator="equal">
      <formula>"da"</formula>
    </cfRule>
    <cfRule type="cellIs" dxfId="22" priority="8" operator="equal">
      <formula>"ne"</formula>
    </cfRule>
  </conditionalFormatting>
  <conditionalFormatting sqref="P8:P107">
    <cfRule type="cellIs" dxfId="21" priority="5" operator="equal">
      <formula>"da"</formula>
    </cfRule>
    <cfRule type="cellIs" dxfId="20" priority="6" operator="equal">
      <formula>"ne"</formula>
    </cfRule>
  </conditionalFormatting>
  <conditionalFormatting sqref="R8:R107">
    <cfRule type="cellIs" dxfId="19" priority="3" operator="equal">
      <formula>"da"</formula>
    </cfRule>
    <cfRule type="cellIs" dxfId="18" priority="4" operator="equal">
      <formula>"ne"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B463-E208-4184-B96A-AEEA640839BF}">
  <dimension ref="A1:R106"/>
  <sheetViews>
    <sheetView zoomScale="50" zoomScaleNormal="50" workbookViewId="0">
      <selection activeCell="T12" sqref="T12"/>
    </sheetView>
  </sheetViews>
  <sheetFormatPr defaultRowHeight="15" x14ac:dyDescent="0.25"/>
  <cols>
    <col min="1" max="1" width="17" customWidth="1"/>
    <col min="14" max="14" width="11.7109375" customWidth="1"/>
  </cols>
  <sheetData>
    <row r="1" spans="1:18" ht="45.75" thickBot="1" x14ac:dyDescent="0.3">
      <c r="A1" s="94" t="str">
        <f>'Parcijalni_cjeloviti ispit'!D4</f>
        <v>Ime i prezime nastavnika:</v>
      </c>
      <c r="B1" s="94">
        <f>'Parcijalni_cjeloviti ispit'!$F$4</f>
        <v>0</v>
      </c>
      <c r="C1" s="260" t="str">
        <f>'Parcijalni_cjeloviti ispit'!J4</f>
        <v>Potpis</v>
      </c>
      <c r="D1" s="260" t="e">
        <f>'Parcijalni_cjeloviti ispit'!#REF!</f>
        <v>#REF!</v>
      </c>
      <c r="E1" s="260"/>
      <c r="F1" s="260" t="e">
        <f>'Parcijalni_cjeloviti ispit'!#REF!</f>
        <v>#REF!</v>
      </c>
      <c r="G1" s="260" t="str">
        <f>'Parcijalni_cjeloviti ispit'!K4</f>
        <v>________________</v>
      </c>
      <c r="H1" s="32" t="str">
        <f>'Parcijalni_cjeloviti ispit'!D2</f>
        <v>Kolegij/ Studij:</v>
      </c>
      <c r="I1" s="260">
        <f>'Parcijalni_cjeloviti ispit'!$E$2</f>
        <v>0</v>
      </c>
      <c r="J1" s="260"/>
      <c r="K1" s="32" t="str">
        <f>'Parcijalni_cjeloviti ispit'!I2</f>
        <v>Status studenta:</v>
      </c>
      <c r="L1" s="91">
        <f>'Parcijalni_cjeloviti ispit'!$J$2</f>
        <v>0</v>
      </c>
      <c r="M1" s="91" t="s">
        <v>117</v>
      </c>
      <c r="N1" s="95">
        <f ca="1">'Parcijalni_cjeloviti ispit'!$L$2</f>
        <v>45595</v>
      </c>
      <c r="O1" s="91"/>
      <c r="P1" s="91"/>
      <c r="Q1" s="91"/>
      <c r="R1" s="91"/>
    </row>
    <row r="2" spans="1:18" ht="15.75" hidden="1" thickBot="1" x14ac:dyDescent="0.3">
      <c r="A2" s="91">
        <f>'Parcijalni_cjeloviti ispit'!C2</f>
        <v>0</v>
      </c>
      <c r="B2" s="91" t="e">
        <f>'Parcijalni_cjeloviti ispit'!#REF!</f>
        <v>#REF!</v>
      </c>
      <c r="C2" s="91" t="e">
        <f>'Parcijalni_cjeloviti ispit'!#REF!</f>
        <v>#REF!</v>
      </c>
      <c r="D2" s="91" t="e">
        <f>'Parcijalni_cjeloviti ispit'!#REF!</f>
        <v>#REF!</v>
      </c>
      <c r="E2" s="91" t="e">
        <f>'Parcijalni_cjeloviti ispit'!#REF!</f>
        <v>#REF!</v>
      </c>
      <c r="F2" s="91" t="e">
        <f>'Parcijalni_cjeloviti ispit'!#REF!</f>
        <v>#REF!</v>
      </c>
      <c r="G2" s="91" t="e">
        <f>'Parcijalni_cjeloviti ispit'!#REF!</f>
        <v>#REF!</v>
      </c>
      <c r="H2" s="91">
        <f>'Parcijalni_cjeloviti ispit'!J2</f>
        <v>0</v>
      </c>
      <c r="I2" s="91">
        <f>'Parcijalni_cjeloviti ispit'!K2</f>
        <v>0</v>
      </c>
      <c r="J2" s="91" t="e">
        <f>'Parcijalni_cjeloviti ispit'!#REF!</f>
        <v>#REF!</v>
      </c>
      <c r="K2" s="91">
        <f>'Parcijalni_cjeloviti ispit'!M2</f>
        <v>0</v>
      </c>
      <c r="L2" s="91">
        <f>'Parcijalni_cjeloviti ispit'!N2</f>
        <v>0</v>
      </c>
      <c r="M2" s="91">
        <f>'Parcijalni_cjeloviti ispit'!O2</f>
        <v>0</v>
      </c>
      <c r="N2" s="91">
        <f>'Parcijalni_cjeloviti ispit'!P2</f>
        <v>0</v>
      </c>
      <c r="O2" s="91">
        <f>'Parcijalni_cjeloviti ispit'!Q2</f>
        <v>0</v>
      </c>
      <c r="P2" s="91">
        <f>'Parcijalni_cjeloviti ispit'!R2</f>
        <v>0</v>
      </c>
      <c r="Q2" s="91">
        <f>'Parcijalni_cjeloviti ispit'!S2</f>
        <v>0</v>
      </c>
      <c r="R2" s="91">
        <f>'Parcijalni_cjeloviti ispit'!T2</f>
        <v>0</v>
      </c>
    </row>
    <row r="3" spans="1:18" ht="15.75" hidden="1" thickBot="1" x14ac:dyDescent="0.3">
      <c r="A3" s="91">
        <f>'Parcijalni_cjeloviti ispit'!C4</f>
        <v>0</v>
      </c>
      <c r="B3" s="91" t="e">
        <f>'Parcijalni_cjeloviti ispit'!#REF!</f>
        <v>#REF!</v>
      </c>
      <c r="C3" s="91" t="e">
        <f>'Parcijalni_cjeloviti ispit'!#REF!</f>
        <v>#REF!</v>
      </c>
      <c r="D3" s="91" t="e">
        <f>'Parcijalni_cjeloviti ispit'!#REF!</f>
        <v>#REF!</v>
      </c>
      <c r="E3" s="91" t="e">
        <f>'Parcijalni_cjeloviti ispit'!#REF!</f>
        <v>#REF!</v>
      </c>
      <c r="F3" s="91" t="e">
        <f>'Parcijalni_cjeloviti ispit'!#REF!</f>
        <v>#REF!</v>
      </c>
      <c r="G3" s="91" t="e">
        <f>'Parcijalni_cjeloviti ispit'!#REF!</f>
        <v>#REF!</v>
      </c>
      <c r="H3" s="91" t="e">
        <f>'Parcijalni_cjeloviti ispit'!#REF!</f>
        <v>#REF!</v>
      </c>
      <c r="I3" s="91" t="e">
        <f>'Parcijalni_cjeloviti ispit'!#REF!</f>
        <v>#REF!</v>
      </c>
      <c r="J3" s="91" t="e">
        <f>'Parcijalni_cjeloviti ispit'!#REF!</f>
        <v>#REF!</v>
      </c>
      <c r="K3" s="91">
        <f>'Parcijalni_cjeloviti ispit'!M4</f>
        <v>0</v>
      </c>
      <c r="L3" s="91">
        <f>'Parcijalni_cjeloviti ispit'!N4</f>
        <v>0</v>
      </c>
      <c r="M3" s="91">
        <f>'Parcijalni_cjeloviti ispit'!O4</f>
        <v>0</v>
      </c>
      <c r="N3" s="91">
        <f>'Parcijalni_cjeloviti ispit'!P4</f>
        <v>0</v>
      </c>
      <c r="O3" s="91">
        <f>'Parcijalni_cjeloviti ispit'!Q4</f>
        <v>0</v>
      </c>
      <c r="P3" s="91">
        <f>'Parcijalni_cjeloviti ispit'!R4</f>
        <v>0</v>
      </c>
      <c r="Q3" s="91">
        <f>'Parcijalni_cjeloviti ispit'!S4</f>
        <v>0</v>
      </c>
      <c r="R3" s="91">
        <f>'Parcijalni_cjeloviti ispit'!T4</f>
        <v>0</v>
      </c>
    </row>
    <row r="4" spans="1:18" ht="45" x14ac:dyDescent="0.25">
      <c r="A4" s="229" t="str">
        <f>'Parcijalni_cjeloviti ispit'!C5</f>
        <v>JMBAG</v>
      </c>
      <c r="B4" s="83" t="str">
        <f>'Parcijalni_cjeloviti ispit'!D5</f>
        <v>Način vrednovanja</v>
      </c>
      <c r="C4" s="208" t="str">
        <f>'Parcijalni_cjeloviti ispit'!E5</f>
        <v>ISHOD 1</v>
      </c>
      <c r="D4" s="261">
        <f>'Parcijalni_cjeloviti ispit'!F5</f>
        <v>0</v>
      </c>
      <c r="E4" s="208" t="str">
        <f>'Parcijalni_cjeloviti ispit'!G5</f>
        <v>ISHOD 2</v>
      </c>
      <c r="F4" s="261">
        <f>'Parcijalni_cjeloviti ispit'!H5</f>
        <v>0</v>
      </c>
      <c r="G4" s="208" t="str">
        <f>'Parcijalni_cjeloviti ispit'!I5</f>
        <v>ISHOD 3</v>
      </c>
      <c r="H4" s="261">
        <f>'Parcijalni_cjeloviti ispit'!J5</f>
        <v>0</v>
      </c>
      <c r="I4" s="208" t="str">
        <f>'Parcijalni_cjeloviti ispit'!K5</f>
        <v>ISHOD 4</v>
      </c>
      <c r="J4" s="261">
        <f>'Parcijalni_cjeloviti ispit'!L5</f>
        <v>0</v>
      </c>
      <c r="K4" s="208" t="str">
        <f>'Parcijalni_cjeloviti ispit'!M5</f>
        <v>ISHOD 5</v>
      </c>
      <c r="L4" s="261">
        <f>'Parcijalni_cjeloviti ispit'!N5</f>
        <v>0</v>
      </c>
      <c r="M4" s="208" t="str">
        <f>'Parcijalni_cjeloviti ispit'!O5</f>
        <v>ISHOD 6</v>
      </c>
      <c r="N4" s="261">
        <f>'Parcijalni_cjeloviti ispit'!P5</f>
        <v>0</v>
      </c>
      <c r="O4" s="208" t="str">
        <f>'Parcijalni_cjeloviti ispit'!Q5</f>
        <v>ISHOD 7</v>
      </c>
      <c r="P4" s="261">
        <f>'Parcijalni_cjeloviti ispit'!R5</f>
        <v>0</v>
      </c>
      <c r="Q4" s="118" t="str">
        <f>'Parcijalni_cjeloviti ispit'!S5</f>
        <v>ISPIT POLOŽEN</v>
      </c>
      <c r="R4" s="235" t="str">
        <f>'Parcijalni_cjeloviti ispit'!T5</f>
        <v>OCJENA</v>
      </c>
    </row>
    <row r="5" spans="1:18" x14ac:dyDescent="0.25">
      <c r="A5" s="230">
        <f>'Parcijalni_cjeloviti ispit'!C6</f>
        <v>0</v>
      </c>
      <c r="B5" s="96" t="str">
        <f>'Parcijalni_cjeloviti ispit'!D6</f>
        <v>MAX B</v>
      </c>
      <c r="C5" s="97">
        <f>'Parcijalni_cjeloviti ispit'!E6</f>
        <v>0</v>
      </c>
      <c r="D5" s="262" t="str">
        <f>'Parcijalni_cjeloviti ispit'!F6</f>
        <v>Ishod položen</v>
      </c>
      <c r="E5" s="97">
        <f>'Parcijalni_cjeloviti ispit'!G6</f>
        <v>0</v>
      </c>
      <c r="F5" s="262" t="str">
        <f>'Parcijalni_cjeloviti ispit'!H6</f>
        <v>Ishod položen</v>
      </c>
      <c r="G5" s="97">
        <f>'Parcijalni_cjeloviti ispit'!I6</f>
        <v>0</v>
      </c>
      <c r="H5" s="264" t="str">
        <f>'Parcijalni_cjeloviti ispit'!J6</f>
        <v>Ishod položen</v>
      </c>
      <c r="I5" s="97">
        <f>'Parcijalni_cjeloviti ispit'!K6</f>
        <v>0</v>
      </c>
      <c r="J5" s="262" t="str">
        <f>'Parcijalni_cjeloviti ispit'!L6</f>
        <v>Ishod položen</v>
      </c>
      <c r="K5" s="97">
        <f>'Parcijalni_cjeloviti ispit'!M6</f>
        <v>0</v>
      </c>
      <c r="L5" s="262" t="str">
        <f>'Parcijalni_cjeloviti ispit'!N6</f>
        <v>Ishod položen</v>
      </c>
      <c r="M5" s="97">
        <f>'Parcijalni_cjeloviti ispit'!O6</f>
        <v>0</v>
      </c>
      <c r="N5" s="262" t="str">
        <f>'Parcijalni_cjeloviti ispit'!P6</f>
        <v>Ishod položen</v>
      </c>
      <c r="O5" s="97">
        <f>'Parcijalni_cjeloviti ispit'!Q6</f>
        <v>0</v>
      </c>
      <c r="P5" s="262" t="str">
        <f>'Parcijalni_cjeloviti ispit'!R6</f>
        <v>Ishod položen</v>
      </c>
      <c r="Q5" s="242">
        <f>'Parcijalni_cjeloviti ispit'!S6</f>
        <v>0</v>
      </c>
      <c r="R5" s="242">
        <f>'Parcijalni_cjeloviti ispit'!T6</f>
        <v>0</v>
      </c>
    </row>
    <row r="6" spans="1:18" ht="15.75" thickBot="1" x14ac:dyDescent="0.3">
      <c r="A6" s="231">
        <f>'Parcijalni_cjeloviti ispit'!C7</f>
        <v>0</v>
      </c>
      <c r="B6" s="98" t="str">
        <f>'Parcijalni_cjeloviti ispit'!D7</f>
        <v>MAX P</v>
      </c>
      <c r="C6" s="99">
        <f>'Parcijalni_cjeloviti ispit'!E7</f>
        <v>0</v>
      </c>
      <c r="D6" s="263">
        <f>'Parcijalni_cjeloviti ispit'!F7</f>
        <v>0</v>
      </c>
      <c r="E6" s="99">
        <f>'Parcijalni_cjeloviti ispit'!G7</f>
        <v>0</v>
      </c>
      <c r="F6" s="263">
        <f>'Parcijalni_cjeloviti ispit'!H7</f>
        <v>0</v>
      </c>
      <c r="G6" s="99">
        <f>'Parcijalni_cjeloviti ispit'!I7</f>
        <v>0</v>
      </c>
      <c r="H6" s="265">
        <f>'Parcijalni_cjeloviti ispit'!J7</f>
        <v>0</v>
      </c>
      <c r="I6" s="99">
        <f>'Parcijalni_cjeloviti ispit'!K7</f>
        <v>0</v>
      </c>
      <c r="J6" s="263">
        <f>'Parcijalni_cjeloviti ispit'!L7</f>
        <v>0</v>
      </c>
      <c r="K6" s="99">
        <f>'Parcijalni_cjeloviti ispit'!M7</f>
        <v>0</v>
      </c>
      <c r="L6" s="263">
        <f>'Parcijalni_cjeloviti ispit'!N7</f>
        <v>0</v>
      </c>
      <c r="M6" s="99">
        <f>'Parcijalni_cjeloviti ispit'!O7</f>
        <v>0</v>
      </c>
      <c r="N6" s="263">
        <f>'Parcijalni_cjeloviti ispit'!P7</f>
        <v>0</v>
      </c>
      <c r="O6" s="99">
        <f>'Parcijalni_cjeloviti ispit'!Q7</f>
        <v>0</v>
      </c>
      <c r="P6" s="263">
        <f>'Parcijalni_cjeloviti ispit'!R7</f>
        <v>0</v>
      </c>
      <c r="Q6" s="236">
        <f>'Parcijalni_cjeloviti ispit'!S7</f>
        <v>0</v>
      </c>
      <c r="R6" s="236">
        <f>'Parcijalni_cjeloviti ispit'!T7</f>
        <v>0</v>
      </c>
    </row>
    <row r="7" spans="1:18" x14ac:dyDescent="0.25">
      <c r="A7" s="256">
        <f>'Parcijalni_cjeloviti ispit'!C8</f>
        <v>0</v>
      </c>
      <c r="B7" s="100" t="str">
        <f>'Parcijalni_cjeloviti ispit'!D8</f>
        <v>B</v>
      </c>
      <c r="C7" s="101">
        <f>'Parcijalni_cjeloviti ispit'!E8</f>
        <v>0</v>
      </c>
      <c r="D7" s="258" t="str">
        <f>'Parcijalni_cjeloviti ispit'!F8</f>
        <v>NE</v>
      </c>
      <c r="E7" s="101">
        <f>'Parcijalni_cjeloviti ispit'!G8</f>
        <v>0</v>
      </c>
      <c r="F7" s="258" t="str">
        <f>'Parcijalni_cjeloviti ispit'!H8</f>
        <v>NE</v>
      </c>
      <c r="G7" s="101">
        <f>'Parcijalni_cjeloviti ispit'!I8</f>
        <v>0</v>
      </c>
      <c r="H7" s="258" t="str">
        <f>'Parcijalni_cjeloviti ispit'!J8</f>
        <v>NE</v>
      </c>
      <c r="I7" s="101">
        <f>'Parcijalni_cjeloviti ispit'!K8</f>
        <v>0</v>
      </c>
      <c r="J7" s="258" t="str">
        <f>'Parcijalni_cjeloviti ispit'!L8</f>
        <v>NE</v>
      </c>
      <c r="K7" s="101">
        <f>'Parcijalni_cjeloviti ispit'!M8</f>
        <v>0</v>
      </c>
      <c r="L7" s="258" t="str">
        <f>'Parcijalni_cjeloviti ispit'!N8</f>
        <v>NE</v>
      </c>
      <c r="M7" s="101">
        <f>'Parcijalni_cjeloviti ispit'!O8</f>
        <v>0</v>
      </c>
      <c r="N7" s="258" t="str">
        <f>'Parcijalni_cjeloviti ispit'!P8</f>
        <v>NE</v>
      </c>
      <c r="O7" s="101">
        <f>'Parcijalni_cjeloviti ispit'!Q8</f>
        <v>0</v>
      </c>
      <c r="P7" s="258" t="str">
        <f>'Parcijalni_cjeloviti ispit'!R8</f>
        <v>NE</v>
      </c>
      <c r="Q7" s="235">
        <f>'Parcijalni_cjeloviti ispit'!S8</f>
        <v>0</v>
      </c>
      <c r="R7" s="235" t="str">
        <f>'Parcijalni_cjeloviti ispit'!T8</f>
        <v>NE</v>
      </c>
    </row>
    <row r="8" spans="1:18" ht="15.75" thickBot="1" x14ac:dyDescent="0.3">
      <c r="A8" s="257">
        <f>'Parcijalni_cjeloviti ispit'!C9</f>
        <v>0</v>
      </c>
      <c r="B8" s="102" t="str">
        <f>'Parcijalni_cjeloviti ispit'!D9</f>
        <v>P</v>
      </c>
      <c r="C8" s="103" t="str">
        <f>'Parcijalni_cjeloviti ispit'!E9</f>
        <v/>
      </c>
      <c r="D8" s="259">
        <f>'Parcijalni_cjeloviti ispit'!F9</f>
        <v>0</v>
      </c>
      <c r="E8" s="104" t="str">
        <f>'Parcijalni_cjeloviti ispit'!G9</f>
        <v/>
      </c>
      <c r="F8" s="259">
        <f>'Parcijalni_cjeloviti ispit'!H9</f>
        <v>0</v>
      </c>
      <c r="G8" s="104" t="str">
        <f>'Parcijalni_cjeloviti ispit'!I9</f>
        <v/>
      </c>
      <c r="H8" s="259">
        <f>'Parcijalni_cjeloviti ispit'!J9</f>
        <v>0</v>
      </c>
      <c r="I8" s="104" t="str">
        <f>'Parcijalni_cjeloviti ispit'!K9</f>
        <v/>
      </c>
      <c r="J8" s="259">
        <f>'Parcijalni_cjeloviti ispit'!L9</f>
        <v>0</v>
      </c>
      <c r="K8" s="104" t="str">
        <f>'Parcijalni_cjeloviti ispit'!M9</f>
        <v/>
      </c>
      <c r="L8" s="259">
        <f>'Parcijalni_cjeloviti ispit'!N9</f>
        <v>0</v>
      </c>
      <c r="M8" s="104" t="str">
        <f>'Parcijalni_cjeloviti ispit'!O9</f>
        <v/>
      </c>
      <c r="N8" s="259">
        <f>'Parcijalni_cjeloviti ispit'!P9</f>
        <v>0</v>
      </c>
      <c r="O8" s="104" t="str">
        <f>'Parcijalni_cjeloviti ispit'!Q9</f>
        <v/>
      </c>
      <c r="P8" s="259">
        <f>'Parcijalni_cjeloviti ispit'!R9</f>
        <v>0</v>
      </c>
      <c r="Q8" s="236">
        <f>'Parcijalni_cjeloviti ispit'!S9</f>
        <v>0</v>
      </c>
      <c r="R8" s="236">
        <f>'Parcijalni_cjeloviti ispit'!T9</f>
        <v>0</v>
      </c>
    </row>
    <row r="9" spans="1:18" x14ac:dyDescent="0.25">
      <c r="A9" s="256">
        <f>'Parcijalni_cjeloviti ispit'!C10</f>
        <v>0</v>
      </c>
      <c r="B9" s="100" t="str">
        <f>'Parcijalni_cjeloviti ispit'!D10</f>
        <v>B</v>
      </c>
      <c r="C9" s="101">
        <f>'Parcijalni_cjeloviti ispit'!E10</f>
        <v>0</v>
      </c>
      <c r="D9" s="258" t="str">
        <f>'Parcijalni_cjeloviti ispit'!F10</f>
        <v>NE</v>
      </c>
      <c r="E9" s="101">
        <f>'Parcijalni_cjeloviti ispit'!G10</f>
        <v>0</v>
      </c>
      <c r="F9" s="258" t="str">
        <f>'Parcijalni_cjeloviti ispit'!H10</f>
        <v>NE</v>
      </c>
      <c r="G9" s="101">
        <f>'Parcijalni_cjeloviti ispit'!I10</f>
        <v>0</v>
      </c>
      <c r="H9" s="258" t="str">
        <f>'Parcijalni_cjeloviti ispit'!J10</f>
        <v>NE</v>
      </c>
      <c r="I9" s="101">
        <f>'Parcijalni_cjeloviti ispit'!K10</f>
        <v>0</v>
      </c>
      <c r="J9" s="258" t="str">
        <f>'Parcijalni_cjeloviti ispit'!L10</f>
        <v>NE</v>
      </c>
      <c r="K9" s="101">
        <f>'Parcijalni_cjeloviti ispit'!M10</f>
        <v>0</v>
      </c>
      <c r="L9" s="258" t="str">
        <f>'Parcijalni_cjeloviti ispit'!N10</f>
        <v>NE</v>
      </c>
      <c r="M9" s="101">
        <f>'Parcijalni_cjeloviti ispit'!O10</f>
        <v>0</v>
      </c>
      <c r="N9" s="258" t="str">
        <f>'Parcijalni_cjeloviti ispit'!P10</f>
        <v>NE</v>
      </c>
      <c r="O9" s="101">
        <f>'Parcijalni_cjeloviti ispit'!Q10</f>
        <v>0</v>
      </c>
      <c r="P9" s="258" t="str">
        <f>'Parcijalni_cjeloviti ispit'!R10</f>
        <v>NE</v>
      </c>
      <c r="Q9" s="235">
        <f>'Parcijalni_cjeloviti ispit'!S10</f>
        <v>0</v>
      </c>
      <c r="R9" s="235" t="str">
        <f>'Parcijalni_cjeloviti ispit'!T10</f>
        <v>NE</v>
      </c>
    </row>
    <row r="10" spans="1:18" ht="15.75" thickBot="1" x14ac:dyDescent="0.3">
      <c r="A10" s="257">
        <f>'Parcijalni_cjeloviti ispit'!C11</f>
        <v>0</v>
      </c>
      <c r="B10" s="102" t="str">
        <f>'Parcijalni_cjeloviti ispit'!D11</f>
        <v>P</v>
      </c>
      <c r="C10" s="103" t="str">
        <f>'Parcijalni_cjeloviti ispit'!E11</f>
        <v/>
      </c>
      <c r="D10" s="259">
        <f>'Parcijalni_cjeloviti ispit'!F11</f>
        <v>0</v>
      </c>
      <c r="E10" s="104" t="str">
        <f>'Parcijalni_cjeloviti ispit'!G11</f>
        <v/>
      </c>
      <c r="F10" s="259">
        <f>'Parcijalni_cjeloviti ispit'!H11</f>
        <v>0</v>
      </c>
      <c r="G10" s="104" t="str">
        <f>'Parcijalni_cjeloviti ispit'!I11</f>
        <v/>
      </c>
      <c r="H10" s="259">
        <f>'Parcijalni_cjeloviti ispit'!J11</f>
        <v>0</v>
      </c>
      <c r="I10" s="104" t="str">
        <f>'Parcijalni_cjeloviti ispit'!K11</f>
        <v/>
      </c>
      <c r="J10" s="259">
        <f>'Parcijalni_cjeloviti ispit'!L11</f>
        <v>0</v>
      </c>
      <c r="K10" s="104" t="str">
        <f>'Parcijalni_cjeloviti ispit'!M11</f>
        <v/>
      </c>
      <c r="L10" s="259">
        <f>'Parcijalni_cjeloviti ispit'!N11</f>
        <v>0</v>
      </c>
      <c r="M10" s="104" t="str">
        <f>'Parcijalni_cjeloviti ispit'!O11</f>
        <v/>
      </c>
      <c r="N10" s="259">
        <f>'Parcijalni_cjeloviti ispit'!P11</f>
        <v>0</v>
      </c>
      <c r="O10" s="104" t="str">
        <f>'Parcijalni_cjeloviti ispit'!Q11</f>
        <v/>
      </c>
      <c r="P10" s="259">
        <f>'Parcijalni_cjeloviti ispit'!R11</f>
        <v>0</v>
      </c>
      <c r="Q10" s="236">
        <f>'Parcijalni_cjeloviti ispit'!S11</f>
        <v>0</v>
      </c>
      <c r="R10" s="236">
        <f>'Parcijalni_cjeloviti ispit'!T11</f>
        <v>0</v>
      </c>
    </row>
    <row r="11" spans="1:18" x14ac:dyDescent="0.25">
      <c r="A11" s="256">
        <f>'Parcijalni_cjeloviti ispit'!C12</f>
        <v>0</v>
      </c>
      <c r="B11" s="100" t="str">
        <f>'Parcijalni_cjeloviti ispit'!D12</f>
        <v>B</v>
      </c>
      <c r="C11" s="101">
        <f>'Parcijalni_cjeloviti ispit'!E12</f>
        <v>0</v>
      </c>
      <c r="D11" s="258" t="str">
        <f>'Parcijalni_cjeloviti ispit'!F12</f>
        <v>NE</v>
      </c>
      <c r="E11" s="101">
        <f>'Parcijalni_cjeloviti ispit'!G12</f>
        <v>0</v>
      </c>
      <c r="F11" s="258" t="str">
        <f>'Parcijalni_cjeloviti ispit'!H12</f>
        <v>NE</v>
      </c>
      <c r="G11" s="101">
        <f>'Parcijalni_cjeloviti ispit'!I12</f>
        <v>0</v>
      </c>
      <c r="H11" s="258" t="str">
        <f>'Parcijalni_cjeloviti ispit'!J12</f>
        <v>NE</v>
      </c>
      <c r="I11" s="101">
        <f>'Parcijalni_cjeloviti ispit'!K12</f>
        <v>0</v>
      </c>
      <c r="J11" s="258" t="str">
        <f>'Parcijalni_cjeloviti ispit'!L12</f>
        <v>NE</v>
      </c>
      <c r="K11" s="101">
        <f>'Parcijalni_cjeloviti ispit'!M12</f>
        <v>0</v>
      </c>
      <c r="L11" s="258" t="str">
        <f>'Parcijalni_cjeloviti ispit'!N12</f>
        <v>NE</v>
      </c>
      <c r="M11" s="101">
        <f>'Parcijalni_cjeloviti ispit'!O12</f>
        <v>0</v>
      </c>
      <c r="N11" s="258" t="str">
        <f>'Parcijalni_cjeloviti ispit'!P12</f>
        <v>NE</v>
      </c>
      <c r="O11" s="101">
        <f>'Parcijalni_cjeloviti ispit'!Q12</f>
        <v>0</v>
      </c>
      <c r="P11" s="258" t="str">
        <f>'Parcijalni_cjeloviti ispit'!R12</f>
        <v>NE</v>
      </c>
      <c r="Q11" s="235">
        <f>'Parcijalni_cjeloviti ispit'!S12</f>
        <v>0</v>
      </c>
      <c r="R11" s="235" t="str">
        <f>'Parcijalni_cjeloviti ispit'!T12</f>
        <v>NE</v>
      </c>
    </row>
    <row r="12" spans="1:18" ht="15.75" thickBot="1" x14ac:dyDescent="0.3">
      <c r="A12" s="257">
        <f>'Parcijalni_cjeloviti ispit'!C13</f>
        <v>0</v>
      </c>
      <c r="B12" s="102" t="str">
        <f>'Parcijalni_cjeloviti ispit'!D13</f>
        <v>P</v>
      </c>
      <c r="C12" s="103" t="str">
        <f>'Parcijalni_cjeloviti ispit'!E13</f>
        <v/>
      </c>
      <c r="D12" s="259">
        <f>'Parcijalni_cjeloviti ispit'!F13</f>
        <v>0</v>
      </c>
      <c r="E12" s="104" t="str">
        <f>'Parcijalni_cjeloviti ispit'!G13</f>
        <v/>
      </c>
      <c r="F12" s="259">
        <f>'Parcijalni_cjeloviti ispit'!H13</f>
        <v>0</v>
      </c>
      <c r="G12" s="104" t="str">
        <f>'Parcijalni_cjeloviti ispit'!I13</f>
        <v/>
      </c>
      <c r="H12" s="259">
        <f>'Parcijalni_cjeloviti ispit'!J13</f>
        <v>0</v>
      </c>
      <c r="I12" s="104" t="str">
        <f>'Parcijalni_cjeloviti ispit'!K13</f>
        <v/>
      </c>
      <c r="J12" s="259">
        <f>'Parcijalni_cjeloviti ispit'!L13</f>
        <v>0</v>
      </c>
      <c r="K12" s="104" t="str">
        <f>'Parcijalni_cjeloviti ispit'!M13</f>
        <v/>
      </c>
      <c r="L12" s="259">
        <f>'Parcijalni_cjeloviti ispit'!N13</f>
        <v>0</v>
      </c>
      <c r="M12" s="104" t="str">
        <f>'Parcijalni_cjeloviti ispit'!O13</f>
        <v/>
      </c>
      <c r="N12" s="259">
        <f>'Parcijalni_cjeloviti ispit'!P13</f>
        <v>0</v>
      </c>
      <c r="O12" s="104" t="str">
        <f>'Parcijalni_cjeloviti ispit'!Q13</f>
        <v/>
      </c>
      <c r="P12" s="259">
        <f>'Parcijalni_cjeloviti ispit'!R13</f>
        <v>0</v>
      </c>
      <c r="Q12" s="236">
        <f>'Parcijalni_cjeloviti ispit'!S13</f>
        <v>0</v>
      </c>
      <c r="R12" s="236">
        <f>'Parcijalni_cjeloviti ispit'!T13</f>
        <v>0</v>
      </c>
    </row>
    <row r="13" spans="1:18" x14ac:dyDescent="0.25">
      <c r="A13" s="256">
        <f>'Parcijalni_cjeloviti ispit'!C14</f>
        <v>0</v>
      </c>
      <c r="B13" s="100" t="str">
        <f>'Parcijalni_cjeloviti ispit'!D14</f>
        <v>B</v>
      </c>
      <c r="C13" s="101">
        <f>'Parcijalni_cjeloviti ispit'!E14</f>
        <v>0</v>
      </c>
      <c r="D13" s="258" t="str">
        <f>'Parcijalni_cjeloviti ispit'!F14</f>
        <v>NE</v>
      </c>
      <c r="E13" s="101">
        <f>'Parcijalni_cjeloviti ispit'!G14</f>
        <v>0</v>
      </c>
      <c r="F13" s="258" t="str">
        <f>'Parcijalni_cjeloviti ispit'!H14</f>
        <v>NE</v>
      </c>
      <c r="G13" s="101">
        <f>'Parcijalni_cjeloviti ispit'!I14</f>
        <v>0</v>
      </c>
      <c r="H13" s="258" t="str">
        <f>'Parcijalni_cjeloviti ispit'!J14</f>
        <v>NE</v>
      </c>
      <c r="I13" s="101">
        <f>'Parcijalni_cjeloviti ispit'!K14</f>
        <v>0</v>
      </c>
      <c r="J13" s="258" t="str">
        <f>'Parcijalni_cjeloviti ispit'!L14</f>
        <v>NE</v>
      </c>
      <c r="K13" s="101">
        <f>'Parcijalni_cjeloviti ispit'!M14</f>
        <v>0</v>
      </c>
      <c r="L13" s="258" t="str">
        <f>'Parcijalni_cjeloviti ispit'!N14</f>
        <v>NE</v>
      </c>
      <c r="M13" s="101">
        <f>'Parcijalni_cjeloviti ispit'!O14</f>
        <v>0</v>
      </c>
      <c r="N13" s="258" t="str">
        <f>'Parcijalni_cjeloviti ispit'!P14</f>
        <v>NE</v>
      </c>
      <c r="O13" s="101">
        <f>'Parcijalni_cjeloviti ispit'!Q14</f>
        <v>0</v>
      </c>
      <c r="P13" s="258" t="str">
        <f>'Parcijalni_cjeloviti ispit'!R14</f>
        <v>NE</v>
      </c>
      <c r="Q13" s="235">
        <f>'Parcijalni_cjeloviti ispit'!S14</f>
        <v>0</v>
      </c>
      <c r="R13" s="235" t="str">
        <f>'Parcijalni_cjeloviti ispit'!T14</f>
        <v>NE</v>
      </c>
    </row>
    <row r="14" spans="1:18" ht="15.75" thickBot="1" x14ac:dyDescent="0.3">
      <c r="A14" s="257">
        <f>'Parcijalni_cjeloviti ispit'!C15</f>
        <v>0</v>
      </c>
      <c r="B14" s="102" t="str">
        <f>'Parcijalni_cjeloviti ispit'!D15</f>
        <v>P</v>
      </c>
      <c r="C14" s="103" t="str">
        <f>'Parcijalni_cjeloviti ispit'!E15</f>
        <v/>
      </c>
      <c r="D14" s="259">
        <f>'Parcijalni_cjeloviti ispit'!F15</f>
        <v>0</v>
      </c>
      <c r="E14" s="104" t="str">
        <f>'Parcijalni_cjeloviti ispit'!G15</f>
        <v/>
      </c>
      <c r="F14" s="259">
        <f>'Parcijalni_cjeloviti ispit'!H15</f>
        <v>0</v>
      </c>
      <c r="G14" s="104" t="str">
        <f>'Parcijalni_cjeloviti ispit'!I15</f>
        <v/>
      </c>
      <c r="H14" s="259">
        <f>'Parcijalni_cjeloviti ispit'!J15</f>
        <v>0</v>
      </c>
      <c r="I14" s="104" t="str">
        <f>'Parcijalni_cjeloviti ispit'!K15</f>
        <v/>
      </c>
      <c r="J14" s="259">
        <f>'Parcijalni_cjeloviti ispit'!L15</f>
        <v>0</v>
      </c>
      <c r="K14" s="104" t="str">
        <f>'Parcijalni_cjeloviti ispit'!M15</f>
        <v/>
      </c>
      <c r="L14" s="259">
        <f>'Parcijalni_cjeloviti ispit'!N15</f>
        <v>0</v>
      </c>
      <c r="M14" s="104" t="str">
        <f>'Parcijalni_cjeloviti ispit'!O15</f>
        <v/>
      </c>
      <c r="N14" s="259">
        <f>'Parcijalni_cjeloviti ispit'!P15</f>
        <v>0</v>
      </c>
      <c r="O14" s="104" t="str">
        <f>'Parcijalni_cjeloviti ispit'!Q15</f>
        <v/>
      </c>
      <c r="P14" s="259">
        <f>'Parcijalni_cjeloviti ispit'!R15</f>
        <v>0</v>
      </c>
      <c r="Q14" s="236">
        <f>'Parcijalni_cjeloviti ispit'!S15</f>
        <v>0</v>
      </c>
      <c r="R14" s="236">
        <f>'Parcijalni_cjeloviti ispit'!T15</f>
        <v>0</v>
      </c>
    </row>
    <row r="15" spans="1:18" x14ac:dyDescent="0.25">
      <c r="A15" s="256">
        <f>'Parcijalni_cjeloviti ispit'!C16</f>
        <v>0</v>
      </c>
      <c r="B15" s="100" t="str">
        <f>'Parcijalni_cjeloviti ispit'!D16</f>
        <v>B</v>
      </c>
      <c r="C15" s="101">
        <f>'Parcijalni_cjeloviti ispit'!E16</f>
        <v>0</v>
      </c>
      <c r="D15" s="258" t="str">
        <f>'Parcijalni_cjeloviti ispit'!F16</f>
        <v>NE</v>
      </c>
      <c r="E15" s="101">
        <f>'Parcijalni_cjeloviti ispit'!G16</f>
        <v>0</v>
      </c>
      <c r="F15" s="258" t="str">
        <f>'Parcijalni_cjeloviti ispit'!H16</f>
        <v>NE</v>
      </c>
      <c r="G15" s="101">
        <f>'Parcijalni_cjeloviti ispit'!I16</f>
        <v>0</v>
      </c>
      <c r="H15" s="258" t="str">
        <f>'Parcijalni_cjeloviti ispit'!J16</f>
        <v>NE</v>
      </c>
      <c r="I15" s="101">
        <f>'Parcijalni_cjeloviti ispit'!K16</f>
        <v>0</v>
      </c>
      <c r="J15" s="258" t="str">
        <f>'Parcijalni_cjeloviti ispit'!L16</f>
        <v>NE</v>
      </c>
      <c r="K15" s="101">
        <f>'Parcijalni_cjeloviti ispit'!M16</f>
        <v>0</v>
      </c>
      <c r="L15" s="258" t="str">
        <f>'Parcijalni_cjeloviti ispit'!N16</f>
        <v>NE</v>
      </c>
      <c r="M15" s="101">
        <f>'Parcijalni_cjeloviti ispit'!O16</f>
        <v>0</v>
      </c>
      <c r="N15" s="258" t="str">
        <f>'Parcijalni_cjeloviti ispit'!P16</f>
        <v>NE</v>
      </c>
      <c r="O15" s="101">
        <f>'Parcijalni_cjeloviti ispit'!Q16</f>
        <v>0</v>
      </c>
      <c r="P15" s="258" t="str">
        <f>'Parcijalni_cjeloviti ispit'!R16</f>
        <v>NE</v>
      </c>
      <c r="Q15" s="235">
        <f>'Parcijalni_cjeloviti ispit'!S16</f>
        <v>0</v>
      </c>
      <c r="R15" s="235" t="str">
        <f>'Parcijalni_cjeloviti ispit'!T16</f>
        <v>NE</v>
      </c>
    </row>
    <row r="16" spans="1:18" ht="15.75" thickBot="1" x14ac:dyDescent="0.3">
      <c r="A16" s="257">
        <f>'Parcijalni_cjeloviti ispit'!C17</f>
        <v>0</v>
      </c>
      <c r="B16" s="102" t="str">
        <f>'Parcijalni_cjeloviti ispit'!D17</f>
        <v>P</v>
      </c>
      <c r="C16" s="103" t="str">
        <f>'Parcijalni_cjeloviti ispit'!E17</f>
        <v/>
      </c>
      <c r="D16" s="259">
        <f>'Parcijalni_cjeloviti ispit'!F17</f>
        <v>0</v>
      </c>
      <c r="E16" s="104" t="str">
        <f>'Parcijalni_cjeloviti ispit'!G17</f>
        <v/>
      </c>
      <c r="F16" s="259">
        <f>'Parcijalni_cjeloviti ispit'!H17</f>
        <v>0</v>
      </c>
      <c r="G16" s="104" t="str">
        <f>'Parcijalni_cjeloviti ispit'!I17</f>
        <v/>
      </c>
      <c r="H16" s="259">
        <f>'Parcijalni_cjeloviti ispit'!J17</f>
        <v>0</v>
      </c>
      <c r="I16" s="104" t="str">
        <f>'Parcijalni_cjeloviti ispit'!K17</f>
        <v/>
      </c>
      <c r="J16" s="259">
        <f>'Parcijalni_cjeloviti ispit'!L17</f>
        <v>0</v>
      </c>
      <c r="K16" s="104" t="str">
        <f>'Parcijalni_cjeloviti ispit'!M17</f>
        <v/>
      </c>
      <c r="L16" s="259">
        <f>'Parcijalni_cjeloviti ispit'!N17</f>
        <v>0</v>
      </c>
      <c r="M16" s="104" t="str">
        <f>'Parcijalni_cjeloviti ispit'!O17</f>
        <v/>
      </c>
      <c r="N16" s="259">
        <f>'Parcijalni_cjeloviti ispit'!P17</f>
        <v>0</v>
      </c>
      <c r="O16" s="104" t="str">
        <f>'Parcijalni_cjeloviti ispit'!Q17</f>
        <v/>
      </c>
      <c r="P16" s="259">
        <f>'Parcijalni_cjeloviti ispit'!R17</f>
        <v>0</v>
      </c>
      <c r="Q16" s="236">
        <f>'Parcijalni_cjeloviti ispit'!S17</f>
        <v>0</v>
      </c>
      <c r="R16" s="236">
        <f>'Parcijalni_cjeloviti ispit'!T17</f>
        <v>0</v>
      </c>
    </row>
    <row r="17" spans="1:18" x14ac:dyDescent="0.25">
      <c r="A17" s="256">
        <f>'Parcijalni_cjeloviti ispit'!C18</f>
        <v>0</v>
      </c>
      <c r="B17" s="100" t="str">
        <f>'Parcijalni_cjeloviti ispit'!D18</f>
        <v>B</v>
      </c>
      <c r="C17" s="101">
        <f>'Parcijalni_cjeloviti ispit'!E18</f>
        <v>0</v>
      </c>
      <c r="D17" s="258" t="str">
        <f>'Parcijalni_cjeloviti ispit'!F18</f>
        <v>NE</v>
      </c>
      <c r="E17" s="101">
        <f>'Parcijalni_cjeloviti ispit'!G18</f>
        <v>0</v>
      </c>
      <c r="F17" s="258" t="str">
        <f>'Parcijalni_cjeloviti ispit'!H18</f>
        <v>NE</v>
      </c>
      <c r="G17" s="101">
        <f>'Parcijalni_cjeloviti ispit'!I18</f>
        <v>0</v>
      </c>
      <c r="H17" s="258" t="str">
        <f>'Parcijalni_cjeloviti ispit'!J18</f>
        <v>NE</v>
      </c>
      <c r="I17" s="101">
        <f>'Parcijalni_cjeloviti ispit'!K18</f>
        <v>0</v>
      </c>
      <c r="J17" s="258" t="str">
        <f>'Parcijalni_cjeloviti ispit'!L18</f>
        <v>NE</v>
      </c>
      <c r="K17" s="101">
        <f>'Parcijalni_cjeloviti ispit'!M18</f>
        <v>0</v>
      </c>
      <c r="L17" s="258" t="str">
        <f>'Parcijalni_cjeloviti ispit'!N18</f>
        <v>NE</v>
      </c>
      <c r="M17" s="101">
        <f>'Parcijalni_cjeloviti ispit'!O18</f>
        <v>0</v>
      </c>
      <c r="N17" s="258" t="str">
        <f>'Parcijalni_cjeloviti ispit'!P18</f>
        <v>NE</v>
      </c>
      <c r="O17" s="101">
        <f>'Parcijalni_cjeloviti ispit'!Q18</f>
        <v>0</v>
      </c>
      <c r="P17" s="258" t="str">
        <f>'Parcijalni_cjeloviti ispit'!R18</f>
        <v>NE</v>
      </c>
      <c r="Q17" s="235">
        <f>'Parcijalni_cjeloviti ispit'!S18</f>
        <v>0</v>
      </c>
      <c r="R17" s="235" t="str">
        <f>'Parcijalni_cjeloviti ispit'!T18</f>
        <v>NE</v>
      </c>
    </row>
    <row r="18" spans="1:18" ht="15.75" thickBot="1" x14ac:dyDescent="0.3">
      <c r="A18" s="257">
        <f>'Parcijalni_cjeloviti ispit'!C19</f>
        <v>0</v>
      </c>
      <c r="B18" s="102" t="str">
        <f>'Parcijalni_cjeloviti ispit'!D19</f>
        <v>P</v>
      </c>
      <c r="C18" s="103" t="str">
        <f>'Parcijalni_cjeloviti ispit'!E19</f>
        <v/>
      </c>
      <c r="D18" s="259">
        <f>'Parcijalni_cjeloviti ispit'!F19</f>
        <v>0</v>
      </c>
      <c r="E18" s="104" t="str">
        <f>'Parcijalni_cjeloviti ispit'!G19</f>
        <v/>
      </c>
      <c r="F18" s="259">
        <f>'Parcijalni_cjeloviti ispit'!H19</f>
        <v>0</v>
      </c>
      <c r="G18" s="104" t="str">
        <f>'Parcijalni_cjeloviti ispit'!I19</f>
        <v/>
      </c>
      <c r="H18" s="259">
        <f>'Parcijalni_cjeloviti ispit'!J19</f>
        <v>0</v>
      </c>
      <c r="I18" s="104" t="str">
        <f>'Parcijalni_cjeloviti ispit'!K19</f>
        <v/>
      </c>
      <c r="J18" s="259">
        <f>'Parcijalni_cjeloviti ispit'!L19</f>
        <v>0</v>
      </c>
      <c r="K18" s="104" t="str">
        <f>'Parcijalni_cjeloviti ispit'!M19</f>
        <v/>
      </c>
      <c r="L18" s="259">
        <f>'Parcijalni_cjeloviti ispit'!N19</f>
        <v>0</v>
      </c>
      <c r="M18" s="104" t="str">
        <f>'Parcijalni_cjeloviti ispit'!O19</f>
        <v/>
      </c>
      <c r="N18" s="259">
        <f>'Parcijalni_cjeloviti ispit'!P19</f>
        <v>0</v>
      </c>
      <c r="O18" s="104" t="str">
        <f>'Parcijalni_cjeloviti ispit'!Q19</f>
        <v/>
      </c>
      <c r="P18" s="259">
        <f>'Parcijalni_cjeloviti ispit'!R19</f>
        <v>0</v>
      </c>
      <c r="Q18" s="236">
        <f>'Parcijalni_cjeloviti ispit'!S19</f>
        <v>0</v>
      </c>
      <c r="R18" s="236">
        <f>'Parcijalni_cjeloviti ispit'!T19</f>
        <v>0</v>
      </c>
    </row>
    <row r="19" spans="1:18" x14ac:dyDescent="0.25">
      <c r="A19" s="256">
        <f>'Parcijalni_cjeloviti ispit'!C20</f>
        <v>0</v>
      </c>
      <c r="B19" s="100" t="str">
        <f>'Parcijalni_cjeloviti ispit'!D20</f>
        <v>B</v>
      </c>
      <c r="C19" s="101">
        <f>'Parcijalni_cjeloviti ispit'!E20</f>
        <v>0</v>
      </c>
      <c r="D19" s="258" t="str">
        <f>'Parcijalni_cjeloviti ispit'!F20</f>
        <v>NE</v>
      </c>
      <c r="E19" s="101">
        <f>'Parcijalni_cjeloviti ispit'!G20</f>
        <v>0</v>
      </c>
      <c r="F19" s="258" t="str">
        <f>'Parcijalni_cjeloviti ispit'!H20</f>
        <v>NE</v>
      </c>
      <c r="G19" s="101">
        <f>'Parcijalni_cjeloviti ispit'!I20</f>
        <v>0</v>
      </c>
      <c r="H19" s="258" t="str">
        <f>'Parcijalni_cjeloviti ispit'!J20</f>
        <v>NE</v>
      </c>
      <c r="I19" s="101">
        <f>'Parcijalni_cjeloviti ispit'!K20</f>
        <v>0</v>
      </c>
      <c r="J19" s="258" t="str">
        <f>'Parcijalni_cjeloviti ispit'!L20</f>
        <v>NE</v>
      </c>
      <c r="K19" s="101">
        <f>'Parcijalni_cjeloviti ispit'!M20</f>
        <v>0</v>
      </c>
      <c r="L19" s="258" t="str">
        <f>'Parcijalni_cjeloviti ispit'!N20</f>
        <v>NE</v>
      </c>
      <c r="M19" s="101">
        <f>'Parcijalni_cjeloviti ispit'!O20</f>
        <v>0</v>
      </c>
      <c r="N19" s="258" t="str">
        <f>'Parcijalni_cjeloviti ispit'!P20</f>
        <v>NE</v>
      </c>
      <c r="O19" s="101">
        <f>'Parcijalni_cjeloviti ispit'!Q20</f>
        <v>0</v>
      </c>
      <c r="P19" s="258" t="str">
        <f>'Parcijalni_cjeloviti ispit'!R20</f>
        <v>NE</v>
      </c>
      <c r="Q19" s="235">
        <f>'Parcijalni_cjeloviti ispit'!S20</f>
        <v>0</v>
      </c>
      <c r="R19" s="235" t="str">
        <f>'Parcijalni_cjeloviti ispit'!T20</f>
        <v>NE</v>
      </c>
    </row>
    <row r="20" spans="1:18" ht="15.75" thickBot="1" x14ac:dyDescent="0.3">
      <c r="A20" s="257">
        <f>'Parcijalni_cjeloviti ispit'!C21</f>
        <v>0</v>
      </c>
      <c r="B20" s="102" t="str">
        <f>'Parcijalni_cjeloviti ispit'!D21</f>
        <v>P</v>
      </c>
      <c r="C20" s="103" t="str">
        <f>'Parcijalni_cjeloviti ispit'!E21</f>
        <v/>
      </c>
      <c r="D20" s="259">
        <f>'Parcijalni_cjeloviti ispit'!F21</f>
        <v>0</v>
      </c>
      <c r="E20" s="104" t="str">
        <f>'Parcijalni_cjeloviti ispit'!G21</f>
        <v/>
      </c>
      <c r="F20" s="259">
        <f>'Parcijalni_cjeloviti ispit'!H21</f>
        <v>0</v>
      </c>
      <c r="G20" s="104" t="str">
        <f>'Parcijalni_cjeloviti ispit'!I21</f>
        <v/>
      </c>
      <c r="H20" s="259">
        <f>'Parcijalni_cjeloviti ispit'!J21</f>
        <v>0</v>
      </c>
      <c r="I20" s="104" t="str">
        <f>'Parcijalni_cjeloviti ispit'!K21</f>
        <v/>
      </c>
      <c r="J20" s="259">
        <f>'Parcijalni_cjeloviti ispit'!L21</f>
        <v>0</v>
      </c>
      <c r="K20" s="104" t="str">
        <f>'Parcijalni_cjeloviti ispit'!M21</f>
        <v/>
      </c>
      <c r="L20" s="259">
        <f>'Parcijalni_cjeloviti ispit'!N21</f>
        <v>0</v>
      </c>
      <c r="M20" s="104" t="str">
        <f>'Parcijalni_cjeloviti ispit'!O21</f>
        <v/>
      </c>
      <c r="N20" s="259">
        <f>'Parcijalni_cjeloviti ispit'!P21</f>
        <v>0</v>
      </c>
      <c r="O20" s="104" t="str">
        <f>'Parcijalni_cjeloviti ispit'!Q21</f>
        <v/>
      </c>
      <c r="P20" s="259">
        <f>'Parcijalni_cjeloviti ispit'!R21</f>
        <v>0</v>
      </c>
      <c r="Q20" s="236">
        <f>'Parcijalni_cjeloviti ispit'!S21</f>
        <v>0</v>
      </c>
      <c r="R20" s="236">
        <f>'Parcijalni_cjeloviti ispit'!T21</f>
        <v>0</v>
      </c>
    </row>
    <row r="21" spans="1:18" x14ac:dyDescent="0.25">
      <c r="A21" s="256">
        <f>'Parcijalni_cjeloviti ispit'!C22</f>
        <v>0</v>
      </c>
      <c r="B21" s="100" t="str">
        <f>'Parcijalni_cjeloviti ispit'!D22</f>
        <v>B</v>
      </c>
      <c r="C21" s="101">
        <f>'Parcijalni_cjeloviti ispit'!E22</f>
        <v>0</v>
      </c>
      <c r="D21" s="258" t="str">
        <f>'Parcijalni_cjeloviti ispit'!F22</f>
        <v>NE</v>
      </c>
      <c r="E21" s="101">
        <f>'Parcijalni_cjeloviti ispit'!G22</f>
        <v>0</v>
      </c>
      <c r="F21" s="258" t="str">
        <f>'Parcijalni_cjeloviti ispit'!H22</f>
        <v>NE</v>
      </c>
      <c r="G21" s="101">
        <f>'Parcijalni_cjeloviti ispit'!I22</f>
        <v>0</v>
      </c>
      <c r="H21" s="258" t="str">
        <f>'Parcijalni_cjeloviti ispit'!J22</f>
        <v>NE</v>
      </c>
      <c r="I21" s="101">
        <f>'Parcijalni_cjeloviti ispit'!K22</f>
        <v>0</v>
      </c>
      <c r="J21" s="258" t="str">
        <f>'Parcijalni_cjeloviti ispit'!L22</f>
        <v>NE</v>
      </c>
      <c r="K21" s="101">
        <f>'Parcijalni_cjeloviti ispit'!M22</f>
        <v>0</v>
      </c>
      <c r="L21" s="258" t="str">
        <f>'Parcijalni_cjeloviti ispit'!N22</f>
        <v>NE</v>
      </c>
      <c r="M21" s="101">
        <f>'Parcijalni_cjeloviti ispit'!O22</f>
        <v>0</v>
      </c>
      <c r="N21" s="258" t="str">
        <f>'Parcijalni_cjeloviti ispit'!P22</f>
        <v>NE</v>
      </c>
      <c r="O21" s="101">
        <f>'Parcijalni_cjeloviti ispit'!Q22</f>
        <v>0</v>
      </c>
      <c r="P21" s="258" t="str">
        <f>'Parcijalni_cjeloviti ispit'!R22</f>
        <v>NE</v>
      </c>
      <c r="Q21" s="235">
        <f>'Parcijalni_cjeloviti ispit'!S22</f>
        <v>0</v>
      </c>
      <c r="R21" s="235" t="str">
        <f>'Parcijalni_cjeloviti ispit'!T22</f>
        <v>NE</v>
      </c>
    </row>
    <row r="22" spans="1:18" ht="15.75" thickBot="1" x14ac:dyDescent="0.3">
      <c r="A22" s="257">
        <f>'Parcijalni_cjeloviti ispit'!C23</f>
        <v>0</v>
      </c>
      <c r="B22" s="102" t="str">
        <f>'Parcijalni_cjeloviti ispit'!D23</f>
        <v>P</v>
      </c>
      <c r="C22" s="103" t="str">
        <f>'Parcijalni_cjeloviti ispit'!E23</f>
        <v/>
      </c>
      <c r="D22" s="259">
        <f>'Parcijalni_cjeloviti ispit'!F23</f>
        <v>0</v>
      </c>
      <c r="E22" s="104" t="str">
        <f>'Parcijalni_cjeloviti ispit'!G23</f>
        <v/>
      </c>
      <c r="F22" s="259">
        <f>'Parcijalni_cjeloviti ispit'!H23</f>
        <v>0</v>
      </c>
      <c r="G22" s="104" t="str">
        <f>'Parcijalni_cjeloviti ispit'!I23</f>
        <v/>
      </c>
      <c r="H22" s="259">
        <f>'Parcijalni_cjeloviti ispit'!J23</f>
        <v>0</v>
      </c>
      <c r="I22" s="104" t="str">
        <f>'Parcijalni_cjeloviti ispit'!K23</f>
        <v/>
      </c>
      <c r="J22" s="259">
        <f>'Parcijalni_cjeloviti ispit'!L23</f>
        <v>0</v>
      </c>
      <c r="K22" s="104" t="str">
        <f>'Parcijalni_cjeloviti ispit'!M23</f>
        <v/>
      </c>
      <c r="L22" s="259">
        <f>'Parcijalni_cjeloviti ispit'!N23</f>
        <v>0</v>
      </c>
      <c r="M22" s="104" t="str">
        <f>'Parcijalni_cjeloviti ispit'!O23</f>
        <v/>
      </c>
      <c r="N22" s="259">
        <f>'Parcijalni_cjeloviti ispit'!P23</f>
        <v>0</v>
      </c>
      <c r="O22" s="104" t="str">
        <f>'Parcijalni_cjeloviti ispit'!Q23</f>
        <v/>
      </c>
      <c r="P22" s="259">
        <f>'Parcijalni_cjeloviti ispit'!R23</f>
        <v>0</v>
      </c>
      <c r="Q22" s="236">
        <f>'Parcijalni_cjeloviti ispit'!S23</f>
        <v>0</v>
      </c>
      <c r="R22" s="236">
        <f>'Parcijalni_cjeloviti ispit'!T23</f>
        <v>0</v>
      </c>
    </row>
    <row r="23" spans="1:18" x14ac:dyDescent="0.25">
      <c r="A23" s="256">
        <f>'Parcijalni_cjeloviti ispit'!C24</f>
        <v>0</v>
      </c>
      <c r="B23" s="100" t="str">
        <f>'Parcijalni_cjeloviti ispit'!D24</f>
        <v>B</v>
      </c>
      <c r="C23" s="101">
        <f>'Parcijalni_cjeloviti ispit'!E24</f>
        <v>0</v>
      </c>
      <c r="D23" s="258" t="str">
        <f>'Parcijalni_cjeloviti ispit'!F24</f>
        <v>NE</v>
      </c>
      <c r="E23" s="101">
        <f>'Parcijalni_cjeloviti ispit'!G24</f>
        <v>0</v>
      </c>
      <c r="F23" s="258" t="str">
        <f>'Parcijalni_cjeloviti ispit'!H24</f>
        <v>NE</v>
      </c>
      <c r="G23" s="101">
        <f>'Parcijalni_cjeloviti ispit'!I24</f>
        <v>0</v>
      </c>
      <c r="H23" s="258" t="str">
        <f>'Parcijalni_cjeloviti ispit'!J24</f>
        <v>NE</v>
      </c>
      <c r="I23" s="101">
        <f>'Parcijalni_cjeloviti ispit'!K24</f>
        <v>0</v>
      </c>
      <c r="J23" s="258" t="str">
        <f>'Parcijalni_cjeloviti ispit'!L24</f>
        <v>NE</v>
      </c>
      <c r="K23" s="101">
        <f>'Parcijalni_cjeloviti ispit'!M24</f>
        <v>0</v>
      </c>
      <c r="L23" s="258" t="str">
        <f>'Parcijalni_cjeloviti ispit'!N24</f>
        <v>NE</v>
      </c>
      <c r="M23" s="101">
        <f>'Parcijalni_cjeloviti ispit'!O24</f>
        <v>0</v>
      </c>
      <c r="N23" s="258" t="str">
        <f>'Parcijalni_cjeloviti ispit'!P24</f>
        <v>NE</v>
      </c>
      <c r="O23" s="101">
        <f>'Parcijalni_cjeloviti ispit'!Q24</f>
        <v>0</v>
      </c>
      <c r="P23" s="258" t="str">
        <f>'Parcijalni_cjeloviti ispit'!R24</f>
        <v>NE</v>
      </c>
      <c r="Q23" s="235">
        <f>'Parcijalni_cjeloviti ispit'!S24</f>
        <v>0</v>
      </c>
      <c r="R23" s="235" t="str">
        <f>'Parcijalni_cjeloviti ispit'!T24</f>
        <v>NE</v>
      </c>
    </row>
    <row r="24" spans="1:18" ht="15.75" thickBot="1" x14ac:dyDescent="0.3">
      <c r="A24" s="257">
        <f>'Parcijalni_cjeloviti ispit'!C25</f>
        <v>0</v>
      </c>
      <c r="B24" s="102" t="str">
        <f>'Parcijalni_cjeloviti ispit'!D25</f>
        <v>P</v>
      </c>
      <c r="C24" s="103" t="str">
        <f>'Parcijalni_cjeloviti ispit'!E25</f>
        <v/>
      </c>
      <c r="D24" s="259">
        <f>'Parcijalni_cjeloviti ispit'!F25</f>
        <v>0</v>
      </c>
      <c r="E24" s="104" t="str">
        <f>'Parcijalni_cjeloviti ispit'!G25</f>
        <v/>
      </c>
      <c r="F24" s="259">
        <f>'Parcijalni_cjeloviti ispit'!H25</f>
        <v>0</v>
      </c>
      <c r="G24" s="104" t="str">
        <f>'Parcijalni_cjeloviti ispit'!I25</f>
        <v/>
      </c>
      <c r="H24" s="259">
        <f>'Parcijalni_cjeloviti ispit'!J25</f>
        <v>0</v>
      </c>
      <c r="I24" s="104" t="str">
        <f>'Parcijalni_cjeloviti ispit'!K25</f>
        <v/>
      </c>
      <c r="J24" s="259">
        <f>'Parcijalni_cjeloviti ispit'!L25</f>
        <v>0</v>
      </c>
      <c r="K24" s="104" t="str">
        <f>'Parcijalni_cjeloviti ispit'!M25</f>
        <v/>
      </c>
      <c r="L24" s="259">
        <f>'Parcijalni_cjeloviti ispit'!N25</f>
        <v>0</v>
      </c>
      <c r="M24" s="104" t="str">
        <f>'Parcijalni_cjeloviti ispit'!O25</f>
        <v/>
      </c>
      <c r="N24" s="259">
        <f>'Parcijalni_cjeloviti ispit'!P25</f>
        <v>0</v>
      </c>
      <c r="O24" s="104" t="str">
        <f>'Parcijalni_cjeloviti ispit'!Q25</f>
        <v/>
      </c>
      <c r="P24" s="259">
        <f>'Parcijalni_cjeloviti ispit'!R25</f>
        <v>0</v>
      </c>
      <c r="Q24" s="236">
        <f>'Parcijalni_cjeloviti ispit'!S25</f>
        <v>0</v>
      </c>
      <c r="R24" s="236">
        <f>'Parcijalni_cjeloviti ispit'!T25</f>
        <v>0</v>
      </c>
    </row>
    <row r="25" spans="1:18" x14ac:dyDescent="0.25">
      <c r="A25" s="256">
        <f>'Parcijalni_cjeloviti ispit'!C26</f>
        <v>0</v>
      </c>
      <c r="B25" s="100" t="str">
        <f>'Parcijalni_cjeloviti ispit'!D26</f>
        <v>B</v>
      </c>
      <c r="C25" s="101">
        <f>'Parcijalni_cjeloviti ispit'!E26</f>
        <v>0</v>
      </c>
      <c r="D25" s="258" t="str">
        <f>'Parcijalni_cjeloviti ispit'!F26</f>
        <v>NE</v>
      </c>
      <c r="E25" s="101">
        <f>'Parcijalni_cjeloviti ispit'!G26</f>
        <v>0</v>
      </c>
      <c r="F25" s="258" t="str">
        <f>'Parcijalni_cjeloviti ispit'!H26</f>
        <v>NE</v>
      </c>
      <c r="G25" s="101">
        <f>'Parcijalni_cjeloviti ispit'!I26</f>
        <v>0</v>
      </c>
      <c r="H25" s="258" t="str">
        <f>'Parcijalni_cjeloviti ispit'!J26</f>
        <v>NE</v>
      </c>
      <c r="I25" s="101">
        <f>'Parcijalni_cjeloviti ispit'!K26</f>
        <v>0</v>
      </c>
      <c r="J25" s="258" t="str">
        <f>'Parcijalni_cjeloviti ispit'!L26</f>
        <v>NE</v>
      </c>
      <c r="K25" s="101">
        <f>'Parcijalni_cjeloviti ispit'!M26</f>
        <v>0</v>
      </c>
      <c r="L25" s="258" t="str">
        <f>'Parcijalni_cjeloviti ispit'!N26</f>
        <v>NE</v>
      </c>
      <c r="M25" s="101">
        <f>'Parcijalni_cjeloviti ispit'!O26</f>
        <v>0</v>
      </c>
      <c r="N25" s="258" t="str">
        <f>'Parcijalni_cjeloviti ispit'!P26</f>
        <v>NE</v>
      </c>
      <c r="O25" s="101">
        <f>'Parcijalni_cjeloviti ispit'!Q26</f>
        <v>0</v>
      </c>
      <c r="P25" s="258" t="str">
        <f>'Parcijalni_cjeloviti ispit'!R26</f>
        <v>NE</v>
      </c>
      <c r="Q25" s="235">
        <f>'Parcijalni_cjeloviti ispit'!S26</f>
        <v>0</v>
      </c>
      <c r="R25" s="235" t="str">
        <f>'Parcijalni_cjeloviti ispit'!T26</f>
        <v>NE</v>
      </c>
    </row>
    <row r="26" spans="1:18" ht="15.75" thickBot="1" x14ac:dyDescent="0.3">
      <c r="A26" s="257">
        <f>'Parcijalni_cjeloviti ispit'!C27</f>
        <v>0</v>
      </c>
      <c r="B26" s="102" t="str">
        <f>'Parcijalni_cjeloviti ispit'!D27</f>
        <v>P</v>
      </c>
      <c r="C26" s="103" t="str">
        <f>'Parcijalni_cjeloviti ispit'!E27</f>
        <v/>
      </c>
      <c r="D26" s="259">
        <f>'Parcijalni_cjeloviti ispit'!F27</f>
        <v>0</v>
      </c>
      <c r="E26" s="104" t="str">
        <f>'Parcijalni_cjeloviti ispit'!G27</f>
        <v/>
      </c>
      <c r="F26" s="259">
        <f>'Parcijalni_cjeloviti ispit'!H27</f>
        <v>0</v>
      </c>
      <c r="G26" s="104" t="str">
        <f>'Parcijalni_cjeloviti ispit'!I27</f>
        <v/>
      </c>
      <c r="H26" s="259">
        <f>'Parcijalni_cjeloviti ispit'!J27</f>
        <v>0</v>
      </c>
      <c r="I26" s="104" t="str">
        <f>'Parcijalni_cjeloviti ispit'!K27</f>
        <v/>
      </c>
      <c r="J26" s="259">
        <f>'Parcijalni_cjeloviti ispit'!L27</f>
        <v>0</v>
      </c>
      <c r="K26" s="104" t="str">
        <f>'Parcijalni_cjeloviti ispit'!M27</f>
        <v/>
      </c>
      <c r="L26" s="259">
        <f>'Parcijalni_cjeloviti ispit'!N27</f>
        <v>0</v>
      </c>
      <c r="M26" s="104" t="str">
        <f>'Parcijalni_cjeloviti ispit'!O27</f>
        <v/>
      </c>
      <c r="N26" s="259">
        <f>'Parcijalni_cjeloviti ispit'!P27</f>
        <v>0</v>
      </c>
      <c r="O26" s="104" t="str">
        <f>'Parcijalni_cjeloviti ispit'!Q27</f>
        <v/>
      </c>
      <c r="P26" s="259">
        <f>'Parcijalni_cjeloviti ispit'!R27</f>
        <v>0</v>
      </c>
      <c r="Q26" s="236">
        <f>'Parcijalni_cjeloviti ispit'!S27</f>
        <v>0</v>
      </c>
      <c r="R26" s="236">
        <f>'Parcijalni_cjeloviti ispit'!T27</f>
        <v>0</v>
      </c>
    </row>
    <row r="27" spans="1:18" x14ac:dyDescent="0.25">
      <c r="A27" s="256">
        <f>'Parcijalni_cjeloviti ispit'!C28</f>
        <v>0</v>
      </c>
      <c r="B27" s="100" t="str">
        <f>'Parcijalni_cjeloviti ispit'!D28</f>
        <v>B</v>
      </c>
      <c r="C27" s="101">
        <f>'Parcijalni_cjeloviti ispit'!E28</f>
        <v>0</v>
      </c>
      <c r="D27" s="258" t="str">
        <f>'Parcijalni_cjeloviti ispit'!F28</f>
        <v>NE</v>
      </c>
      <c r="E27" s="101">
        <f>'Parcijalni_cjeloviti ispit'!G28</f>
        <v>0</v>
      </c>
      <c r="F27" s="258" t="str">
        <f>'Parcijalni_cjeloviti ispit'!H28</f>
        <v>NE</v>
      </c>
      <c r="G27" s="101">
        <f>'Parcijalni_cjeloviti ispit'!I28</f>
        <v>0</v>
      </c>
      <c r="H27" s="258" t="str">
        <f>'Parcijalni_cjeloviti ispit'!J28</f>
        <v>NE</v>
      </c>
      <c r="I27" s="101">
        <f>'Parcijalni_cjeloviti ispit'!K28</f>
        <v>0</v>
      </c>
      <c r="J27" s="258" t="str">
        <f>'Parcijalni_cjeloviti ispit'!L28</f>
        <v>NE</v>
      </c>
      <c r="K27" s="101">
        <f>'Parcijalni_cjeloviti ispit'!M28</f>
        <v>0</v>
      </c>
      <c r="L27" s="258" t="str">
        <f>'Parcijalni_cjeloviti ispit'!N28</f>
        <v>NE</v>
      </c>
      <c r="M27" s="101">
        <f>'Parcijalni_cjeloviti ispit'!O28</f>
        <v>0</v>
      </c>
      <c r="N27" s="258" t="str">
        <f>'Parcijalni_cjeloviti ispit'!P28</f>
        <v>NE</v>
      </c>
      <c r="O27" s="101">
        <f>'Parcijalni_cjeloviti ispit'!Q28</f>
        <v>0</v>
      </c>
      <c r="P27" s="258" t="str">
        <f>'Parcijalni_cjeloviti ispit'!R28</f>
        <v>NE</v>
      </c>
      <c r="Q27" s="235">
        <f>'Parcijalni_cjeloviti ispit'!S28</f>
        <v>0</v>
      </c>
      <c r="R27" s="235" t="str">
        <f>'Parcijalni_cjeloviti ispit'!T28</f>
        <v>NE</v>
      </c>
    </row>
    <row r="28" spans="1:18" ht="15.75" thickBot="1" x14ac:dyDescent="0.3">
      <c r="A28" s="257">
        <f>'Parcijalni_cjeloviti ispit'!C29</f>
        <v>0</v>
      </c>
      <c r="B28" s="102" t="str">
        <f>'Parcijalni_cjeloviti ispit'!D29</f>
        <v>P</v>
      </c>
      <c r="C28" s="103" t="str">
        <f>'Parcijalni_cjeloviti ispit'!E29</f>
        <v/>
      </c>
      <c r="D28" s="259">
        <f>'Parcijalni_cjeloviti ispit'!F29</f>
        <v>0</v>
      </c>
      <c r="E28" s="104" t="str">
        <f>'Parcijalni_cjeloviti ispit'!G29</f>
        <v/>
      </c>
      <c r="F28" s="259">
        <f>'Parcijalni_cjeloviti ispit'!H29</f>
        <v>0</v>
      </c>
      <c r="G28" s="104" t="str">
        <f>'Parcijalni_cjeloviti ispit'!I29</f>
        <v/>
      </c>
      <c r="H28" s="259">
        <f>'Parcijalni_cjeloviti ispit'!J29</f>
        <v>0</v>
      </c>
      <c r="I28" s="104" t="str">
        <f>'Parcijalni_cjeloviti ispit'!K29</f>
        <v/>
      </c>
      <c r="J28" s="259">
        <f>'Parcijalni_cjeloviti ispit'!L29</f>
        <v>0</v>
      </c>
      <c r="K28" s="104" t="str">
        <f>'Parcijalni_cjeloviti ispit'!M29</f>
        <v/>
      </c>
      <c r="L28" s="259">
        <f>'Parcijalni_cjeloviti ispit'!N29</f>
        <v>0</v>
      </c>
      <c r="M28" s="104" t="str">
        <f>'Parcijalni_cjeloviti ispit'!O29</f>
        <v/>
      </c>
      <c r="N28" s="259">
        <f>'Parcijalni_cjeloviti ispit'!P29</f>
        <v>0</v>
      </c>
      <c r="O28" s="104" t="str">
        <f>'Parcijalni_cjeloviti ispit'!Q29</f>
        <v/>
      </c>
      <c r="P28" s="259">
        <f>'Parcijalni_cjeloviti ispit'!R29</f>
        <v>0</v>
      </c>
      <c r="Q28" s="236">
        <f>'Parcijalni_cjeloviti ispit'!S29</f>
        <v>0</v>
      </c>
      <c r="R28" s="236">
        <f>'Parcijalni_cjeloviti ispit'!T29</f>
        <v>0</v>
      </c>
    </row>
    <row r="29" spans="1:18" x14ac:dyDescent="0.25">
      <c r="A29" s="256">
        <f>'Parcijalni_cjeloviti ispit'!C30</f>
        <v>0</v>
      </c>
      <c r="B29" s="100" t="str">
        <f>'Parcijalni_cjeloviti ispit'!D30</f>
        <v>B</v>
      </c>
      <c r="C29" s="101">
        <f>'Parcijalni_cjeloviti ispit'!E30</f>
        <v>0</v>
      </c>
      <c r="D29" s="258" t="str">
        <f>'Parcijalni_cjeloviti ispit'!F30</f>
        <v>NE</v>
      </c>
      <c r="E29" s="101">
        <f>'Parcijalni_cjeloviti ispit'!G30</f>
        <v>0</v>
      </c>
      <c r="F29" s="258" t="str">
        <f>'Parcijalni_cjeloviti ispit'!H30</f>
        <v>NE</v>
      </c>
      <c r="G29" s="101">
        <f>'Parcijalni_cjeloviti ispit'!I30</f>
        <v>0</v>
      </c>
      <c r="H29" s="258" t="str">
        <f>'Parcijalni_cjeloviti ispit'!J30</f>
        <v>NE</v>
      </c>
      <c r="I29" s="101">
        <f>'Parcijalni_cjeloviti ispit'!K30</f>
        <v>0</v>
      </c>
      <c r="J29" s="258" t="str">
        <f>'Parcijalni_cjeloviti ispit'!L30</f>
        <v>NE</v>
      </c>
      <c r="K29" s="101">
        <f>'Parcijalni_cjeloviti ispit'!M30</f>
        <v>0</v>
      </c>
      <c r="L29" s="258" t="str">
        <f>'Parcijalni_cjeloviti ispit'!N30</f>
        <v>NE</v>
      </c>
      <c r="M29" s="101">
        <f>'Parcijalni_cjeloviti ispit'!O30</f>
        <v>0</v>
      </c>
      <c r="N29" s="258" t="str">
        <f>'Parcijalni_cjeloviti ispit'!P30</f>
        <v>NE</v>
      </c>
      <c r="O29" s="101">
        <f>'Parcijalni_cjeloviti ispit'!Q30</f>
        <v>0</v>
      </c>
      <c r="P29" s="258" t="str">
        <f>'Parcijalni_cjeloviti ispit'!R30</f>
        <v>NE</v>
      </c>
      <c r="Q29" s="235">
        <f>'Parcijalni_cjeloviti ispit'!S30</f>
        <v>0</v>
      </c>
      <c r="R29" s="235" t="str">
        <f>'Parcijalni_cjeloviti ispit'!T30</f>
        <v>NE</v>
      </c>
    </row>
    <row r="30" spans="1:18" ht="15.75" thickBot="1" x14ac:dyDescent="0.3">
      <c r="A30" s="257">
        <f>'Parcijalni_cjeloviti ispit'!C31</f>
        <v>0</v>
      </c>
      <c r="B30" s="102" t="str">
        <f>'Parcijalni_cjeloviti ispit'!D31</f>
        <v>P</v>
      </c>
      <c r="C30" s="103" t="str">
        <f>'Parcijalni_cjeloviti ispit'!E31</f>
        <v/>
      </c>
      <c r="D30" s="259">
        <f>'Parcijalni_cjeloviti ispit'!F31</f>
        <v>0</v>
      </c>
      <c r="E30" s="104" t="str">
        <f>'Parcijalni_cjeloviti ispit'!G31</f>
        <v/>
      </c>
      <c r="F30" s="259">
        <f>'Parcijalni_cjeloviti ispit'!H31</f>
        <v>0</v>
      </c>
      <c r="G30" s="104" t="str">
        <f>'Parcijalni_cjeloviti ispit'!I31</f>
        <v/>
      </c>
      <c r="H30" s="259">
        <f>'Parcijalni_cjeloviti ispit'!J31</f>
        <v>0</v>
      </c>
      <c r="I30" s="104" t="str">
        <f>'Parcijalni_cjeloviti ispit'!K31</f>
        <v/>
      </c>
      <c r="J30" s="259">
        <f>'Parcijalni_cjeloviti ispit'!L31</f>
        <v>0</v>
      </c>
      <c r="K30" s="104" t="str">
        <f>'Parcijalni_cjeloviti ispit'!M31</f>
        <v/>
      </c>
      <c r="L30" s="259">
        <f>'Parcijalni_cjeloviti ispit'!N31</f>
        <v>0</v>
      </c>
      <c r="M30" s="104" t="str">
        <f>'Parcijalni_cjeloviti ispit'!O31</f>
        <v/>
      </c>
      <c r="N30" s="259">
        <f>'Parcijalni_cjeloviti ispit'!P31</f>
        <v>0</v>
      </c>
      <c r="O30" s="104" t="str">
        <f>'Parcijalni_cjeloviti ispit'!Q31</f>
        <v/>
      </c>
      <c r="P30" s="259">
        <f>'Parcijalni_cjeloviti ispit'!R31</f>
        <v>0</v>
      </c>
      <c r="Q30" s="236">
        <f>'Parcijalni_cjeloviti ispit'!S31</f>
        <v>0</v>
      </c>
      <c r="R30" s="236">
        <f>'Parcijalni_cjeloviti ispit'!T31</f>
        <v>0</v>
      </c>
    </row>
    <row r="31" spans="1:18" x14ac:dyDescent="0.25">
      <c r="A31" s="256">
        <f>'Parcijalni_cjeloviti ispit'!C32</f>
        <v>0</v>
      </c>
      <c r="B31" s="100" t="str">
        <f>'Parcijalni_cjeloviti ispit'!D32</f>
        <v>B</v>
      </c>
      <c r="C31" s="101">
        <f>'Parcijalni_cjeloviti ispit'!E32</f>
        <v>0</v>
      </c>
      <c r="D31" s="258" t="str">
        <f>'Parcijalni_cjeloviti ispit'!F32</f>
        <v>NE</v>
      </c>
      <c r="E31" s="101">
        <f>'Parcijalni_cjeloviti ispit'!G32</f>
        <v>0</v>
      </c>
      <c r="F31" s="258" t="str">
        <f>'Parcijalni_cjeloviti ispit'!H32</f>
        <v>NE</v>
      </c>
      <c r="G31" s="101">
        <f>'Parcijalni_cjeloviti ispit'!I32</f>
        <v>0</v>
      </c>
      <c r="H31" s="258" t="str">
        <f>'Parcijalni_cjeloviti ispit'!J32</f>
        <v>NE</v>
      </c>
      <c r="I31" s="101">
        <f>'Parcijalni_cjeloviti ispit'!K32</f>
        <v>0</v>
      </c>
      <c r="J31" s="258" t="str">
        <f>'Parcijalni_cjeloviti ispit'!L32</f>
        <v>NE</v>
      </c>
      <c r="K31" s="101">
        <f>'Parcijalni_cjeloviti ispit'!M32</f>
        <v>0</v>
      </c>
      <c r="L31" s="258" t="str">
        <f>'Parcijalni_cjeloviti ispit'!N32</f>
        <v>NE</v>
      </c>
      <c r="M31" s="101">
        <f>'Parcijalni_cjeloviti ispit'!O32</f>
        <v>0</v>
      </c>
      <c r="N31" s="258" t="str">
        <f>'Parcijalni_cjeloviti ispit'!P32</f>
        <v>NE</v>
      </c>
      <c r="O31" s="101">
        <f>'Parcijalni_cjeloviti ispit'!Q32</f>
        <v>0</v>
      </c>
      <c r="P31" s="258" t="str">
        <f>'Parcijalni_cjeloviti ispit'!R32</f>
        <v>NE</v>
      </c>
      <c r="Q31" s="235">
        <f>'Parcijalni_cjeloviti ispit'!S32</f>
        <v>0</v>
      </c>
      <c r="R31" s="235" t="str">
        <f>'Parcijalni_cjeloviti ispit'!T32</f>
        <v>NE</v>
      </c>
    </row>
    <row r="32" spans="1:18" ht="15.75" thickBot="1" x14ac:dyDescent="0.3">
      <c r="A32" s="257">
        <f>'Parcijalni_cjeloviti ispit'!C33</f>
        <v>0</v>
      </c>
      <c r="B32" s="102" t="str">
        <f>'Parcijalni_cjeloviti ispit'!D33</f>
        <v>P</v>
      </c>
      <c r="C32" s="103" t="str">
        <f>'Parcijalni_cjeloviti ispit'!E33</f>
        <v/>
      </c>
      <c r="D32" s="259">
        <f>'Parcijalni_cjeloviti ispit'!F33</f>
        <v>0</v>
      </c>
      <c r="E32" s="104" t="str">
        <f>'Parcijalni_cjeloviti ispit'!G33</f>
        <v/>
      </c>
      <c r="F32" s="259">
        <f>'Parcijalni_cjeloviti ispit'!H33</f>
        <v>0</v>
      </c>
      <c r="G32" s="104" t="str">
        <f>'Parcijalni_cjeloviti ispit'!I33</f>
        <v/>
      </c>
      <c r="H32" s="259">
        <f>'Parcijalni_cjeloviti ispit'!J33</f>
        <v>0</v>
      </c>
      <c r="I32" s="104" t="str">
        <f>'Parcijalni_cjeloviti ispit'!K33</f>
        <v/>
      </c>
      <c r="J32" s="259">
        <f>'Parcijalni_cjeloviti ispit'!L33</f>
        <v>0</v>
      </c>
      <c r="K32" s="104" t="str">
        <f>'Parcijalni_cjeloviti ispit'!M33</f>
        <v/>
      </c>
      <c r="L32" s="259">
        <f>'Parcijalni_cjeloviti ispit'!N33</f>
        <v>0</v>
      </c>
      <c r="M32" s="104" t="str">
        <f>'Parcijalni_cjeloviti ispit'!O33</f>
        <v/>
      </c>
      <c r="N32" s="259">
        <f>'Parcijalni_cjeloviti ispit'!P33</f>
        <v>0</v>
      </c>
      <c r="O32" s="104" t="str">
        <f>'Parcijalni_cjeloviti ispit'!Q33</f>
        <v/>
      </c>
      <c r="P32" s="259">
        <f>'Parcijalni_cjeloviti ispit'!R33</f>
        <v>0</v>
      </c>
      <c r="Q32" s="236">
        <f>'Parcijalni_cjeloviti ispit'!S33</f>
        <v>0</v>
      </c>
      <c r="R32" s="236">
        <f>'Parcijalni_cjeloviti ispit'!T33</f>
        <v>0</v>
      </c>
    </row>
    <row r="33" spans="1:18" x14ac:dyDescent="0.25">
      <c r="A33" s="256">
        <f>'Parcijalni_cjeloviti ispit'!C34</f>
        <v>0</v>
      </c>
      <c r="B33" s="100" t="str">
        <f>'Parcijalni_cjeloviti ispit'!D34</f>
        <v>B</v>
      </c>
      <c r="C33" s="101">
        <f>'Parcijalni_cjeloviti ispit'!E34</f>
        <v>0</v>
      </c>
      <c r="D33" s="258" t="str">
        <f>'Parcijalni_cjeloviti ispit'!F34</f>
        <v>NE</v>
      </c>
      <c r="E33" s="101">
        <f>'Parcijalni_cjeloviti ispit'!G34</f>
        <v>0</v>
      </c>
      <c r="F33" s="258" t="str">
        <f>'Parcijalni_cjeloviti ispit'!H34</f>
        <v>NE</v>
      </c>
      <c r="G33" s="101">
        <f>'Parcijalni_cjeloviti ispit'!I34</f>
        <v>0</v>
      </c>
      <c r="H33" s="258" t="str">
        <f>'Parcijalni_cjeloviti ispit'!J34</f>
        <v>NE</v>
      </c>
      <c r="I33" s="101">
        <f>'Parcijalni_cjeloviti ispit'!K34</f>
        <v>0</v>
      </c>
      <c r="J33" s="258" t="str">
        <f>'Parcijalni_cjeloviti ispit'!L34</f>
        <v>NE</v>
      </c>
      <c r="K33" s="101">
        <f>'Parcijalni_cjeloviti ispit'!M34</f>
        <v>0</v>
      </c>
      <c r="L33" s="258" t="str">
        <f>'Parcijalni_cjeloviti ispit'!N34</f>
        <v>NE</v>
      </c>
      <c r="M33" s="101">
        <f>'Parcijalni_cjeloviti ispit'!O34</f>
        <v>0</v>
      </c>
      <c r="N33" s="258" t="str">
        <f>'Parcijalni_cjeloviti ispit'!P34</f>
        <v>NE</v>
      </c>
      <c r="O33" s="101">
        <f>'Parcijalni_cjeloviti ispit'!Q34</f>
        <v>0</v>
      </c>
      <c r="P33" s="258" t="str">
        <f>'Parcijalni_cjeloviti ispit'!R34</f>
        <v>NE</v>
      </c>
      <c r="Q33" s="235">
        <f>'Parcijalni_cjeloviti ispit'!S34</f>
        <v>0</v>
      </c>
      <c r="R33" s="235" t="str">
        <f>'Parcijalni_cjeloviti ispit'!T34</f>
        <v>NE</v>
      </c>
    </row>
    <row r="34" spans="1:18" ht="15.75" thickBot="1" x14ac:dyDescent="0.3">
      <c r="A34" s="257">
        <f>'Parcijalni_cjeloviti ispit'!C35</f>
        <v>0</v>
      </c>
      <c r="B34" s="102" t="str">
        <f>'Parcijalni_cjeloviti ispit'!D35</f>
        <v>P</v>
      </c>
      <c r="C34" s="103" t="str">
        <f>'Parcijalni_cjeloviti ispit'!E35</f>
        <v/>
      </c>
      <c r="D34" s="259">
        <f>'Parcijalni_cjeloviti ispit'!F35</f>
        <v>0</v>
      </c>
      <c r="E34" s="104" t="str">
        <f>'Parcijalni_cjeloviti ispit'!G35</f>
        <v/>
      </c>
      <c r="F34" s="259">
        <f>'Parcijalni_cjeloviti ispit'!H35</f>
        <v>0</v>
      </c>
      <c r="G34" s="104" t="str">
        <f>'Parcijalni_cjeloviti ispit'!I35</f>
        <v/>
      </c>
      <c r="H34" s="259">
        <f>'Parcijalni_cjeloviti ispit'!J35</f>
        <v>0</v>
      </c>
      <c r="I34" s="104" t="str">
        <f>'Parcijalni_cjeloviti ispit'!K35</f>
        <v/>
      </c>
      <c r="J34" s="259">
        <f>'Parcijalni_cjeloviti ispit'!L35</f>
        <v>0</v>
      </c>
      <c r="K34" s="104" t="str">
        <f>'Parcijalni_cjeloviti ispit'!M35</f>
        <v/>
      </c>
      <c r="L34" s="259">
        <f>'Parcijalni_cjeloviti ispit'!N35</f>
        <v>0</v>
      </c>
      <c r="M34" s="104" t="str">
        <f>'Parcijalni_cjeloviti ispit'!O35</f>
        <v/>
      </c>
      <c r="N34" s="259">
        <f>'Parcijalni_cjeloviti ispit'!P35</f>
        <v>0</v>
      </c>
      <c r="O34" s="104" t="str">
        <f>'Parcijalni_cjeloviti ispit'!Q35</f>
        <v/>
      </c>
      <c r="P34" s="259">
        <f>'Parcijalni_cjeloviti ispit'!R35</f>
        <v>0</v>
      </c>
      <c r="Q34" s="236">
        <f>'Parcijalni_cjeloviti ispit'!S35</f>
        <v>0</v>
      </c>
      <c r="R34" s="236">
        <f>'Parcijalni_cjeloviti ispit'!T35</f>
        <v>0</v>
      </c>
    </row>
    <row r="35" spans="1:18" x14ac:dyDescent="0.25">
      <c r="A35" s="256">
        <f>'Parcijalni_cjeloviti ispit'!C36</f>
        <v>0</v>
      </c>
      <c r="B35" s="100" t="str">
        <f>'Parcijalni_cjeloviti ispit'!D36</f>
        <v>B</v>
      </c>
      <c r="C35" s="101">
        <f>'Parcijalni_cjeloviti ispit'!E36</f>
        <v>0</v>
      </c>
      <c r="D35" s="258" t="str">
        <f>'Parcijalni_cjeloviti ispit'!F36</f>
        <v>NE</v>
      </c>
      <c r="E35" s="101">
        <f>'Parcijalni_cjeloviti ispit'!G36</f>
        <v>0</v>
      </c>
      <c r="F35" s="258" t="str">
        <f>'Parcijalni_cjeloviti ispit'!H36</f>
        <v>NE</v>
      </c>
      <c r="G35" s="101">
        <f>'Parcijalni_cjeloviti ispit'!I36</f>
        <v>0</v>
      </c>
      <c r="H35" s="258" t="str">
        <f>'Parcijalni_cjeloviti ispit'!J36</f>
        <v>NE</v>
      </c>
      <c r="I35" s="101">
        <f>'Parcijalni_cjeloviti ispit'!K36</f>
        <v>0</v>
      </c>
      <c r="J35" s="258" t="str">
        <f>'Parcijalni_cjeloviti ispit'!L36</f>
        <v>NE</v>
      </c>
      <c r="K35" s="101">
        <f>'Parcijalni_cjeloviti ispit'!M36</f>
        <v>0</v>
      </c>
      <c r="L35" s="258" t="str">
        <f>'Parcijalni_cjeloviti ispit'!N36</f>
        <v>NE</v>
      </c>
      <c r="M35" s="101">
        <f>'Parcijalni_cjeloviti ispit'!O36</f>
        <v>0</v>
      </c>
      <c r="N35" s="258" t="str">
        <f>'Parcijalni_cjeloviti ispit'!P36</f>
        <v>NE</v>
      </c>
      <c r="O35" s="101">
        <f>'Parcijalni_cjeloviti ispit'!Q36</f>
        <v>0</v>
      </c>
      <c r="P35" s="258" t="str">
        <f>'Parcijalni_cjeloviti ispit'!R36</f>
        <v>NE</v>
      </c>
      <c r="Q35" s="235">
        <f>'Parcijalni_cjeloviti ispit'!S36</f>
        <v>0</v>
      </c>
      <c r="R35" s="235" t="str">
        <f>'Parcijalni_cjeloviti ispit'!T36</f>
        <v>NE</v>
      </c>
    </row>
    <row r="36" spans="1:18" ht="15.75" thickBot="1" x14ac:dyDescent="0.3">
      <c r="A36" s="257">
        <f>'Parcijalni_cjeloviti ispit'!C37</f>
        <v>0</v>
      </c>
      <c r="B36" s="102" t="str">
        <f>'Parcijalni_cjeloviti ispit'!D37</f>
        <v>P</v>
      </c>
      <c r="C36" s="103" t="str">
        <f>'Parcijalni_cjeloviti ispit'!E37</f>
        <v/>
      </c>
      <c r="D36" s="259">
        <f>'Parcijalni_cjeloviti ispit'!F37</f>
        <v>0</v>
      </c>
      <c r="E36" s="104" t="str">
        <f>'Parcijalni_cjeloviti ispit'!G37</f>
        <v/>
      </c>
      <c r="F36" s="259">
        <f>'Parcijalni_cjeloviti ispit'!H37</f>
        <v>0</v>
      </c>
      <c r="G36" s="104" t="str">
        <f>'Parcijalni_cjeloviti ispit'!I37</f>
        <v/>
      </c>
      <c r="H36" s="259">
        <f>'Parcijalni_cjeloviti ispit'!J37</f>
        <v>0</v>
      </c>
      <c r="I36" s="104" t="str">
        <f>'Parcijalni_cjeloviti ispit'!K37</f>
        <v/>
      </c>
      <c r="J36" s="259">
        <f>'Parcijalni_cjeloviti ispit'!L37</f>
        <v>0</v>
      </c>
      <c r="K36" s="104" t="str">
        <f>'Parcijalni_cjeloviti ispit'!M37</f>
        <v/>
      </c>
      <c r="L36" s="259">
        <f>'Parcijalni_cjeloviti ispit'!N37</f>
        <v>0</v>
      </c>
      <c r="M36" s="104" t="str">
        <f>'Parcijalni_cjeloviti ispit'!O37</f>
        <v/>
      </c>
      <c r="N36" s="259">
        <f>'Parcijalni_cjeloviti ispit'!P37</f>
        <v>0</v>
      </c>
      <c r="O36" s="104" t="str">
        <f>'Parcijalni_cjeloviti ispit'!Q37</f>
        <v/>
      </c>
      <c r="P36" s="259">
        <f>'Parcijalni_cjeloviti ispit'!R37</f>
        <v>0</v>
      </c>
      <c r="Q36" s="236">
        <f>'Parcijalni_cjeloviti ispit'!S37</f>
        <v>0</v>
      </c>
      <c r="R36" s="236">
        <f>'Parcijalni_cjeloviti ispit'!T37</f>
        <v>0</v>
      </c>
    </row>
    <row r="37" spans="1:18" x14ac:dyDescent="0.25">
      <c r="A37" s="256">
        <f>'Parcijalni_cjeloviti ispit'!C38</f>
        <v>0</v>
      </c>
      <c r="B37" s="100" t="str">
        <f>'Parcijalni_cjeloviti ispit'!D38</f>
        <v>B</v>
      </c>
      <c r="C37" s="101">
        <f>'Parcijalni_cjeloviti ispit'!E38</f>
        <v>0</v>
      </c>
      <c r="D37" s="258" t="str">
        <f>'Parcijalni_cjeloviti ispit'!F38</f>
        <v>NE</v>
      </c>
      <c r="E37" s="101">
        <f>'Parcijalni_cjeloviti ispit'!G38</f>
        <v>0</v>
      </c>
      <c r="F37" s="258" t="str">
        <f>'Parcijalni_cjeloviti ispit'!H38</f>
        <v>NE</v>
      </c>
      <c r="G37" s="101">
        <f>'Parcijalni_cjeloviti ispit'!I38</f>
        <v>0</v>
      </c>
      <c r="H37" s="258" t="str">
        <f>'Parcijalni_cjeloviti ispit'!J38</f>
        <v>NE</v>
      </c>
      <c r="I37" s="101">
        <f>'Parcijalni_cjeloviti ispit'!K38</f>
        <v>0</v>
      </c>
      <c r="J37" s="258" t="str">
        <f>'Parcijalni_cjeloviti ispit'!L38</f>
        <v>NE</v>
      </c>
      <c r="K37" s="101">
        <f>'Parcijalni_cjeloviti ispit'!M38</f>
        <v>0</v>
      </c>
      <c r="L37" s="258" t="str">
        <f>'Parcijalni_cjeloviti ispit'!N38</f>
        <v>NE</v>
      </c>
      <c r="M37" s="101">
        <f>'Parcijalni_cjeloviti ispit'!O38</f>
        <v>0</v>
      </c>
      <c r="N37" s="258" t="str">
        <f>'Parcijalni_cjeloviti ispit'!P38</f>
        <v>NE</v>
      </c>
      <c r="O37" s="101">
        <f>'Parcijalni_cjeloviti ispit'!Q38</f>
        <v>0</v>
      </c>
      <c r="P37" s="258" t="str">
        <f>'Parcijalni_cjeloviti ispit'!R38</f>
        <v>NE</v>
      </c>
      <c r="Q37" s="235">
        <f>'Parcijalni_cjeloviti ispit'!S38</f>
        <v>0</v>
      </c>
      <c r="R37" s="235" t="str">
        <f>'Parcijalni_cjeloviti ispit'!T38</f>
        <v>NE</v>
      </c>
    </row>
    <row r="38" spans="1:18" ht="15.75" thickBot="1" x14ac:dyDescent="0.3">
      <c r="A38" s="257">
        <f>'Parcijalni_cjeloviti ispit'!C39</f>
        <v>0</v>
      </c>
      <c r="B38" s="102" t="str">
        <f>'Parcijalni_cjeloviti ispit'!D39</f>
        <v>P</v>
      </c>
      <c r="C38" s="103" t="str">
        <f>'Parcijalni_cjeloviti ispit'!E39</f>
        <v/>
      </c>
      <c r="D38" s="259">
        <f>'Parcijalni_cjeloviti ispit'!F39</f>
        <v>0</v>
      </c>
      <c r="E38" s="104" t="str">
        <f>'Parcijalni_cjeloviti ispit'!G39</f>
        <v/>
      </c>
      <c r="F38" s="259">
        <f>'Parcijalni_cjeloviti ispit'!H39</f>
        <v>0</v>
      </c>
      <c r="G38" s="104" t="str">
        <f>'Parcijalni_cjeloviti ispit'!I39</f>
        <v/>
      </c>
      <c r="H38" s="259">
        <f>'Parcijalni_cjeloviti ispit'!J39</f>
        <v>0</v>
      </c>
      <c r="I38" s="104" t="str">
        <f>'Parcijalni_cjeloviti ispit'!K39</f>
        <v/>
      </c>
      <c r="J38" s="259">
        <f>'Parcijalni_cjeloviti ispit'!L39</f>
        <v>0</v>
      </c>
      <c r="K38" s="104" t="str">
        <f>'Parcijalni_cjeloviti ispit'!M39</f>
        <v/>
      </c>
      <c r="L38" s="259">
        <f>'Parcijalni_cjeloviti ispit'!N39</f>
        <v>0</v>
      </c>
      <c r="M38" s="104" t="str">
        <f>'Parcijalni_cjeloviti ispit'!O39</f>
        <v/>
      </c>
      <c r="N38" s="259">
        <f>'Parcijalni_cjeloviti ispit'!P39</f>
        <v>0</v>
      </c>
      <c r="O38" s="104" t="str">
        <f>'Parcijalni_cjeloviti ispit'!Q39</f>
        <v/>
      </c>
      <c r="P38" s="259">
        <f>'Parcijalni_cjeloviti ispit'!R39</f>
        <v>0</v>
      </c>
      <c r="Q38" s="236">
        <f>'Parcijalni_cjeloviti ispit'!S39</f>
        <v>0</v>
      </c>
      <c r="R38" s="236">
        <f>'Parcijalni_cjeloviti ispit'!T39</f>
        <v>0</v>
      </c>
    </row>
    <row r="39" spans="1:18" x14ac:dyDescent="0.25">
      <c r="A39" s="256">
        <f>'Parcijalni_cjeloviti ispit'!C40</f>
        <v>0</v>
      </c>
      <c r="B39" s="100" t="str">
        <f>'Parcijalni_cjeloviti ispit'!D40</f>
        <v>B</v>
      </c>
      <c r="C39" s="101">
        <f>'Parcijalni_cjeloviti ispit'!E40</f>
        <v>0</v>
      </c>
      <c r="D39" s="258" t="str">
        <f>'Parcijalni_cjeloviti ispit'!F40</f>
        <v>NE</v>
      </c>
      <c r="E39" s="101">
        <f>'Parcijalni_cjeloviti ispit'!G40</f>
        <v>0</v>
      </c>
      <c r="F39" s="258" t="str">
        <f>'Parcijalni_cjeloviti ispit'!H40</f>
        <v>NE</v>
      </c>
      <c r="G39" s="101">
        <f>'Parcijalni_cjeloviti ispit'!I40</f>
        <v>0</v>
      </c>
      <c r="H39" s="258" t="str">
        <f>'Parcijalni_cjeloviti ispit'!J40</f>
        <v>NE</v>
      </c>
      <c r="I39" s="101">
        <f>'Parcijalni_cjeloviti ispit'!K40</f>
        <v>0</v>
      </c>
      <c r="J39" s="258" t="str">
        <f>'Parcijalni_cjeloviti ispit'!L40</f>
        <v>NE</v>
      </c>
      <c r="K39" s="101">
        <f>'Parcijalni_cjeloviti ispit'!M40</f>
        <v>0</v>
      </c>
      <c r="L39" s="258" t="str">
        <f>'Parcijalni_cjeloviti ispit'!N40</f>
        <v>NE</v>
      </c>
      <c r="M39" s="101">
        <f>'Parcijalni_cjeloviti ispit'!O40</f>
        <v>0</v>
      </c>
      <c r="N39" s="258" t="str">
        <f>'Parcijalni_cjeloviti ispit'!P40</f>
        <v>NE</v>
      </c>
      <c r="O39" s="101">
        <f>'Parcijalni_cjeloviti ispit'!Q40</f>
        <v>0</v>
      </c>
      <c r="P39" s="258" t="str">
        <f>'Parcijalni_cjeloviti ispit'!R40</f>
        <v>NE</v>
      </c>
      <c r="Q39" s="235">
        <f>'Parcijalni_cjeloviti ispit'!S40</f>
        <v>0</v>
      </c>
      <c r="R39" s="235" t="str">
        <f>'Parcijalni_cjeloviti ispit'!T40</f>
        <v>NE</v>
      </c>
    </row>
    <row r="40" spans="1:18" ht="15.75" thickBot="1" x14ac:dyDescent="0.3">
      <c r="A40" s="257">
        <f>'Parcijalni_cjeloviti ispit'!C41</f>
        <v>0</v>
      </c>
      <c r="B40" s="102" t="str">
        <f>'Parcijalni_cjeloviti ispit'!D41</f>
        <v>P</v>
      </c>
      <c r="C40" s="103" t="str">
        <f>'Parcijalni_cjeloviti ispit'!E41</f>
        <v/>
      </c>
      <c r="D40" s="259">
        <f>'Parcijalni_cjeloviti ispit'!F41</f>
        <v>0</v>
      </c>
      <c r="E40" s="104" t="str">
        <f>'Parcijalni_cjeloviti ispit'!G41</f>
        <v/>
      </c>
      <c r="F40" s="259">
        <f>'Parcijalni_cjeloviti ispit'!H41</f>
        <v>0</v>
      </c>
      <c r="G40" s="104" t="str">
        <f>'Parcijalni_cjeloviti ispit'!I41</f>
        <v/>
      </c>
      <c r="H40" s="259">
        <f>'Parcijalni_cjeloviti ispit'!J41</f>
        <v>0</v>
      </c>
      <c r="I40" s="104" t="str">
        <f>'Parcijalni_cjeloviti ispit'!K41</f>
        <v/>
      </c>
      <c r="J40" s="259">
        <f>'Parcijalni_cjeloviti ispit'!L41</f>
        <v>0</v>
      </c>
      <c r="K40" s="104" t="str">
        <f>'Parcijalni_cjeloviti ispit'!M41</f>
        <v/>
      </c>
      <c r="L40" s="259">
        <f>'Parcijalni_cjeloviti ispit'!N41</f>
        <v>0</v>
      </c>
      <c r="M40" s="104" t="str">
        <f>'Parcijalni_cjeloviti ispit'!O41</f>
        <v/>
      </c>
      <c r="N40" s="259">
        <f>'Parcijalni_cjeloviti ispit'!P41</f>
        <v>0</v>
      </c>
      <c r="O40" s="104" t="str">
        <f>'Parcijalni_cjeloviti ispit'!Q41</f>
        <v/>
      </c>
      <c r="P40" s="259">
        <f>'Parcijalni_cjeloviti ispit'!R41</f>
        <v>0</v>
      </c>
      <c r="Q40" s="236">
        <f>'Parcijalni_cjeloviti ispit'!S41</f>
        <v>0</v>
      </c>
      <c r="R40" s="236">
        <f>'Parcijalni_cjeloviti ispit'!T41</f>
        <v>0</v>
      </c>
    </row>
    <row r="41" spans="1:18" x14ac:dyDescent="0.25">
      <c r="A41" s="256">
        <f>'Parcijalni_cjeloviti ispit'!C42</f>
        <v>0</v>
      </c>
      <c r="B41" s="100" t="str">
        <f>'Parcijalni_cjeloviti ispit'!D42</f>
        <v>B</v>
      </c>
      <c r="C41" s="101">
        <f>'Parcijalni_cjeloviti ispit'!E42</f>
        <v>0</v>
      </c>
      <c r="D41" s="258" t="str">
        <f>'Parcijalni_cjeloviti ispit'!F42</f>
        <v>NE</v>
      </c>
      <c r="E41" s="101">
        <f>'Parcijalni_cjeloviti ispit'!G42</f>
        <v>0</v>
      </c>
      <c r="F41" s="258" t="str">
        <f>'Parcijalni_cjeloviti ispit'!H42</f>
        <v>NE</v>
      </c>
      <c r="G41" s="101">
        <f>'Parcijalni_cjeloviti ispit'!I42</f>
        <v>0</v>
      </c>
      <c r="H41" s="258" t="str">
        <f>'Parcijalni_cjeloviti ispit'!J42</f>
        <v>NE</v>
      </c>
      <c r="I41" s="101">
        <f>'Parcijalni_cjeloviti ispit'!K42</f>
        <v>0</v>
      </c>
      <c r="J41" s="258" t="str">
        <f>'Parcijalni_cjeloviti ispit'!L42</f>
        <v>NE</v>
      </c>
      <c r="K41" s="101">
        <f>'Parcijalni_cjeloviti ispit'!M42</f>
        <v>0</v>
      </c>
      <c r="L41" s="258" t="str">
        <f>'Parcijalni_cjeloviti ispit'!N42</f>
        <v>NE</v>
      </c>
      <c r="M41" s="101">
        <f>'Parcijalni_cjeloviti ispit'!O42</f>
        <v>0</v>
      </c>
      <c r="N41" s="258" t="str">
        <f>'Parcijalni_cjeloviti ispit'!P42</f>
        <v>NE</v>
      </c>
      <c r="O41" s="101">
        <f>'Parcijalni_cjeloviti ispit'!Q42</f>
        <v>0</v>
      </c>
      <c r="P41" s="258" t="str">
        <f>'Parcijalni_cjeloviti ispit'!R42</f>
        <v>NE</v>
      </c>
      <c r="Q41" s="235">
        <f>'Parcijalni_cjeloviti ispit'!S42</f>
        <v>0</v>
      </c>
      <c r="R41" s="235" t="str">
        <f>'Parcijalni_cjeloviti ispit'!T42</f>
        <v>NE</v>
      </c>
    </row>
    <row r="42" spans="1:18" ht="15.75" thickBot="1" x14ac:dyDescent="0.3">
      <c r="A42" s="257">
        <f>'Parcijalni_cjeloviti ispit'!C43</f>
        <v>0</v>
      </c>
      <c r="B42" s="102" t="str">
        <f>'Parcijalni_cjeloviti ispit'!D43</f>
        <v>P</v>
      </c>
      <c r="C42" s="103" t="str">
        <f>'Parcijalni_cjeloviti ispit'!E43</f>
        <v/>
      </c>
      <c r="D42" s="259">
        <f>'Parcijalni_cjeloviti ispit'!F43</f>
        <v>0</v>
      </c>
      <c r="E42" s="104" t="str">
        <f>'Parcijalni_cjeloviti ispit'!G43</f>
        <v/>
      </c>
      <c r="F42" s="259">
        <f>'Parcijalni_cjeloviti ispit'!H43</f>
        <v>0</v>
      </c>
      <c r="G42" s="104" t="str">
        <f>'Parcijalni_cjeloviti ispit'!I43</f>
        <v/>
      </c>
      <c r="H42" s="259">
        <f>'Parcijalni_cjeloviti ispit'!J43</f>
        <v>0</v>
      </c>
      <c r="I42" s="104" t="str">
        <f>'Parcijalni_cjeloviti ispit'!K43</f>
        <v/>
      </c>
      <c r="J42" s="259">
        <f>'Parcijalni_cjeloviti ispit'!L43</f>
        <v>0</v>
      </c>
      <c r="K42" s="104" t="str">
        <f>'Parcijalni_cjeloviti ispit'!M43</f>
        <v/>
      </c>
      <c r="L42" s="259">
        <f>'Parcijalni_cjeloviti ispit'!N43</f>
        <v>0</v>
      </c>
      <c r="M42" s="104" t="str">
        <f>'Parcijalni_cjeloviti ispit'!O43</f>
        <v/>
      </c>
      <c r="N42" s="259">
        <f>'Parcijalni_cjeloviti ispit'!P43</f>
        <v>0</v>
      </c>
      <c r="O42" s="104" t="str">
        <f>'Parcijalni_cjeloviti ispit'!Q43</f>
        <v/>
      </c>
      <c r="P42" s="259">
        <f>'Parcijalni_cjeloviti ispit'!R43</f>
        <v>0</v>
      </c>
      <c r="Q42" s="236">
        <f>'Parcijalni_cjeloviti ispit'!S43</f>
        <v>0</v>
      </c>
      <c r="R42" s="236">
        <f>'Parcijalni_cjeloviti ispit'!T43</f>
        <v>0</v>
      </c>
    </row>
    <row r="43" spans="1:18" x14ac:dyDescent="0.25">
      <c r="A43" s="256">
        <f>'Parcijalni_cjeloviti ispit'!C44</f>
        <v>0</v>
      </c>
      <c r="B43" s="100" t="str">
        <f>'Parcijalni_cjeloviti ispit'!D44</f>
        <v>B</v>
      </c>
      <c r="C43" s="101">
        <f>'Parcijalni_cjeloviti ispit'!E44</f>
        <v>0</v>
      </c>
      <c r="D43" s="258" t="str">
        <f>'Parcijalni_cjeloviti ispit'!F44</f>
        <v>NE</v>
      </c>
      <c r="E43" s="101">
        <f>'Parcijalni_cjeloviti ispit'!G44</f>
        <v>0</v>
      </c>
      <c r="F43" s="258" t="str">
        <f>'Parcijalni_cjeloviti ispit'!H44</f>
        <v>NE</v>
      </c>
      <c r="G43" s="101">
        <f>'Parcijalni_cjeloviti ispit'!I44</f>
        <v>0</v>
      </c>
      <c r="H43" s="258" t="str">
        <f>'Parcijalni_cjeloviti ispit'!J44</f>
        <v>NE</v>
      </c>
      <c r="I43" s="101">
        <f>'Parcijalni_cjeloviti ispit'!K44</f>
        <v>0</v>
      </c>
      <c r="J43" s="258" t="str">
        <f>'Parcijalni_cjeloviti ispit'!L44</f>
        <v>NE</v>
      </c>
      <c r="K43" s="101">
        <f>'Parcijalni_cjeloviti ispit'!M44</f>
        <v>0</v>
      </c>
      <c r="L43" s="258" t="str">
        <f>'Parcijalni_cjeloviti ispit'!N44</f>
        <v>NE</v>
      </c>
      <c r="M43" s="101">
        <f>'Parcijalni_cjeloviti ispit'!O44</f>
        <v>0</v>
      </c>
      <c r="N43" s="258" t="str">
        <f>'Parcijalni_cjeloviti ispit'!P44</f>
        <v>NE</v>
      </c>
      <c r="O43" s="101">
        <f>'Parcijalni_cjeloviti ispit'!Q44</f>
        <v>0</v>
      </c>
      <c r="P43" s="258" t="str">
        <f>'Parcijalni_cjeloviti ispit'!R44</f>
        <v>NE</v>
      </c>
      <c r="Q43" s="235">
        <f>'Parcijalni_cjeloviti ispit'!S44</f>
        <v>0</v>
      </c>
      <c r="R43" s="235" t="str">
        <f>'Parcijalni_cjeloviti ispit'!T44</f>
        <v>NE</v>
      </c>
    </row>
    <row r="44" spans="1:18" ht="15.75" thickBot="1" x14ac:dyDescent="0.3">
      <c r="A44" s="257">
        <f>'Parcijalni_cjeloviti ispit'!C45</f>
        <v>0</v>
      </c>
      <c r="B44" s="102" t="str">
        <f>'Parcijalni_cjeloviti ispit'!D45</f>
        <v>P</v>
      </c>
      <c r="C44" s="103" t="str">
        <f>'Parcijalni_cjeloviti ispit'!E45</f>
        <v/>
      </c>
      <c r="D44" s="259">
        <f>'Parcijalni_cjeloviti ispit'!F45</f>
        <v>0</v>
      </c>
      <c r="E44" s="104" t="str">
        <f>'Parcijalni_cjeloviti ispit'!G45</f>
        <v/>
      </c>
      <c r="F44" s="259">
        <f>'Parcijalni_cjeloviti ispit'!H45</f>
        <v>0</v>
      </c>
      <c r="G44" s="104" t="str">
        <f>'Parcijalni_cjeloviti ispit'!I45</f>
        <v/>
      </c>
      <c r="H44" s="259">
        <f>'Parcijalni_cjeloviti ispit'!J45</f>
        <v>0</v>
      </c>
      <c r="I44" s="104" t="str">
        <f>'Parcijalni_cjeloviti ispit'!K45</f>
        <v/>
      </c>
      <c r="J44" s="259">
        <f>'Parcijalni_cjeloviti ispit'!L45</f>
        <v>0</v>
      </c>
      <c r="K44" s="104" t="str">
        <f>'Parcijalni_cjeloviti ispit'!M45</f>
        <v/>
      </c>
      <c r="L44" s="259">
        <f>'Parcijalni_cjeloviti ispit'!N45</f>
        <v>0</v>
      </c>
      <c r="M44" s="104" t="str">
        <f>'Parcijalni_cjeloviti ispit'!O45</f>
        <v/>
      </c>
      <c r="N44" s="259">
        <f>'Parcijalni_cjeloviti ispit'!P45</f>
        <v>0</v>
      </c>
      <c r="O44" s="104" t="str">
        <f>'Parcijalni_cjeloviti ispit'!Q45</f>
        <v/>
      </c>
      <c r="P44" s="259">
        <f>'Parcijalni_cjeloviti ispit'!R45</f>
        <v>0</v>
      </c>
      <c r="Q44" s="236">
        <f>'Parcijalni_cjeloviti ispit'!S45</f>
        <v>0</v>
      </c>
      <c r="R44" s="236">
        <f>'Parcijalni_cjeloviti ispit'!T45</f>
        <v>0</v>
      </c>
    </row>
    <row r="45" spans="1:18" x14ac:dyDescent="0.25">
      <c r="A45" s="256">
        <f>'Parcijalni_cjeloviti ispit'!C46</f>
        <v>0</v>
      </c>
      <c r="B45" s="100" t="str">
        <f>'Parcijalni_cjeloviti ispit'!D46</f>
        <v>B</v>
      </c>
      <c r="C45" s="101">
        <f>'Parcijalni_cjeloviti ispit'!E46</f>
        <v>0</v>
      </c>
      <c r="D45" s="258" t="str">
        <f>'Parcijalni_cjeloviti ispit'!F46</f>
        <v>NE</v>
      </c>
      <c r="E45" s="101">
        <f>'Parcijalni_cjeloviti ispit'!G46</f>
        <v>0</v>
      </c>
      <c r="F45" s="258" t="str">
        <f>'Parcijalni_cjeloviti ispit'!H46</f>
        <v>NE</v>
      </c>
      <c r="G45" s="101">
        <f>'Parcijalni_cjeloviti ispit'!I46</f>
        <v>0</v>
      </c>
      <c r="H45" s="258" t="str">
        <f>'Parcijalni_cjeloviti ispit'!J46</f>
        <v>NE</v>
      </c>
      <c r="I45" s="101">
        <f>'Parcijalni_cjeloviti ispit'!K46</f>
        <v>0</v>
      </c>
      <c r="J45" s="258" t="str">
        <f>'Parcijalni_cjeloviti ispit'!L46</f>
        <v>NE</v>
      </c>
      <c r="K45" s="101">
        <f>'Parcijalni_cjeloviti ispit'!M46</f>
        <v>0</v>
      </c>
      <c r="L45" s="258" t="str">
        <f>'Parcijalni_cjeloviti ispit'!N46</f>
        <v>NE</v>
      </c>
      <c r="M45" s="101">
        <f>'Parcijalni_cjeloviti ispit'!O46</f>
        <v>0</v>
      </c>
      <c r="N45" s="258" t="str">
        <f>'Parcijalni_cjeloviti ispit'!P46</f>
        <v>NE</v>
      </c>
      <c r="O45" s="101">
        <f>'Parcijalni_cjeloviti ispit'!Q46</f>
        <v>0</v>
      </c>
      <c r="P45" s="258" t="str">
        <f>'Parcijalni_cjeloviti ispit'!R46</f>
        <v>NE</v>
      </c>
      <c r="Q45" s="235">
        <f>'Parcijalni_cjeloviti ispit'!S46</f>
        <v>0</v>
      </c>
      <c r="R45" s="235" t="str">
        <f>'Parcijalni_cjeloviti ispit'!T46</f>
        <v>NE</v>
      </c>
    </row>
    <row r="46" spans="1:18" ht="15.75" thickBot="1" x14ac:dyDescent="0.3">
      <c r="A46" s="257">
        <f>'Parcijalni_cjeloviti ispit'!C47</f>
        <v>0</v>
      </c>
      <c r="B46" s="102" t="str">
        <f>'Parcijalni_cjeloviti ispit'!D47</f>
        <v>P</v>
      </c>
      <c r="C46" s="103" t="str">
        <f>'Parcijalni_cjeloviti ispit'!E47</f>
        <v/>
      </c>
      <c r="D46" s="259">
        <f>'Parcijalni_cjeloviti ispit'!F47</f>
        <v>0</v>
      </c>
      <c r="E46" s="104" t="str">
        <f>'Parcijalni_cjeloviti ispit'!G47</f>
        <v/>
      </c>
      <c r="F46" s="259">
        <f>'Parcijalni_cjeloviti ispit'!H47</f>
        <v>0</v>
      </c>
      <c r="G46" s="104" t="str">
        <f>'Parcijalni_cjeloviti ispit'!I47</f>
        <v/>
      </c>
      <c r="H46" s="259">
        <f>'Parcijalni_cjeloviti ispit'!J47</f>
        <v>0</v>
      </c>
      <c r="I46" s="104" t="str">
        <f>'Parcijalni_cjeloviti ispit'!K47</f>
        <v/>
      </c>
      <c r="J46" s="259">
        <f>'Parcijalni_cjeloviti ispit'!L47</f>
        <v>0</v>
      </c>
      <c r="K46" s="104" t="str">
        <f>'Parcijalni_cjeloviti ispit'!M47</f>
        <v/>
      </c>
      <c r="L46" s="259">
        <f>'Parcijalni_cjeloviti ispit'!N47</f>
        <v>0</v>
      </c>
      <c r="M46" s="104" t="str">
        <f>'Parcijalni_cjeloviti ispit'!O47</f>
        <v/>
      </c>
      <c r="N46" s="259">
        <f>'Parcijalni_cjeloviti ispit'!P47</f>
        <v>0</v>
      </c>
      <c r="O46" s="104" t="str">
        <f>'Parcijalni_cjeloviti ispit'!Q47</f>
        <v/>
      </c>
      <c r="P46" s="259">
        <f>'Parcijalni_cjeloviti ispit'!R47</f>
        <v>0</v>
      </c>
      <c r="Q46" s="236">
        <f>'Parcijalni_cjeloviti ispit'!S47</f>
        <v>0</v>
      </c>
      <c r="R46" s="236">
        <f>'Parcijalni_cjeloviti ispit'!T47</f>
        <v>0</v>
      </c>
    </row>
    <row r="47" spans="1:18" x14ac:dyDescent="0.25">
      <c r="A47" s="256">
        <f>'Parcijalni_cjeloviti ispit'!C48</f>
        <v>0</v>
      </c>
      <c r="B47" s="100" t="str">
        <f>'Parcijalni_cjeloviti ispit'!D48</f>
        <v>B</v>
      </c>
      <c r="C47" s="101">
        <f>'Parcijalni_cjeloviti ispit'!E48</f>
        <v>0</v>
      </c>
      <c r="D47" s="258" t="str">
        <f>'Parcijalni_cjeloviti ispit'!F48</f>
        <v>NE</v>
      </c>
      <c r="E47" s="101">
        <f>'Parcijalni_cjeloviti ispit'!G48</f>
        <v>0</v>
      </c>
      <c r="F47" s="258" t="str">
        <f>'Parcijalni_cjeloviti ispit'!H48</f>
        <v>NE</v>
      </c>
      <c r="G47" s="101">
        <f>'Parcijalni_cjeloviti ispit'!I48</f>
        <v>0</v>
      </c>
      <c r="H47" s="258" t="str">
        <f>'Parcijalni_cjeloviti ispit'!J48</f>
        <v>NE</v>
      </c>
      <c r="I47" s="101">
        <f>'Parcijalni_cjeloviti ispit'!K48</f>
        <v>0</v>
      </c>
      <c r="J47" s="258" t="str">
        <f>'Parcijalni_cjeloviti ispit'!L48</f>
        <v>NE</v>
      </c>
      <c r="K47" s="101">
        <f>'Parcijalni_cjeloviti ispit'!M48</f>
        <v>0</v>
      </c>
      <c r="L47" s="258" t="str">
        <f>'Parcijalni_cjeloviti ispit'!N48</f>
        <v>NE</v>
      </c>
      <c r="M47" s="101">
        <f>'Parcijalni_cjeloviti ispit'!O48</f>
        <v>0</v>
      </c>
      <c r="N47" s="258" t="str">
        <f>'Parcijalni_cjeloviti ispit'!P48</f>
        <v>NE</v>
      </c>
      <c r="O47" s="101">
        <f>'Parcijalni_cjeloviti ispit'!Q48</f>
        <v>0</v>
      </c>
      <c r="P47" s="258" t="str">
        <f>'Parcijalni_cjeloviti ispit'!R48</f>
        <v>NE</v>
      </c>
      <c r="Q47" s="235">
        <f>'Parcijalni_cjeloviti ispit'!S48</f>
        <v>0</v>
      </c>
      <c r="R47" s="235" t="str">
        <f>'Parcijalni_cjeloviti ispit'!T48</f>
        <v>NE</v>
      </c>
    </row>
    <row r="48" spans="1:18" ht="15.75" thickBot="1" x14ac:dyDescent="0.3">
      <c r="A48" s="257">
        <f>'Parcijalni_cjeloviti ispit'!C49</f>
        <v>0</v>
      </c>
      <c r="B48" s="102" t="str">
        <f>'Parcijalni_cjeloviti ispit'!D49</f>
        <v>P</v>
      </c>
      <c r="C48" s="103" t="str">
        <f>'Parcijalni_cjeloviti ispit'!E49</f>
        <v/>
      </c>
      <c r="D48" s="259">
        <f>'Parcijalni_cjeloviti ispit'!F49</f>
        <v>0</v>
      </c>
      <c r="E48" s="104" t="str">
        <f>'Parcijalni_cjeloviti ispit'!G49</f>
        <v/>
      </c>
      <c r="F48" s="259">
        <f>'Parcijalni_cjeloviti ispit'!H49</f>
        <v>0</v>
      </c>
      <c r="G48" s="104" t="str">
        <f>'Parcijalni_cjeloviti ispit'!I49</f>
        <v/>
      </c>
      <c r="H48" s="259">
        <f>'Parcijalni_cjeloviti ispit'!J49</f>
        <v>0</v>
      </c>
      <c r="I48" s="104" t="str">
        <f>'Parcijalni_cjeloviti ispit'!K49</f>
        <v/>
      </c>
      <c r="J48" s="259">
        <f>'Parcijalni_cjeloviti ispit'!L49</f>
        <v>0</v>
      </c>
      <c r="K48" s="104" t="str">
        <f>'Parcijalni_cjeloviti ispit'!M49</f>
        <v/>
      </c>
      <c r="L48" s="259">
        <f>'Parcijalni_cjeloviti ispit'!N49</f>
        <v>0</v>
      </c>
      <c r="M48" s="104" t="str">
        <f>'Parcijalni_cjeloviti ispit'!O49</f>
        <v/>
      </c>
      <c r="N48" s="259">
        <f>'Parcijalni_cjeloviti ispit'!P49</f>
        <v>0</v>
      </c>
      <c r="O48" s="104" t="str">
        <f>'Parcijalni_cjeloviti ispit'!Q49</f>
        <v/>
      </c>
      <c r="P48" s="259">
        <f>'Parcijalni_cjeloviti ispit'!R49</f>
        <v>0</v>
      </c>
      <c r="Q48" s="236">
        <f>'Parcijalni_cjeloviti ispit'!S49</f>
        <v>0</v>
      </c>
      <c r="R48" s="236">
        <f>'Parcijalni_cjeloviti ispit'!T49</f>
        <v>0</v>
      </c>
    </row>
    <row r="49" spans="1:18" x14ac:dyDescent="0.25">
      <c r="A49" s="256">
        <f>'Parcijalni_cjeloviti ispit'!C50</f>
        <v>0</v>
      </c>
      <c r="B49" s="100" t="str">
        <f>'Parcijalni_cjeloviti ispit'!D50</f>
        <v>B</v>
      </c>
      <c r="C49" s="101">
        <f>'Parcijalni_cjeloviti ispit'!E50</f>
        <v>0</v>
      </c>
      <c r="D49" s="258" t="str">
        <f>'Parcijalni_cjeloviti ispit'!F50</f>
        <v>NE</v>
      </c>
      <c r="E49" s="101">
        <f>'Parcijalni_cjeloviti ispit'!G50</f>
        <v>0</v>
      </c>
      <c r="F49" s="258" t="str">
        <f>'Parcijalni_cjeloviti ispit'!H50</f>
        <v>NE</v>
      </c>
      <c r="G49" s="101">
        <f>'Parcijalni_cjeloviti ispit'!I50</f>
        <v>0</v>
      </c>
      <c r="H49" s="258" t="str">
        <f>'Parcijalni_cjeloviti ispit'!J50</f>
        <v>NE</v>
      </c>
      <c r="I49" s="101">
        <f>'Parcijalni_cjeloviti ispit'!K50</f>
        <v>0</v>
      </c>
      <c r="J49" s="258" t="str">
        <f>'Parcijalni_cjeloviti ispit'!L50</f>
        <v>NE</v>
      </c>
      <c r="K49" s="101">
        <f>'Parcijalni_cjeloviti ispit'!M50</f>
        <v>0</v>
      </c>
      <c r="L49" s="258" t="str">
        <f>'Parcijalni_cjeloviti ispit'!N50</f>
        <v>NE</v>
      </c>
      <c r="M49" s="101">
        <f>'Parcijalni_cjeloviti ispit'!O50</f>
        <v>0</v>
      </c>
      <c r="N49" s="258" t="str">
        <f>'Parcijalni_cjeloviti ispit'!P50</f>
        <v>NE</v>
      </c>
      <c r="O49" s="101">
        <f>'Parcijalni_cjeloviti ispit'!Q50</f>
        <v>0</v>
      </c>
      <c r="P49" s="258" t="str">
        <f>'Parcijalni_cjeloviti ispit'!R50</f>
        <v>NE</v>
      </c>
      <c r="Q49" s="235">
        <f>'Parcijalni_cjeloviti ispit'!S50</f>
        <v>0</v>
      </c>
      <c r="R49" s="235" t="str">
        <f>'Parcijalni_cjeloviti ispit'!T50</f>
        <v>NE</v>
      </c>
    </row>
    <row r="50" spans="1:18" ht="15.75" thickBot="1" x14ac:dyDescent="0.3">
      <c r="A50" s="257">
        <f>'Parcijalni_cjeloviti ispit'!C51</f>
        <v>0</v>
      </c>
      <c r="B50" s="102" t="str">
        <f>'Parcijalni_cjeloviti ispit'!D51</f>
        <v>P</v>
      </c>
      <c r="C50" s="103" t="str">
        <f>'Parcijalni_cjeloviti ispit'!E51</f>
        <v/>
      </c>
      <c r="D50" s="259">
        <f>'Parcijalni_cjeloviti ispit'!F51</f>
        <v>0</v>
      </c>
      <c r="E50" s="104" t="str">
        <f>'Parcijalni_cjeloviti ispit'!G51</f>
        <v/>
      </c>
      <c r="F50" s="259">
        <f>'Parcijalni_cjeloviti ispit'!H51</f>
        <v>0</v>
      </c>
      <c r="G50" s="104" t="str">
        <f>'Parcijalni_cjeloviti ispit'!I51</f>
        <v/>
      </c>
      <c r="H50" s="259">
        <f>'Parcijalni_cjeloviti ispit'!J51</f>
        <v>0</v>
      </c>
      <c r="I50" s="104" t="str">
        <f>'Parcijalni_cjeloviti ispit'!K51</f>
        <v/>
      </c>
      <c r="J50" s="259">
        <f>'Parcijalni_cjeloviti ispit'!L51</f>
        <v>0</v>
      </c>
      <c r="K50" s="104" t="str">
        <f>'Parcijalni_cjeloviti ispit'!M51</f>
        <v/>
      </c>
      <c r="L50" s="259">
        <f>'Parcijalni_cjeloviti ispit'!N51</f>
        <v>0</v>
      </c>
      <c r="M50" s="104" t="str">
        <f>'Parcijalni_cjeloviti ispit'!O51</f>
        <v/>
      </c>
      <c r="N50" s="259">
        <f>'Parcijalni_cjeloviti ispit'!P51</f>
        <v>0</v>
      </c>
      <c r="O50" s="104" t="str">
        <f>'Parcijalni_cjeloviti ispit'!Q51</f>
        <v/>
      </c>
      <c r="P50" s="259">
        <f>'Parcijalni_cjeloviti ispit'!R51</f>
        <v>0</v>
      </c>
      <c r="Q50" s="236">
        <f>'Parcijalni_cjeloviti ispit'!S51</f>
        <v>0</v>
      </c>
      <c r="R50" s="236">
        <f>'Parcijalni_cjeloviti ispit'!T51</f>
        <v>0</v>
      </c>
    </row>
    <row r="51" spans="1:18" x14ac:dyDescent="0.25">
      <c r="A51" s="256">
        <f>'Parcijalni_cjeloviti ispit'!C52</f>
        <v>0</v>
      </c>
      <c r="B51" s="100" t="str">
        <f>'Parcijalni_cjeloviti ispit'!D52</f>
        <v>B</v>
      </c>
      <c r="C51" s="101">
        <f>'Parcijalni_cjeloviti ispit'!E52</f>
        <v>0</v>
      </c>
      <c r="D51" s="258" t="str">
        <f>'Parcijalni_cjeloviti ispit'!F52</f>
        <v>NE</v>
      </c>
      <c r="E51" s="101">
        <f>'Parcijalni_cjeloviti ispit'!G52</f>
        <v>0</v>
      </c>
      <c r="F51" s="258" t="str">
        <f>'Parcijalni_cjeloviti ispit'!H52</f>
        <v>NE</v>
      </c>
      <c r="G51" s="101">
        <f>'Parcijalni_cjeloviti ispit'!I52</f>
        <v>0</v>
      </c>
      <c r="H51" s="258" t="str">
        <f>'Parcijalni_cjeloviti ispit'!J52</f>
        <v>NE</v>
      </c>
      <c r="I51" s="101">
        <f>'Parcijalni_cjeloviti ispit'!K52</f>
        <v>0</v>
      </c>
      <c r="J51" s="258" t="str">
        <f>'Parcijalni_cjeloviti ispit'!L52</f>
        <v>NE</v>
      </c>
      <c r="K51" s="101">
        <f>'Parcijalni_cjeloviti ispit'!M52</f>
        <v>0</v>
      </c>
      <c r="L51" s="258" t="str">
        <f>'Parcijalni_cjeloviti ispit'!N52</f>
        <v>NE</v>
      </c>
      <c r="M51" s="101">
        <f>'Parcijalni_cjeloviti ispit'!O52</f>
        <v>0</v>
      </c>
      <c r="N51" s="258" t="str">
        <f>'Parcijalni_cjeloviti ispit'!P52</f>
        <v>NE</v>
      </c>
      <c r="O51" s="101">
        <f>'Parcijalni_cjeloviti ispit'!Q52</f>
        <v>0</v>
      </c>
      <c r="P51" s="258" t="str">
        <f>'Parcijalni_cjeloviti ispit'!R52</f>
        <v>NE</v>
      </c>
      <c r="Q51" s="235">
        <f>'Parcijalni_cjeloviti ispit'!S52</f>
        <v>0</v>
      </c>
      <c r="R51" s="235" t="str">
        <f>'Parcijalni_cjeloviti ispit'!T52</f>
        <v>NE</v>
      </c>
    </row>
    <row r="52" spans="1:18" ht="15.75" thickBot="1" x14ac:dyDescent="0.3">
      <c r="A52" s="257">
        <f>'Parcijalni_cjeloviti ispit'!C53</f>
        <v>0</v>
      </c>
      <c r="B52" s="102" t="str">
        <f>'Parcijalni_cjeloviti ispit'!D53</f>
        <v>P</v>
      </c>
      <c r="C52" s="103" t="str">
        <f>'Parcijalni_cjeloviti ispit'!E53</f>
        <v/>
      </c>
      <c r="D52" s="259">
        <f>'Parcijalni_cjeloviti ispit'!F53</f>
        <v>0</v>
      </c>
      <c r="E52" s="104" t="str">
        <f>'Parcijalni_cjeloviti ispit'!G53</f>
        <v/>
      </c>
      <c r="F52" s="259">
        <f>'Parcijalni_cjeloviti ispit'!H53</f>
        <v>0</v>
      </c>
      <c r="G52" s="104" t="str">
        <f>'Parcijalni_cjeloviti ispit'!I53</f>
        <v/>
      </c>
      <c r="H52" s="259">
        <f>'Parcijalni_cjeloviti ispit'!J53</f>
        <v>0</v>
      </c>
      <c r="I52" s="104" t="str">
        <f>'Parcijalni_cjeloviti ispit'!K53</f>
        <v/>
      </c>
      <c r="J52" s="259">
        <f>'Parcijalni_cjeloviti ispit'!L53</f>
        <v>0</v>
      </c>
      <c r="K52" s="104" t="str">
        <f>'Parcijalni_cjeloviti ispit'!M53</f>
        <v/>
      </c>
      <c r="L52" s="259">
        <f>'Parcijalni_cjeloviti ispit'!N53</f>
        <v>0</v>
      </c>
      <c r="M52" s="104" t="str">
        <f>'Parcijalni_cjeloviti ispit'!O53</f>
        <v/>
      </c>
      <c r="N52" s="259">
        <f>'Parcijalni_cjeloviti ispit'!P53</f>
        <v>0</v>
      </c>
      <c r="O52" s="104" t="str">
        <f>'Parcijalni_cjeloviti ispit'!Q53</f>
        <v/>
      </c>
      <c r="P52" s="259">
        <f>'Parcijalni_cjeloviti ispit'!R53</f>
        <v>0</v>
      </c>
      <c r="Q52" s="236">
        <f>'Parcijalni_cjeloviti ispit'!S53</f>
        <v>0</v>
      </c>
      <c r="R52" s="236">
        <f>'Parcijalni_cjeloviti ispit'!T53</f>
        <v>0</v>
      </c>
    </row>
    <row r="53" spans="1:18" x14ac:dyDescent="0.25">
      <c r="A53" s="256">
        <f>'Parcijalni_cjeloviti ispit'!C54</f>
        <v>0</v>
      </c>
      <c r="B53" s="100" t="str">
        <f>'Parcijalni_cjeloviti ispit'!D54</f>
        <v>B</v>
      </c>
      <c r="C53" s="101">
        <f>'Parcijalni_cjeloviti ispit'!E54</f>
        <v>0</v>
      </c>
      <c r="D53" s="258" t="str">
        <f>'Parcijalni_cjeloviti ispit'!F54</f>
        <v>NE</v>
      </c>
      <c r="E53" s="101">
        <f>'Parcijalni_cjeloviti ispit'!G54</f>
        <v>0</v>
      </c>
      <c r="F53" s="258" t="str">
        <f>'Parcijalni_cjeloviti ispit'!H54</f>
        <v>NE</v>
      </c>
      <c r="G53" s="101">
        <f>'Parcijalni_cjeloviti ispit'!I54</f>
        <v>0</v>
      </c>
      <c r="H53" s="258" t="str">
        <f>'Parcijalni_cjeloviti ispit'!J54</f>
        <v>NE</v>
      </c>
      <c r="I53" s="101">
        <f>'Parcijalni_cjeloviti ispit'!K54</f>
        <v>0</v>
      </c>
      <c r="J53" s="258" t="str">
        <f>'Parcijalni_cjeloviti ispit'!L54</f>
        <v>NE</v>
      </c>
      <c r="K53" s="101">
        <f>'Parcijalni_cjeloviti ispit'!M54</f>
        <v>0</v>
      </c>
      <c r="L53" s="258" t="str">
        <f>'Parcijalni_cjeloviti ispit'!N54</f>
        <v>NE</v>
      </c>
      <c r="M53" s="101">
        <f>'Parcijalni_cjeloviti ispit'!O54</f>
        <v>0</v>
      </c>
      <c r="N53" s="258" t="str">
        <f>'Parcijalni_cjeloviti ispit'!P54</f>
        <v>NE</v>
      </c>
      <c r="O53" s="101">
        <f>'Parcijalni_cjeloviti ispit'!Q54</f>
        <v>0</v>
      </c>
      <c r="P53" s="258" t="str">
        <f>'Parcijalni_cjeloviti ispit'!R54</f>
        <v>NE</v>
      </c>
      <c r="Q53" s="235">
        <f>'Parcijalni_cjeloviti ispit'!S54</f>
        <v>0</v>
      </c>
      <c r="R53" s="235" t="str">
        <f>'Parcijalni_cjeloviti ispit'!T54</f>
        <v>NE</v>
      </c>
    </row>
    <row r="54" spans="1:18" ht="15.75" thickBot="1" x14ac:dyDescent="0.3">
      <c r="A54" s="257">
        <f>'Parcijalni_cjeloviti ispit'!C55</f>
        <v>0</v>
      </c>
      <c r="B54" s="102" t="str">
        <f>'Parcijalni_cjeloviti ispit'!D55</f>
        <v>P</v>
      </c>
      <c r="C54" s="103" t="str">
        <f>'Parcijalni_cjeloviti ispit'!E55</f>
        <v/>
      </c>
      <c r="D54" s="259">
        <f>'Parcijalni_cjeloviti ispit'!F55</f>
        <v>0</v>
      </c>
      <c r="E54" s="104" t="str">
        <f>'Parcijalni_cjeloviti ispit'!G55</f>
        <v/>
      </c>
      <c r="F54" s="259">
        <f>'Parcijalni_cjeloviti ispit'!H55</f>
        <v>0</v>
      </c>
      <c r="G54" s="104" t="str">
        <f>'Parcijalni_cjeloviti ispit'!I55</f>
        <v/>
      </c>
      <c r="H54" s="259">
        <f>'Parcijalni_cjeloviti ispit'!J55</f>
        <v>0</v>
      </c>
      <c r="I54" s="104" t="str">
        <f>'Parcijalni_cjeloviti ispit'!K55</f>
        <v/>
      </c>
      <c r="J54" s="259">
        <f>'Parcijalni_cjeloviti ispit'!L55</f>
        <v>0</v>
      </c>
      <c r="K54" s="104" t="str">
        <f>'Parcijalni_cjeloviti ispit'!M55</f>
        <v/>
      </c>
      <c r="L54" s="259">
        <f>'Parcijalni_cjeloviti ispit'!N55</f>
        <v>0</v>
      </c>
      <c r="M54" s="104" t="str">
        <f>'Parcijalni_cjeloviti ispit'!O55</f>
        <v/>
      </c>
      <c r="N54" s="259">
        <f>'Parcijalni_cjeloviti ispit'!P55</f>
        <v>0</v>
      </c>
      <c r="O54" s="104" t="str">
        <f>'Parcijalni_cjeloviti ispit'!Q55</f>
        <v/>
      </c>
      <c r="P54" s="259">
        <f>'Parcijalni_cjeloviti ispit'!R55</f>
        <v>0</v>
      </c>
      <c r="Q54" s="236">
        <f>'Parcijalni_cjeloviti ispit'!S55</f>
        <v>0</v>
      </c>
      <c r="R54" s="236">
        <f>'Parcijalni_cjeloviti ispit'!T55</f>
        <v>0</v>
      </c>
    </row>
    <row r="55" spans="1:18" x14ac:dyDescent="0.25">
      <c r="A55" s="256">
        <f>'Parcijalni_cjeloviti ispit'!C56</f>
        <v>0</v>
      </c>
      <c r="B55" s="100" t="str">
        <f>'Parcijalni_cjeloviti ispit'!D56</f>
        <v>B</v>
      </c>
      <c r="C55" s="101">
        <f>'Parcijalni_cjeloviti ispit'!E56</f>
        <v>0</v>
      </c>
      <c r="D55" s="258" t="str">
        <f>'Parcijalni_cjeloviti ispit'!F56</f>
        <v>NE</v>
      </c>
      <c r="E55" s="101">
        <f>'Parcijalni_cjeloviti ispit'!G56</f>
        <v>0</v>
      </c>
      <c r="F55" s="258" t="str">
        <f>'Parcijalni_cjeloviti ispit'!H56</f>
        <v>NE</v>
      </c>
      <c r="G55" s="101">
        <f>'Parcijalni_cjeloviti ispit'!I56</f>
        <v>0</v>
      </c>
      <c r="H55" s="258" t="str">
        <f>'Parcijalni_cjeloviti ispit'!J56</f>
        <v>NE</v>
      </c>
      <c r="I55" s="101">
        <f>'Parcijalni_cjeloviti ispit'!K56</f>
        <v>0</v>
      </c>
      <c r="J55" s="258" t="str">
        <f>'Parcijalni_cjeloviti ispit'!L56</f>
        <v>NE</v>
      </c>
      <c r="K55" s="101">
        <f>'Parcijalni_cjeloviti ispit'!M56</f>
        <v>0</v>
      </c>
      <c r="L55" s="258" t="str">
        <f>'Parcijalni_cjeloviti ispit'!N56</f>
        <v>NE</v>
      </c>
      <c r="M55" s="101">
        <f>'Parcijalni_cjeloviti ispit'!O56</f>
        <v>0</v>
      </c>
      <c r="N55" s="258" t="str">
        <f>'Parcijalni_cjeloviti ispit'!P56</f>
        <v>NE</v>
      </c>
      <c r="O55" s="101">
        <f>'Parcijalni_cjeloviti ispit'!Q56</f>
        <v>0</v>
      </c>
      <c r="P55" s="258" t="str">
        <f>'Parcijalni_cjeloviti ispit'!R56</f>
        <v>NE</v>
      </c>
      <c r="Q55" s="235">
        <f>'Parcijalni_cjeloviti ispit'!S56</f>
        <v>0</v>
      </c>
      <c r="R55" s="235" t="str">
        <f>'Parcijalni_cjeloviti ispit'!T56</f>
        <v>NE</v>
      </c>
    </row>
    <row r="56" spans="1:18" ht="15.75" thickBot="1" x14ac:dyDescent="0.3">
      <c r="A56" s="257">
        <f>'Parcijalni_cjeloviti ispit'!C57</f>
        <v>0</v>
      </c>
      <c r="B56" s="102" t="str">
        <f>'Parcijalni_cjeloviti ispit'!D57</f>
        <v>P</v>
      </c>
      <c r="C56" s="103" t="str">
        <f>'Parcijalni_cjeloviti ispit'!E57</f>
        <v/>
      </c>
      <c r="D56" s="259">
        <f>'Parcijalni_cjeloviti ispit'!F57</f>
        <v>0</v>
      </c>
      <c r="E56" s="104" t="str">
        <f>'Parcijalni_cjeloviti ispit'!G57</f>
        <v/>
      </c>
      <c r="F56" s="259">
        <f>'Parcijalni_cjeloviti ispit'!H57</f>
        <v>0</v>
      </c>
      <c r="G56" s="104" t="str">
        <f>'Parcijalni_cjeloviti ispit'!I57</f>
        <v/>
      </c>
      <c r="H56" s="259">
        <f>'Parcijalni_cjeloviti ispit'!J57</f>
        <v>0</v>
      </c>
      <c r="I56" s="104" t="str">
        <f>'Parcijalni_cjeloviti ispit'!K57</f>
        <v/>
      </c>
      <c r="J56" s="259">
        <f>'Parcijalni_cjeloviti ispit'!L57</f>
        <v>0</v>
      </c>
      <c r="K56" s="104" t="str">
        <f>'Parcijalni_cjeloviti ispit'!M57</f>
        <v/>
      </c>
      <c r="L56" s="259">
        <f>'Parcijalni_cjeloviti ispit'!N57</f>
        <v>0</v>
      </c>
      <c r="M56" s="104" t="str">
        <f>'Parcijalni_cjeloviti ispit'!O57</f>
        <v/>
      </c>
      <c r="N56" s="259">
        <f>'Parcijalni_cjeloviti ispit'!P57</f>
        <v>0</v>
      </c>
      <c r="O56" s="104" t="str">
        <f>'Parcijalni_cjeloviti ispit'!Q57</f>
        <v/>
      </c>
      <c r="P56" s="259">
        <f>'Parcijalni_cjeloviti ispit'!R57</f>
        <v>0</v>
      </c>
      <c r="Q56" s="236">
        <f>'Parcijalni_cjeloviti ispit'!S57</f>
        <v>0</v>
      </c>
      <c r="R56" s="236">
        <f>'Parcijalni_cjeloviti ispit'!T57</f>
        <v>0</v>
      </c>
    </row>
    <row r="57" spans="1:18" x14ac:dyDescent="0.25">
      <c r="A57" s="256">
        <f>'Parcijalni_cjeloviti ispit'!C58</f>
        <v>0</v>
      </c>
      <c r="B57" s="100" t="str">
        <f>'Parcijalni_cjeloviti ispit'!D58</f>
        <v>B</v>
      </c>
      <c r="C57" s="101">
        <f>'Parcijalni_cjeloviti ispit'!E58</f>
        <v>0</v>
      </c>
      <c r="D57" s="258" t="str">
        <f>'Parcijalni_cjeloviti ispit'!F58</f>
        <v>NE</v>
      </c>
      <c r="E57" s="101">
        <f>'Parcijalni_cjeloviti ispit'!G58</f>
        <v>0</v>
      </c>
      <c r="F57" s="258" t="str">
        <f>'Parcijalni_cjeloviti ispit'!H58</f>
        <v>NE</v>
      </c>
      <c r="G57" s="101">
        <f>'Parcijalni_cjeloviti ispit'!I58</f>
        <v>0</v>
      </c>
      <c r="H57" s="258" t="str">
        <f>'Parcijalni_cjeloviti ispit'!J58</f>
        <v>NE</v>
      </c>
      <c r="I57" s="101">
        <f>'Parcijalni_cjeloviti ispit'!K58</f>
        <v>0</v>
      </c>
      <c r="J57" s="258" t="str">
        <f>'Parcijalni_cjeloviti ispit'!L58</f>
        <v>NE</v>
      </c>
      <c r="K57" s="101">
        <f>'Parcijalni_cjeloviti ispit'!M58</f>
        <v>0</v>
      </c>
      <c r="L57" s="258" t="str">
        <f>'Parcijalni_cjeloviti ispit'!N58</f>
        <v>NE</v>
      </c>
      <c r="M57" s="101">
        <f>'Parcijalni_cjeloviti ispit'!O58</f>
        <v>0</v>
      </c>
      <c r="N57" s="258" t="str">
        <f>'Parcijalni_cjeloviti ispit'!P58</f>
        <v>NE</v>
      </c>
      <c r="O57" s="101">
        <f>'Parcijalni_cjeloviti ispit'!Q58</f>
        <v>0</v>
      </c>
      <c r="P57" s="258" t="str">
        <f>'Parcijalni_cjeloviti ispit'!R58</f>
        <v>NE</v>
      </c>
      <c r="Q57" s="235">
        <f>'Parcijalni_cjeloviti ispit'!S58</f>
        <v>0</v>
      </c>
      <c r="R57" s="235" t="str">
        <f>'Parcijalni_cjeloviti ispit'!T58</f>
        <v>NE</v>
      </c>
    </row>
    <row r="58" spans="1:18" ht="15.75" thickBot="1" x14ac:dyDescent="0.3">
      <c r="A58" s="257">
        <f>'Parcijalni_cjeloviti ispit'!C59</f>
        <v>0</v>
      </c>
      <c r="B58" s="102" t="str">
        <f>'Parcijalni_cjeloviti ispit'!D59</f>
        <v>P</v>
      </c>
      <c r="C58" s="103" t="str">
        <f>'Parcijalni_cjeloviti ispit'!E59</f>
        <v/>
      </c>
      <c r="D58" s="259">
        <f>'Parcijalni_cjeloviti ispit'!F59</f>
        <v>0</v>
      </c>
      <c r="E58" s="104" t="str">
        <f>'Parcijalni_cjeloviti ispit'!G59</f>
        <v/>
      </c>
      <c r="F58" s="259">
        <f>'Parcijalni_cjeloviti ispit'!H59</f>
        <v>0</v>
      </c>
      <c r="G58" s="104" t="str">
        <f>'Parcijalni_cjeloviti ispit'!I59</f>
        <v/>
      </c>
      <c r="H58" s="259">
        <f>'Parcijalni_cjeloviti ispit'!J59</f>
        <v>0</v>
      </c>
      <c r="I58" s="104" t="str">
        <f>'Parcijalni_cjeloviti ispit'!K59</f>
        <v/>
      </c>
      <c r="J58" s="259">
        <f>'Parcijalni_cjeloviti ispit'!L59</f>
        <v>0</v>
      </c>
      <c r="K58" s="104" t="str">
        <f>'Parcijalni_cjeloviti ispit'!M59</f>
        <v/>
      </c>
      <c r="L58" s="259">
        <f>'Parcijalni_cjeloviti ispit'!N59</f>
        <v>0</v>
      </c>
      <c r="M58" s="104" t="str">
        <f>'Parcijalni_cjeloviti ispit'!O59</f>
        <v/>
      </c>
      <c r="N58" s="259">
        <f>'Parcijalni_cjeloviti ispit'!P59</f>
        <v>0</v>
      </c>
      <c r="O58" s="104" t="str">
        <f>'Parcijalni_cjeloviti ispit'!Q59</f>
        <v/>
      </c>
      <c r="P58" s="259">
        <f>'Parcijalni_cjeloviti ispit'!R59</f>
        <v>0</v>
      </c>
      <c r="Q58" s="236">
        <f>'Parcijalni_cjeloviti ispit'!S59</f>
        <v>0</v>
      </c>
      <c r="R58" s="236">
        <f>'Parcijalni_cjeloviti ispit'!T59</f>
        <v>0</v>
      </c>
    </row>
    <row r="59" spans="1:18" x14ac:dyDescent="0.25">
      <c r="A59" s="256">
        <f>'Parcijalni_cjeloviti ispit'!C60</f>
        <v>0</v>
      </c>
      <c r="B59" s="100" t="str">
        <f>'Parcijalni_cjeloviti ispit'!D60</f>
        <v>B</v>
      </c>
      <c r="C59" s="101">
        <f>'Parcijalni_cjeloviti ispit'!E60</f>
        <v>0</v>
      </c>
      <c r="D59" s="258" t="str">
        <f>'Parcijalni_cjeloviti ispit'!F60</f>
        <v>NE</v>
      </c>
      <c r="E59" s="101">
        <f>'Parcijalni_cjeloviti ispit'!G60</f>
        <v>0</v>
      </c>
      <c r="F59" s="258" t="str">
        <f>'Parcijalni_cjeloviti ispit'!H60</f>
        <v>NE</v>
      </c>
      <c r="G59" s="101">
        <f>'Parcijalni_cjeloviti ispit'!I60</f>
        <v>0</v>
      </c>
      <c r="H59" s="258" t="str">
        <f>'Parcijalni_cjeloviti ispit'!J60</f>
        <v>NE</v>
      </c>
      <c r="I59" s="101">
        <f>'Parcijalni_cjeloviti ispit'!K60</f>
        <v>0</v>
      </c>
      <c r="J59" s="258" t="str">
        <f>'Parcijalni_cjeloviti ispit'!L60</f>
        <v>NE</v>
      </c>
      <c r="K59" s="101">
        <f>'Parcijalni_cjeloviti ispit'!M60</f>
        <v>0</v>
      </c>
      <c r="L59" s="258" t="str">
        <f>'Parcijalni_cjeloviti ispit'!N60</f>
        <v>NE</v>
      </c>
      <c r="M59" s="101">
        <f>'Parcijalni_cjeloviti ispit'!O60</f>
        <v>0</v>
      </c>
      <c r="N59" s="258" t="str">
        <f>'Parcijalni_cjeloviti ispit'!P60</f>
        <v>NE</v>
      </c>
      <c r="O59" s="101">
        <f>'Parcijalni_cjeloviti ispit'!Q60</f>
        <v>0</v>
      </c>
      <c r="P59" s="258" t="str">
        <f>'Parcijalni_cjeloviti ispit'!R60</f>
        <v>NE</v>
      </c>
      <c r="Q59" s="235">
        <f>'Parcijalni_cjeloviti ispit'!S60</f>
        <v>0</v>
      </c>
      <c r="R59" s="235" t="str">
        <f>'Parcijalni_cjeloviti ispit'!T60</f>
        <v>NE</v>
      </c>
    </row>
    <row r="60" spans="1:18" ht="15.75" thickBot="1" x14ac:dyDescent="0.3">
      <c r="A60" s="257">
        <f>'Parcijalni_cjeloviti ispit'!C61</f>
        <v>0</v>
      </c>
      <c r="B60" s="102" t="str">
        <f>'Parcijalni_cjeloviti ispit'!D61</f>
        <v>P</v>
      </c>
      <c r="C60" s="103" t="str">
        <f>'Parcijalni_cjeloviti ispit'!E61</f>
        <v/>
      </c>
      <c r="D60" s="259">
        <f>'Parcijalni_cjeloviti ispit'!F61</f>
        <v>0</v>
      </c>
      <c r="E60" s="104" t="str">
        <f>'Parcijalni_cjeloviti ispit'!G61</f>
        <v/>
      </c>
      <c r="F60" s="259">
        <f>'Parcijalni_cjeloviti ispit'!H61</f>
        <v>0</v>
      </c>
      <c r="G60" s="104" t="str">
        <f>'Parcijalni_cjeloviti ispit'!I61</f>
        <v/>
      </c>
      <c r="H60" s="259">
        <f>'Parcijalni_cjeloviti ispit'!J61</f>
        <v>0</v>
      </c>
      <c r="I60" s="104" t="str">
        <f>'Parcijalni_cjeloviti ispit'!K61</f>
        <v/>
      </c>
      <c r="J60" s="259">
        <f>'Parcijalni_cjeloviti ispit'!L61</f>
        <v>0</v>
      </c>
      <c r="K60" s="104" t="str">
        <f>'Parcijalni_cjeloviti ispit'!M61</f>
        <v/>
      </c>
      <c r="L60" s="259">
        <f>'Parcijalni_cjeloviti ispit'!N61</f>
        <v>0</v>
      </c>
      <c r="M60" s="104" t="str">
        <f>'Parcijalni_cjeloviti ispit'!O61</f>
        <v/>
      </c>
      <c r="N60" s="259">
        <f>'Parcijalni_cjeloviti ispit'!P61</f>
        <v>0</v>
      </c>
      <c r="O60" s="104" t="str">
        <f>'Parcijalni_cjeloviti ispit'!Q61</f>
        <v/>
      </c>
      <c r="P60" s="259">
        <f>'Parcijalni_cjeloviti ispit'!R61</f>
        <v>0</v>
      </c>
      <c r="Q60" s="236">
        <f>'Parcijalni_cjeloviti ispit'!S61</f>
        <v>0</v>
      </c>
      <c r="R60" s="236">
        <f>'Parcijalni_cjeloviti ispit'!T61</f>
        <v>0</v>
      </c>
    </row>
    <row r="61" spans="1:18" x14ac:dyDescent="0.25">
      <c r="A61" s="256">
        <f>'Parcijalni_cjeloviti ispit'!C62</f>
        <v>0</v>
      </c>
      <c r="B61" s="100" t="str">
        <f>'Parcijalni_cjeloviti ispit'!D62</f>
        <v>B</v>
      </c>
      <c r="C61" s="101">
        <f>'Parcijalni_cjeloviti ispit'!E62</f>
        <v>0</v>
      </c>
      <c r="D61" s="258" t="str">
        <f>'Parcijalni_cjeloviti ispit'!F62</f>
        <v>NE</v>
      </c>
      <c r="E61" s="101">
        <f>'Parcijalni_cjeloviti ispit'!G62</f>
        <v>0</v>
      </c>
      <c r="F61" s="258" t="str">
        <f>'Parcijalni_cjeloviti ispit'!H62</f>
        <v>NE</v>
      </c>
      <c r="G61" s="101">
        <f>'Parcijalni_cjeloviti ispit'!I62</f>
        <v>0</v>
      </c>
      <c r="H61" s="258" t="str">
        <f>'Parcijalni_cjeloviti ispit'!J62</f>
        <v>NE</v>
      </c>
      <c r="I61" s="101">
        <f>'Parcijalni_cjeloviti ispit'!K62</f>
        <v>0</v>
      </c>
      <c r="J61" s="258" t="str">
        <f>'Parcijalni_cjeloviti ispit'!L62</f>
        <v>NE</v>
      </c>
      <c r="K61" s="101">
        <f>'Parcijalni_cjeloviti ispit'!M62</f>
        <v>0</v>
      </c>
      <c r="L61" s="258" t="str">
        <f>'Parcijalni_cjeloviti ispit'!N62</f>
        <v>NE</v>
      </c>
      <c r="M61" s="101">
        <f>'Parcijalni_cjeloviti ispit'!O62</f>
        <v>0</v>
      </c>
      <c r="N61" s="258" t="str">
        <f>'Parcijalni_cjeloviti ispit'!P62</f>
        <v>NE</v>
      </c>
      <c r="O61" s="101">
        <f>'Parcijalni_cjeloviti ispit'!Q62</f>
        <v>0</v>
      </c>
      <c r="P61" s="258" t="str">
        <f>'Parcijalni_cjeloviti ispit'!R62</f>
        <v>NE</v>
      </c>
      <c r="Q61" s="235">
        <f>'Parcijalni_cjeloviti ispit'!S62</f>
        <v>0</v>
      </c>
      <c r="R61" s="235" t="str">
        <f>'Parcijalni_cjeloviti ispit'!T62</f>
        <v>NE</v>
      </c>
    </row>
    <row r="62" spans="1:18" ht="15.75" thickBot="1" x14ac:dyDescent="0.3">
      <c r="A62" s="257">
        <f>'Parcijalni_cjeloviti ispit'!C63</f>
        <v>0</v>
      </c>
      <c r="B62" s="102" t="str">
        <f>'Parcijalni_cjeloviti ispit'!D63</f>
        <v>P</v>
      </c>
      <c r="C62" s="103" t="str">
        <f>'Parcijalni_cjeloviti ispit'!E63</f>
        <v/>
      </c>
      <c r="D62" s="259">
        <f>'Parcijalni_cjeloviti ispit'!F63</f>
        <v>0</v>
      </c>
      <c r="E62" s="104" t="str">
        <f>'Parcijalni_cjeloviti ispit'!G63</f>
        <v/>
      </c>
      <c r="F62" s="259">
        <f>'Parcijalni_cjeloviti ispit'!H63</f>
        <v>0</v>
      </c>
      <c r="G62" s="104" t="str">
        <f>'Parcijalni_cjeloviti ispit'!I63</f>
        <v/>
      </c>
      <c r="H62" s="259">
        <f>'Parcijalni_cjeloviti ispit'!J63</f>
        <v>0</v>
      </c>
      <c r="I62" s="104" t="str">
        <f>'Parcijalni_cjeloviti ispit'!K63</f>
        <v/>
      </c>
      <c r="J62" s="259">
        <f>'Parcijalni_cjeloviti ispit'!L63</f>
        <v>0</v>
      </c>
      <c r="K62" s="104" t="str">
        <f>'Parcijalni_cjeloviti ispit'!M63</f>
        <v/>
      </c>
      <c r="L62" s="259">
        <f>'Parcijalni_cjeloviti ispit'!N63</f>
        <v>0</v>
      </c>
      <c r="M62" s="104" t="str">
        <f>'Parcijalni_cjeloviti ispit'!O63</f>
        <v/>
      </c>
      <c r="N62" s="259">
        <f>'Parcijalni_cjeloviti ispit'!P63</f>
        <v>0</v>
      </c>
      <c r="O62" s="104" t="str">
        <f>'Parcijalni_cjeloviti ispit'!Q63</f>
        <v/>
      </c>
      <c r="P62" s="259">
        <f>'Parcijalni_cjeloviti ispit'!R63</f>
        <v>0</v>
      </c>
      <c r="Q62" s="236">
        <f>'Parcijalni_cjeloviti ispit'!S63</f>
        <v>0</v>
      </c>
      <c r="R62" s="236">
        <f>'Parcijalni_cjeloviti ispit'!T63</f>
        <v>0</v>
      </c>
    </row>
    <row r="63" spans="1:18" x14ac:dyDescent="0.25">
      <c r="A63" s="256">
        <f>'Parcijalni_cjeloviti ispit'!C64</f>
        <v>0</v>
      </c>
      <c r="B63" s="100" t="str">
        <f>'Parcijalni_cjeloviti ispit'!D64</f>
        <v>B</v>
      </c>
      <c r="C63" s="101">
        <f>'Parcijalni_cjeloviti ispit'!E64</f>
        <v>0</v>
      </c>
      <c r="D63" s="258" t="str">
        <f>'Parcijalni_cjeloviti ispit'!F64</f>
        <v>NE</v>
      </c>
      <c r="E63" s="101">
        <f>'Parcijalni_cjeloviti ispit'!G64</f>
        <v>0</v>
      </c>
      <c r="F63" s="258" t="str">
        <f>'Parcijalni_cjeloviti ispit'!H64</f>
        <v>NE</v>
      </c>
      <c r="G63" s="101">
        <f>'Parcijalni_cjeloviti ispit'!I64</f>
        <v>0</v>
      </c>
      <c r="H63" s="258" t="str">
        <f>'Parcijalni_cjeloviti ispit'!J64</f>
        <v>NE</v>
      </c>
      <c r="I63" s="101">
        <f>'Parcijalni_cjeloviti ispit'!K64</f>
        <v>0</v>
      </c>
      <c r="J63" s="258" t="str">
        <f>'Parcijalni_cjeloviti ispit'!L64</f>
        <v>NE</v>
      </c>
      <c r="K63" s="101">
        <f>'Parcijalni_cjeloviti ispit'!M64</f>
        <v>0</v>
      </c>
      <c r="L63" s="258" t="str">
        <f>'Parcijalni_cjeloviti ispit'!N64</f>
        <v>NE</v>
      </c>
      <c r="M63" s="101">
        <f>'Parcijalni_cjeloviti ispit'!O64</f>
        <v>0</v>
      </c>
      <c r="N63" s="258" t="str">
        <f>'Parcijalni_cjeloviti ispit'!P64</f>
        <v>NE</v>
      </c>
      <c r="O63" s="101">
        <f>'Parcijalni_cjeloviti ispit'!Q64</f>
        <v>0</v>
      </c>
      <c r="P63" s="258" t="str">
        <f>'Parcijalni_cjeloviti ispit'!R64</f>
        <v>NE</v>
      </c>
      <c r="Q63" s="235">
        <f>'Parcijalni_cjeloviti ispit'!S64</f>
        <v>0</v>
      </c>
      <c r="R63" s="235" t="str">
        <f>'Parcijalni_cjeloviti ispit'!T64</f>
        <v>NE</v>
      </c>
    </row>
    <row r="64" spans="1:18" ht="15.75" thickBot="1" x14ac:dyDescent="0.3">
      <c r="A64" s="257">
        <f>'Parcijalni_cjeloviti ispit'!C65</f>
        <v>0</v>
      </c>
      <c r="B64" s="102" t="str">
        <f>'Parcijalni_cjeloviti ispit'!D65</f>
        <v>P</v>
      </c>
      <c r="C64" s="103" t="str">
        <f>'Parcijalni_cjeloviti ispit'!E65</f>
        <v/>
      </c>
      <c r="D64" s="259">
        <f>'Parcijalni_cjeloviti ispit'!F65</f>
        <v>0</v>
      </c>
      <c r="E64" s="104" t="str">
        <f>'Parcijalni_cjeloviti ispit'!G65</f>
        <v/>
      </c>
      <c r="F64" s="259">
        <f>'Parcijalni_cjeloviti ispit'!H65</f>
        <v>0</v>
      </c>
      <c r="G64" s="104" t="str">
        <f>'Parcijalni_cjeloviti ispit'!I65</f>
        <v/>
      </c>
      <c r="H64" s="259">
        <f>'Parcijalni_cjeloviti ispit'!J65</f>
        <v>0</v>
      </c>
      <c r="I64" s="104" t="str">
        <f>'Parcijalni_cjeloviti ispit'!K65</f>
        <v/>
      </c>
      <c r="J64" s="259">
        <f>'Parcijalni_cjeloviti ispit'!L65</f>
        <v>0</v>
      </c>
      <c r="K64" s="104" t="str">
        <f>'Parcijalni_cjeloviti ispit'!M65</f>
        <v/>
      </c>
      <c r="L64" s="259">
        <f>'Parcijalni_cjeloviti ispit'!N65</f>
        <v>0</v>
      </c>
      <c r="M64" s="104" t="str">
        <f>'Parcijalni_cjeloviti ispit'!O65</f>
        <v/>
      </c>
      <c r="N64" s="259">
        <f>'Parcijalni_cjeloviti ispit'!P65</f>
        <v>0</v>
      </c>
      <c r="O64" s="104" t="str">
        <f>'Parcijalni_cjeloviti ispit'!Q65</f>
        <v/>
      </c>
      <c r="P64" s="259">
        <f>'Parcijalni_cjeloviti ispit'!R65</f>
        <v>0</v>
      </c>
      <c r="Q64" s="236">
        <f>'Parcijalni_cjeloviti ispit'!S65</f>
        <v>0</v>
      </c>
      <c r="R64" s="236">
        <f>'Parcijalni_cjeloviti ispit'!T65</f>
        <v>0</v>
      </c>
    </row>
    <row r="65" spans="1:18" x14ac:dyDescent="0.25">
      <c r="A65" s="256">
        <f>'Parcijalni_cjeloviti ispit'!C66</f>
        <v>0</v>
      </c>
      <c r="B65" s="100" t="str">
        <f>'Parcijalni_cjeloviti ispit'!D66</f>
        <v>B</v>
      </c>
      <c r="C65" s="101">
        <f>'Parcijalni_cjeloviti ispit'!E66</f>
        <v>0</v>
      </c>
      <c r="D65" s="258" t="str">
        <f>'Parcijalni_cjeloviti ispit'!F66</f>
        <v>NE</v>
      </c>
      <c r="E65" s="101">
        <f>'Parcijalni_cjeloviti ispit'!G66</f>
        <v>0</v>
      </c>
      <c r="F65" s="258" t="str">
        <f>'Parcijalni_cjeloviti ispit'!H66</f>
        <v>NE</v>
      </c>
      <c r="G65" s="101">
        <f>'Parcijalni_cjeloviti ispit'!I66</f>
        <v>0</v>
      </c>
      <c r="H65" s="258" t="str">
        <f>'Parcijalni_cjeloviti ispit'!J66</f>
        <v>NE</v>
      </c>
      <c r="I65" s="101">
        <f>'Parcijalni_cjeloviti ispit'!K66</f>
        <v>0</v>
      </c>
      <c r="J65" s="258" t="str">
        <f>'Parcijalni_cjeloviti ispit'!L66</f>
        <v>NE</v>
      </c>
      <c r="K65" s="101">
        <f>'Parcijalni_cjeloviti ispit'!M66</f>
        <v>0</v>
      </c>
      <c r="L65" s="258" t="str">
        <f>'Parcijalni_cjeloviti ispit'!N66</f>
        <v>NE</v>
      </c>
      <c r="M65" s="101">
        <f>'Parcijalni_cjeloviti ispit'!O66</f>
        <v>0</v>
      </c>
      <c r="N65" s="258" t="str">
        <f>'Parcijalni_cjeloviti ispit'!P66</f>
        <v>NE</v>
      </c>
      <c r="O65" s="101">
        <f>'Parcijalni_cjeloviti ispit'!Q66</f>
        <v>0</v>
      </c>
      <c r="P65" s="258" t="str">
        <f>'Parcijalni_cjeloviti ispit'!R66</f>
        <v>NE</v>
      </c>
      <c r="Q65" s="235">
        <f>'Parcijalni_cjeloviti ispit'!S66</f>
        <v>0</v>
      </c>
      <c r="R65" s="235" t="str">
        <f>'Parcijalni_cjeloviti ispit'!T66</f>
        <v>NE</v>
      </c>
    </row>
    <row r="66" spans="1:18" ht="15.75" thickBot="1" x14ac:dyDescent="0.3">
      <c r="A66" s="257">
        <f>'Parcijalni_cjeloviti ispit'!C67</f>
        <v>0</v>
      </c>
      <c r="B66" s="102" t="str">
        <f>'Parcijalni_cjeloviti ispit'!D67</f>
        <v>P</v>
      </c>
      <c r="C66" s="103" t="str">
        <f>'Parcijalni_cjeloviti ispit'!E67</f>
        <v/>
      </c>
      <c r="D66" s="259">
        <f>'Parcijalni_cjeloviti ispit'!F67</f>
        <v>0</v>
      </c>
      <c r="E66" s="104" t="str">
        <f>'Parcijalni_cjeloviti ispit'!G67</f>
        <v/>
      </c>
      <c r="F66" s="259">
        <f>'Parcijalni_cjeloviti ispit'!H67</f>
        <v>0</v>
      </c>
      <c r="G66" s="104" t="str">
        <f>'Parcijalni_cjeloviti ispit'!I67</f>
        <v/>
      </c>
      <c r="H66" s="259">
        <f>'Parcijalni_cjeloviti ispit'!J67</f>
        <v>0</v>
      </c>
      <c r="I66" s="104" t="str">
        <f>'Parcijalni_cjeloviti ispit'!K67</f>
        <v/>
      </c>
      <c r="J66" s="259">
        <f>'Parcijalni_cjeloviti ispit'!L67</f>
        <v>0</v>
      </c>
      <c r="K66" s="104" t="str">
        <f>'Parcijalni_cjeloviti ispit'!M67</f>
        <v/>
      </c>
      <c r="L66" s="259">
        <f>'Parcijalni_cjeloviti ispit'!N67</f>
        <v>0</v>
      </c>
      <c r="M66" s="104" t="str">
        <f>'Parcijalni_cjeloviti ispit'!O67</f>
        <v/>
      </c>
      <c r="N66" s="259">
        <f>'Parcijalni_cjeloviti ispit'!P67</f>
        <v>0</v>
      </c>
      <c r="O66" s="104" t="str">
        <f>'Parcijalni_cjeloviti ispit'!Q67</f>
        <v/>
      </c>
      <c r="P66" s="259">
        <f>'Parcijalni_cjeloviti ispit'!R67</f>
        <v>0</v>
      </c>
      <c r="Q66" s="236">
        <f>'Parcijalni_cjeloviti ispit'!S67</f>
        <v>0</v>
      </c>
      <c r="R66" s="236">
        <f>'Parcijalni_cjeloviti ispit'!T67</f>
        <v>0</v>
      </c>
    </row>
    <row r="67" spans="1:18" x14ac:dyDescent="0.25">
      <c r="A67" s="256">
        <f>'Parcijalni_cjeloviti ispit'!C68</f>
        <v>0</v>
      </c>
      <c r="B67" s="100" t="str">
        <f>'Parcijalni_cjeloviti ispit'!D68</f>
        <v>B</v>
      </c>
      <c r="C67" s="101">
        <f>'Parcijalni_cjeloviti ispit'!E68</f>
        <v>0</v>
      </c>
      <c r="D67" s="258" t="str">
        <f>'Parcijalni_cjeloviti ispit'!F68</f>
        <v>NE</v>
      </c>
      <c r="E67" s="101">
        <f>'Parcijalni_cjeloviti ispit'!G68</f>
        <v>0</v>
      </c>
      <c r="F67" s="258" t="str">
        <f>'Parcijalni_cjeloviti ispit'!H68</f>
        <v>NE</v>
      </c>
      <c r="G67" s="101">
        <f>'Parcijalni_cjeloviti ispit'!I68</f>
        <v>0</v>
      </c>
      <c r="H67" s="258" t="str">
        <f>'Parcijalni_cjeloviti ispit'!J68</f>
        <v>NE</v>
      </c>
      <c r="I67" s="101">
        <f>'Parcijalni_cjeloviti ispit'!K68</f>
        <v>0</v>
      </c>
      <c r="J67" s="258" t="str">
        <f>'Parcijalni_cjeloviti ispit'!L68</f>
        <v>NE</v>
      </c>
      <c r="K67" s="101">
        <f>'Parcijalni_cjeloviti ispit'!M68</f>
        <v>0</v>
      </c>
      <c r="L67" s="258" t="str">
        <f>'Parcijalni_cjeloviti ispit'!N68</f>
        <v>NE</v>
      </c>
      <c r="M67" s="101">
        <f>'Parcijalni_cjeloviti ispit'!O68</f>
        <v>0</v>
      </c>
      <c r="N67" s="258" t="str">
        <f>'Parcijalni_cjeloviti ispit'!P68</f>
        <v>NE</v>
      </c>
      <c r="O67" s="101">
        <f>'Parcijalni_cjeloviti ispit'!Q68</f>
        <v>0</v>
      </c>
      <c r="P67" s="258" t="str">
        <f>'Parcijalni_cjeloviti ispit'!R68</f>
        <v>NE</v>
      </c>
      <c r="Q67" s="235">
        <f>'Parcijalni_cjeloviti ispit'!S68</f>
        <v>0</v>
      </c>
      <c r="R67" s="235" t="str">
        <f>'Parcijalni_cjeloviti ispit'!T68</f>
        <v>NE</v>
      </c>
    </row>
    <row r="68" spans="1:18" ht="15.75" thickBot="1" x14ac:dyDescent="0.3">
      <c r="A68" s="257">
        <f>'Parcijalni_cjeloviti ispit'!C69</f>
        <v>0</v>
      </c>
      <c r="B68" s="102" t="str">
        <f>'Parcijalni_cjeloviti ispit'!D69</f>
        <v>P</v>
      </c>
      <c r="C68" s="103" t="str">
        <f>'Parcijalni_cjeloviti ispit'!E69</f>
        <v/>
      </c>
      <c r="D68" s="259">
        <f>'Parcijalni_cjeloviti ispit'!F69</f>
        <v>0</v>
      </c>
      <c r="E68" s="104" t="str">
        <f>'Parcijalni_cjeloviti ispit'!G69</f>
        <v/>
      </c>
      <c r="F68" s="259">
        <f>'Parcijalni_cjeloviti ispit'!H69</f>
        <v>0</v>
      </c>
      <c r="G68" s="104" t="str">
        <f>'Parcijalni_cjeloviti ispit'!I69</f>
        <v/>
      </c>
      <c r="H68" s="259">
        <f>'Parcijalni_cjeloviti ispit'!J69</f>
        <v>0</v>
      </c>
      <c r="I68" s="104" t="str">
        <f>'Parcijalni_cjeloviti ispit'!K69</f>
        <v/>
      </c>
      <c r="J68" s="259">
        <f>'Parcijalni_cjeloviti ispit'!L69</f>
        <v>0</v>
      </c>
      <c r="K68" s="104" t="str">
        <f>'Parcijalni_cjeloviti ispit'!M69</f>
        <v/>
      </c>
      <c r="L68" s="259">
        <f>'Parcijalni_cjeloviti ispit'!N69</f>
        <v>0</v>
      </c>
      <c r="M68" s="104" t="str">
        <f>'Parcijalni_cjeloviti ispit'!O69</f>
        <v/>
      </c>
      <c r="N68" s="259">
        <f>'Parcijalni_cjeloviti ispit'!P69</f>
        <v>0</v>
      </c>
      <c r="O68" s="104" t="str">
        <f>'Parcijalni_cjeloviti ispit'!Q69</f>
        <v/>
      </c>
      <c r="P68" s="259">
        <f>'Parcijalni_cjeloviti ispit'!R69</f>
        <v>0</v>
      </c>
      <c r="Q68" s="236">
        <f>'Parcijalni_cjeloviti ispit'!S69</f>
        <v>0</v>
      </c>
      <c r="R68" s="236">
        <f>'Parcijalni_cjeloviti ispit'!T69</f>
        <v>0</v>
      </c>
    </row>
    <row r="69" spans="1:18" x14ac:dyDescent="0.25">
      <c r="A69" s="256">
        <f>'Parcijalni_cjeloviti ispit'!C70</f>
        <v>0</v>
      </c>
      <c r="B69" s="100" t="str">
        <f>'Parcijalni_cjeloviti ispit'!D70</f>
        <v>B</v>
      </c>
      <c r="C69" s="101">
        <f>'Parcijalni_cjeloviti ispit'!E70</f>
        <v>0</v>
      </c>
      <c r="D69" s="258" t="str">
        <f>'Parcijalni_cjeloviti ispit'!F70</f>
        <v>NE</v>
      </c>
      <c r="E69" s="101">
        <f>'Parcijalni_cjeloviti ispit'!G70</f>
        <v>0</v>
      </c>
      <c r="F69" s="258" t="str">
        <f>'Parcijalni_cjeloviti ispit'!H70</f>
        <v>NE</v>
      </c>
      <c r="G69" s="101">
        <f>'Parcijalni_cjeloviti ispit'!I70</f>
        <v>0</v>
      </c>
      <c r="H69" s="258" t="str">
        <f>'Parcijalni_cjeloviti ispit'!J70</f>
        <v>NE</v>
      </c>
      <c r="I69" s="101">
        <f>'Parcijalni_cjeloviti ispit'!K70</f>
        <v>0</v>
      </c>
      <c r="J69" s="258" t="str">
        <f>'Parcijalni_cjeloviti ispit'!L70</f>
        <v>NE</v>
      </c>
      <c r="K69" s="101">
        <f>'Parcijalni_cjeloviti ispit'!M70</f>
        <v>0</v>
      </c>
      <c r="L69" s="258" t="str">
        <f>'Parcijalni_cjeloviti ispit'!N70</f>
        <v>NE</v>
      </c>
      <c r="M69" s="101">
        <f>'Parcijalni_cjeloviti ispit'!O70</f>
        <v>0</v>
      </c>
      <c r="N69" s="258" t="str">
        <f>'Parcijalni_cjeloviti ispit'!P70</f>
        <v>NE</v>
      </c>
      <c r="O69" s="101">
        <f>'Parcijalni_cjeloviti ispit'!Q70</f>
        <v>0</v>
      </c>
      <c r="P69" s="258" t="str">
        <f>'Parcijalni_cjeloviti ispit'!R70</f>
        <v>NE</v>
      </c>
      <c r="Q69" s="235">
        <f>'Parcijalni_cjeloviti ispit'!S70</f>
        <v>0</v>
      </c>
      <c r="R69" s="235" t="str">
        <f>'Parcijalni_cjeloviti ispit'!T70</f>
        <v>NE</v>
      </c>
    </row>
    <row r="70" spans="1:18" ht="15.75" thickBot="1" x14ac:dyDescent="0.3">
      <c r="A70" s="257">
        <f>'Parcijalni_cjeloviti ispit'!C71</f>
        <v>0</v>
      </c>
      <c r="B70" s="102" t="str">
        <f>'Parcijalni_cjeloviti ispit'!D71</f>
        <v>P</v>
      </c>
      <c r="C70" s="103" t="str">
        <f>'Parcijalni_cjeloviti ispit'!E71</f>
        <v/>
      </c>
      <c r="D70" s="259">
        <f>'Parcijalni_cjeloviti ispit'!F71</f>
        <v>0</v>
      </c>
      <c r="E70" s="104" t="str">
        <f>'Parcijalni_cjeloviti ispit'!G71</f>
        <v/>
      </c>
      <c r="F70" s="259">
        <f>'Parcijalni_cjeloviti ispit'!H71</f>
        <v>0</v>
      </c>
      <c r="G70" s="104" t="str">
        <f>'Parcijalni_cjeloviti ispit'!I71</f>
        <v/>
      </c>
      <c r="H70" s="259">
        <f>'Parcijalni_cjeloviti ispit'!J71</f>
        <v>0</v>
      </c>
      <c r="I70" s="104" t="str">
        <f>'Parcijalni_cjeloviti ispit'!K71</f>
        <v/>
      </c>
      <c r="J70" s="259">
        <f>'Parcijalni_cjeloviti ispit'!L71</f>
        <v>0</v>
      </c>
      <c r="K70" s="104" t="str">
        <f>'Parcijalni_cjeloviti ispit'!M71</f>
        <v/>
      </c>
      <c r="L70" s="259">
        <f>'Parcijalni_cjeloviti ispit'!N71</f>
        <v>0</v>
      </c>
      <c r="M70" s="104" t="str">
        <f>'Parcijalni_cjeloviti ispit'!O71</f>
        <v/>
      </c>
      <c r="N70" s="259">
        <f>'Parcijalni_cjeloviti ispit'!P71</f>
        <v>0</v>
      </c>
      <c r="O70" s="104" t="str">
        <f>'Parcijalni_cjeloviti ispit'!Q71</f>
        <v/>
      </c>
      <c r="P70" s="259">
        <f>'Parcijalni_cjeloviti ispit'!R71</f>
        <v>0</v>
      </c>
      <c r="Q70" s="236">
        <f>'Parcijalni_cjeloviti ispit'!S71</f>
        <v>0</v>
      </c>
      <c r="R70" s="236">
        <f>'Parcijalni_cjeloviti ispit'!T71</f>
        <v>0</v>
      </c>
    </row>
    <row r="71" spans="1:18" x14ac:dyDescent="0.25">
      <c r="A71" s="256">
        <f>'Parcijalni_cjeloviti ispit'!C72</f>
        <v>0</v>
      </c>
      <c r="B71" s="100" t="str">
        <f>'Parcijalni_cjeloviti ispit'!D72</f>
        <v>B</v>
      </c>
      <c r="C71" s="101">
        <f>'Parcijalni_cjeloviti ispit'!E72</f>
        <v>0</v>
      </c>
      <c r="D71" s="258" t="str">
        <f>'Parcijalni_cjeloviti ispit'!F72</f>
        <v>NE</v>
      </c>
      <c r="E71" s="101">
        <f>'Parcijalni_cjeloviti ispit'!G72</f>
        <v>0</v>
      </c>
      <c r="F71" s="258" t="str">
        <f>'Parcijalni_cjeloviti ispit'!H72</f>
        <v>NE</v>
      </c>
      <c r="G71" s="101">
        <f>'Parcijalni_cjeloviti ispit'!I72</f>
        <v>0</v>
      </c>
      <c r="H71" s="258" t="str">
        <f>'Parcijalni_cjeloviti ispit'!J72</f>
        <v>NE</v>
      </c>
      <c r="I71" s="101">
        <f>'Parcijalni_cjeloviti ispit'!K72</f>
        <v>0</v>
      </c>
      <c r="J71" s="258" t="str">
        <f>'Parcijalni_cjeloviti ispit'!L72</f>
        <v>NE</v>
      </c>
      <c r="K71" s="101">
        <f>'Parcijalni_cjeloviti ispit'!M72</f>
        <v>0</v>
      </c>
      <c r="L71" s="258" t="str">
        <f>'Parcijalni_cjeloviti ispit'!N72</f>
        <v>NE</v>
      </c>
      <c r="M71" s="101">
        <f>'Parcijalni_cjeloviti ispit'!O72</f>
        <v>0</v>
      </c>
      <c r="N71" s="258" t="str">
        <f>'Parcijalni_cjeloviti ispit'!P72</f>
        <v>NE</v>
      </c>
      <c r="O71" s="101">
        <f>'Parcijalni_cjeloviti ispit'!Q72</f>
        <v>0</v>
      </c>
      <c r="P71" s="258" t="str">
        <f>'Parcijalni_cjeloviti ispit'!R72</f>
        <v>NE</v>
      </c>
      <c r="Q71" s="235">
        <f>'Parcijalni_cjeloviti ispit'!S72</f>
        <v>0</v>
      </c>
      <c r="R71" s="235" t="str">
        <f>'Parcijalni_cjeloviti ispit'!T72</f>
        <v>NE</v>
      </c>
    </row>
    <row r="72" spans="1:18" ht="15.75" thickBot="1" x14ac:dyDescent="0.3">
      <c r="A72" s="257">
        <f>'Parcijalni_cjeloviti ispit'!C73</f>
        <v>0</v>
      </c>
      <c r="B72" s="102" t="str">
        <f>'Parcijalni_cjeloviti ispit'!D73</f>
        <v>P</v>
      </c>
      <c r="C72" s="103" t="str">
        <f>'Parcijalni_cjeloviti ispit'!E73</f>
        <v/>
      </c>
      <c r="D72" s="259">
        <f>'Parcijalni_cjeloviti ispit'!F73</f>
        <v>0</v>
      </c>
      <c r="E72" s="104" t="str">
        <f>'Parcijalni_cjeloviti ispit'!G73</f>
        <v/>
      </c>
      <c r="F72" s="259">
        <f>'Parcijalni_cjeloviti ispit'!H73</f>
        <v>0</v>
      </c>
      <c r="G72" s="104" t="str">
        <f>'Parcijalni_cjeloviti ispit'!I73</f>
        <v/>
      </c>
      <c r="H72" s="259">
        <f>'Parcijalni_cjeloviti ispit'!J73</f>
        <v>0</v>
      </c>
      <c r="I72" s="104" t="str">
        <f>'Parcijalni_cjeloviti ispit'!K73</f>
        <v/>
      </c>
      <c r="J72" s="259">
        <f>'Parcijalni_cjeloviti ispit'!L73</f>
        <v>0</v>
      </c>
      <c r="K72" s="104" t="str">
        <f>'Parcijalni_cjeloviti ispit'!M73</f>
        <v/>
      </c>
      <c r="L72" s="259">
        <f>'Parcijalni_cjeloviti ispit'!N73</f>
        <v>0</v>
      </c>
      <c r="M72" s="104" t="str">
        <f>'Parcijalni_cjeloviti ispit'!O73</f>
        <v/>
      </c>
      <c r="N72" s="259">
        <f>'Parcijalni_cjeloviti ispit'!P73</f>
        <v>0</v>
      </c>
      <c r="O72" s="104" t="str">
        <f>'Parcijalni_cjeloviti ispit'!Q73</f>
        <v/>
      </c>
      <c r="P72" s="259">
        <f>'Parcijalni_cjeloviti ispit'!R73</f>
        <v>0</v>
      </c>
      <c r="Q72" s="236">
        <f>'Parcijalni_cjeloviti ispit'!S73</f>
        <v>0</v>
      </c>
      <c r="R72" s="236">
        <f>'Parcijalni_cjeloviti ispit'!T73</f>
        <v>0</v>
      </c>
    </row>
    <row r="73" spans="1:18" x14ac:dyDescent="0.25">
      <c r="A73" s="256">
        <f>'Parcijalni_cjeloviti ispit'!C74</f>
        <v>0</v>
      </c>
      <c r="B73" s="100" t="str">
        <f>'Parcijalni_cjeloviti ispit'!D74</f>
        <v>B</v>
      </c>
      <c r="C73" s="101">
        <f>'Parcijalni_cjeloviti ispit'!E74</f>
        <v>0</v>
      </c>
      <c r="D73" s="258" t="str">
        <f>'Parcijalni_cjeloviti ispit'!F74</f>
        <v>NE</v>
      </c>
      <c r="E73" s="101">
        <f>'Parcijalni_cjeloviti ispit'!G74</f>
        <v>0</v>
      </c>
      <c r="F73" s="258" t="str">
        <f>'Parcijalni_cjeloviti ispit'!H74</f>
        <v>NE</v>
      </c>
      <c r="G73" s="101">
        <f>'Parcijalni_cjeloviti ispit'!I74</f>
        <v>0</v>
      </c>
      <c r="H73" s="258" t="str">
        <f>'Parcijalni_cjeloviti ispit'!J74</f>
        <v>NE</v>
      </c>
      <c r="I73" s="101">
        <f>'Parcijalni_cjeloviti ispit'!K74</f>
        <v>0</v>
      </c>
      <c r="J73" s="258" t="str">
        <f>'Parcijalni_cjeloviti ispit'!L74</f>
        <v>NE</v>
      </c>
      <c r="K73" s="101">
        <f>'Parcijalni_cjeloviti ispit'!M74</f>
        <v>0</v>
      </c>
      <c r="L73" s="258" t="str">
        <f>'Parcijalni_cjeloviti ispit'!N74</f>
        <v>NE</v>
      </c>
      <c r="M73" s="101">
        <f>'Parcijalni_cjeloviti ispit'!O74</f>
        <v>0</v>
      </c>
      <c r="N73" s="258" t="str">
        <f>'Parcijalni_cjeloviti ispit'!P74</f>
        <v>NE</v>
      </c>
      <c r="O73" s="101">
        <f>'Parcijalni_cjeloviti ispit'!Q74</f>
        <v>0</v>
      </c>
      <c r="P73" s="258" t="str">
        <f>'Parcijalni_cjeloviti ispit'!R74</f>
        <v>NE</v>
      </c>
      <c r="Q73" s="235">
        <f>'Parcijalni_cjeloviti ispit'!S74</f>
        <v>0</v>
      </c>
      <c r="R73" s="235" t="str">
        <f>'Parcijalni_cjeloviti ispit'!T74</f>
        <v>NE</v>
      </c>
    </row>
    <row r="74" spans="1:18" ht="15.75" thickBot="1" x14ac:dyDescent="0.3">
      <c r="A74" s="257">
        <f>'Parcijalni_cjeloviti ispit'!C75</f>
        <v>0</v>
      </c>
      <c r="B74" s="102" t="str">
        <f>'Parcijalni_cjeloviti ispit'!D75</f>
        <v>P</v>
      </c>
      <c r="C74" s="103" t="str">
        <f>'Parcijalni_cjeloviti ispit'!E75</f>
        <v/>
      </c>
      <c r="D74" s="259">
        <f>'Parcijalni_cjeloviti ispit'!F75</f>
        <v>0</v>
      </c>
      <c r="E74" s="104" t="str">
        <f>'Parcijalni_cjeloviti ispit'!G75</f>
        <v/>
      </c>
      <c r="F74" s="259">
        <f>'Parcijalni_cjeloviti ispit'!H75</f>
        <v>0</v>
      </c>
      <c r="G74" s="104" t="str">
        <f>'Parcijalni_cjeloviti ispit'!I75</f>
        <v/>
      </c>
      <c r="H74" s="259">
        <f>'Parcijalni_cjeloviti ispit'!J75</f>
        <v>0</v>
      </c>
      <c r="I74" s="104" t="str">
        <f>'Parcijalni_cjeloviti ispit'!K75</f>
        <v/>
      </c>
      <c r="J74" s="259">
        <f>'Parcijalni_cjeloviti ispit'!L75</f>
        <v>0</v>
      </c>
      <c r="K74" s="104" t="str">
        <f>'Parcijalni_cjeloviti ispit'!M75</f>
        <v/>
      </c>
      <c r="L74" s="259">
        <f>'Parcijalni_cjeloviti ispit'!N75</f>
        <v>0</v>
      </c>
      <c r="M74" s="104" t="str">
        <f>'Parcijalni_cjeloviti ispit'!O75</f>
        <v/>
      </c>
      <c r="N74" s="259">
        <f>'Parcijalni_cjeloviti ispit'!P75</f>
        <v>0</v>
      </c>
      <c r="O74" s="104" t="str">
        <f>'Parcijalni_cjeloviti ispit'!Q75</f>
        <v/>
      </c>
      <c r="P74" s="259">
        <f>'Parcijalni_cjeloviti ispit'!R75</f>
        <v>0</v>
      </c>
      <c r="Q74" s="236">
        <f>'Parcijalni_cjeloviti ispit'!S75</f>
        <v>0</v>
      </c>
      <c r="R74" s="236">
        <f>'Parcijalni_cjeloviti ispit'!T75</f>
        <v>0</v>
      </c>
    </row>
    <row r="75" spans="1:18" x14ac:dyDescent="0.25">
      <c r="A75" s="256">
        <f>'Parcijalni_cjeloviti ispit'!C76</f>
        <v>0</v>
      </c>
      <c r="B75" s="100" t="str">
        <f>'Parcijalni_cjeloviti ispit'!D76</f>
        <v>B</v>
      </c>
      <c r="C75" s="101">
        <f>'Parcijalni_cjeloviti ispit'!E76</f>
        <v>0</v>
      </c>
      <c r="D75" s="258" t="str">
        <f>'Parcijalni_cjeloviti ispit'!F76</f>
        <v>NE</v>
      </c>
      <c r="E75" s="101">
        <f>'Parcijalni_cjeloviti ispit'!G76</f>
        <v>0</v>
      </c>
      <c r="F75" s="258" t="str">
        <f>'Parcijalni_cjeloviti ispit'!H76</f>
        <v>NE</v>
      </c>
      <c r="G75" s="101">
        <f>'Parcijalni_cjeloviti ispit'!I76</f>
        <v>0</v>
      </c>
      <c r="H75" s="258" t="str">
        <f>'Parcijalni_cjeloviti ispit'!J76</f>
        <v>NE</v>
      </c>
      <c r="I75" s="101">
        <f>'Parcijalni_cjeloviti ispit'!K76</f>
        <v>0</v>
      </c>
      <c r="J75" s="258" t="str">
        <f>'Parcijalni_cjeloviti ispit'!L76</f>
        <v>NE</v>
      </c>
      <c r="K75" s="101">
        <f>'Parcijalni_cjeloviti ispit'!M76</f>
        <v>0</v>
      </c>
      <c r="L75" s="258" t="str">
        <f>'Parcijalni_cjeloviti ispit'!N76</f>
        <v>NE</v>
      </c>
      <c r="M75" s="101">
        <f>'Parcijalni_cjeloviti ispit'!O76</f>
        <v>0</v>
      </c>
      <c r="N75" s="258" t="str">
        <f>'Parcijalni_cjeloviti ispit'!P76</f>
        <v>NE</v>
      </c>
      <c r="O75" s="101">
        <f>'Parcijalni_cjeloviti ispit'!Q76</f>
        <v>0</v>
      </c>
      <c r="P75" s="258" t="str">
        <f>'Parcijalni_cjeloviti ispit'!R76</f>
        <v>NE</v>
      </c>
      <c r="Q75" s="235">
        <f>'Parcijalni_cjeloviti ispit'!S76</f>
        <v>0</v>
      </c>
      <c r="R75" s="235" t="str">
        <f>'Parcijalni_cjeloviti ispit'!T76</f>
        <v>NE</v>
      </c>
    </row>
    <row r="76" spans="1:18" ht="15.75" thickBot="1" x14ac:dyDescent="0.3">
      <c r="A76" s="257">
        <f>'Parcijalni_cjeloviti ispit'!C77</f>
        <v>0</v>
      </c>
      <c r="B76" s="102" t="str">
        <f>'Parcijalni_cjeloviti ispit'!D77</f>
        <v>P</v>
      </c>
      <c r="C76" s="103" t="str">
        <f>'Parcijalni_cjeloviti ispit'!E77</f>
        <v/>
      </c>
      <c r="D76" s="259">
        <f>'Parcijalni_cjeloviti ispit'!F77</f>
        <v>0</v>
      </c>
      <c r="E76" s="104" t="str">
        <f>'Parcijalni_cjeloviti ispit'!G77</f>
        <v/>
      </c>
      <c r="F76" s="259">
        <f>'Parcijalni_cjeloviti ispit'!H77</f>
        <v>0</v>
      </c>
      <c r="G76" s="104" t="str">
        <f>'Parcijalni_cjeloviti ispit'!I77</f>
        <v/>
      </c>
      <c r="H76" s="259">
        <f>'Parcijalni_cjeloviti ispit'!J77</f>
        <v>0</v>
      </c>
      <c r="I76" s="104" t="str">
        <f>'Parcijalni_cjeloviti ispit'!K77</f>
        <v/>
      </c>
      <c r="J76" s="259">
        <f>'Parcijalni_cjeloviti ispit'!L77</f>
        <v>0</v>
      </c>
      <c r="K76" s="104" t="str">
        <f>'Parcijalni_cjeloviti ispit'!M77</f>
        <v/>
      </c>
      <c r="L76" s="259">
        <f>'Parcijalni_cjeloviti ispit'!N77</f>
        <v>0</v>
      </c>
      <c r="M76" s="104" t="str">
        <f>'Parcijalni_cjeloviti ispit'!O77</f>
        <v/>
      </c>
      <c r="N76" s="259">
        <f>'Parcijalni_cjeloviti ispit'!P77</f>
        <v>0</v>
      </c>
      <c r="O76" s="104" t="str">
        <f>'Parcijalni_cjeloviti ispit'!Q77</f>
        <v/>
      </c>
      <c r="P76" s="259">
        <f>'Parcijalni_cjeloviti ispit'!R77</f>
        <v>0</v>
      </c>
      <c r="Q76" s="236">
        <f>'Parcijalni_cjeloviti ispit'!S77</f>
        <v>0</v>
      </c>
      <c r="R76" s="236">
        <f>'Parcijalni_cjeloviti ispit'!T77</f>
        <v>0</v>
      </c>
    </row>
    <row r="77" spans="1:18" x14ac:dyDescent="0.25">
      <c r="A77" s="256">
        <f>'Parcijalni_cjeloviti ispit'!C78</f>
        <v>0</v>
      </c>
      <c r="B77" s="100" t="str">
        <f>'Parcijalni_cjeloviti ispit'!D78</f>
        <v>B</v>
      </c>
      <c r="C77" s="101">
        <f>'Parcijalni_cjeloviti ispit'!E78</f>
        <v>0</v>
      </c>
      <c r="D77" s="258" t="str">
        <f>'Parcijalni_cjeloviti ispit'!F78</f>
        <v>NE</v>
      </c>
      <c r="E77" s="101">
        <f>'Parcijalni_cjeloviti ispit'!G78</f>
        <v>0</v>
      </c>
      <c r="F77" s="258" t="str">
        <f>'Parcijalni_cjeloviti ispit'!H78</f>
        <v>NE</v>
      </c>
      <c r="G77" s="101">
        <f>'Parcijalni_cjeloviti ispit'!I78</f>
        <v>0</v>
      </c>
      <c r="H77" s="258" t="str">
        <f>'Parcijalni_cjeloviti ispit'!J78</f>
        <v>NE</v>
      </c>
      <c r="I77" s="101">
        <f>'Parcijalni_cjeloviti ispit'!K78</f>
        <v>0</v>
      </c>
      <c r="J77" s="258" t="str">
        <f>'Parcijalni_cjeloviti ispit'!L78</f>
        <v>NE</v>
      </c>
      <c r="K77" s="101">
        <f>'Parcijalni_cjeloviti ispit'!M78</f>
        <v>0</v>
      </c>
      <c r="L77" s="258" t="str">
        <f>'Parcijalni_cjeloviti ispit'!N78</f>
        <v>NE</v>
      </c>
      <c r="M77" s="101">
        <f>'Parcijalni_cjeloviti ispit'!O78</f>
        <v>0</v>
      </c>
      <c r="N77" s="258" t="str">
        <f>'Parcijalni_cjeloviti ispit'!P78</f>
        <v>NE</v>
      </c>
      <c r="O77" s="101">
        <f>'Parcijalni_cjeloviti ispit'!Q78</f>
        <v>0</v>
      </c>
      <c r="P77" s="258" t="str">
        <f>'Parcijalni_cjeloviti ispit'!R78</f>
        <v>NE</v>
      </c>
      <c r="Q77" s="235">
        <f>'Parcijalni_cjeloviti ispit'!S78</f>
        <v>0</v>
      </c>
      <c r="R77" s="235" t="str">
        <f>'Parcijalni_cjeloviti ispit'!T78</f>
        <v>NE</v>
      </c>
    </row>
    <row r="78" spans="1:18" ht="15.75" thickBot="1" x14ac:dyDescent="0.3">
      <c r="A78" s="257">
        <f>'Parcijalni_cjeloviti ispit'!C79</f>
        <v>0</v>
      </c>
      <c r="B78" s="102" t="str">
        <f>'Parcijalni_cjeloviti ispit'!D79</f>
        <v>P</v>
      </c>
      <c r="C78" s="103" t="str">
        <f>'Parcijalni_cjeloviti ispit'!E79</f>
        <v/>
      </c>
      <c r="D78" s="259">
        <f>'Parcijalni_cjeloviti ispit'!F79</f>
        <v>0</v>
      </c>
      <c r="E78" s="104" t="str">
        <f>'Parcijalni_cjeloviti ispit'!G79</f>
        <v/>
      </c>
      <c r="F78" s="259">
        <f>'Parcijalni_cjeloviti ispit'!H79</f>
        <v>0</v>
      </c>
      <c r="G78" s="104" t="str">
        <f>'Parcijalni_cjeloviti ispit'!I79</f>
        <v/>
      </c>
      <c r="H78" s="259">
        <f>'Parcijalni_cjeloviti ispit'!J79</f>
        <v>0</v>
      </c>
      <c r="I78" s="104" t="str">
        <f>'Parcijalni_cjeloviti ispit'!K79</f>
        <v/>
      </c>
      <c r="J78" s="259">
        <f>'Parcijalni_cjeloviti ispit'!L79</f>
        <v>0</v>
      </c>
      <c r="K78" s="104" t="str">
        <f>'Parcijalni_cjeloviti ispit'!M79</f>
        <v/>
      </c>
      <c r="L78" s="259">
        <f>'Parcijalni_cjeloviti ispit'!N79</f>
        <v>0</v>
      </c>
      <c r="M78" s="104" t="str">
        <f>'Parcijalni_cjeloviti ispit'!O79</f>
        <v/>
      </c>
      <c r="N78" s="259">
        <f>'Parcijalni_cjeloviti ispit'!P79</f>
        <v>0</v>
      </c>
      <c r="O78" s="104" t="str">
        <f>'Parcijalni_cjeloviti ispit'!Q79</f>
        <v/>
      </c>
      <c r="P78" s="259">
        <f>'Parcijalni_cjeloviti ispit'!R79</f>
        <v>0</v>
      </c>
      <c r="Q78" s="236">
        <f>'Parcijalni_cjeloviti ispit'!S79</f>
        <v>0</v>
      </c>
      <c r="R78" s="236">
        <f>'Parcijalni_cjeloviti ispit'!T79</f>
        <v>0</v>
      </c>
    </row>
    <row r="79" spans="1:18" x14ac:dyDescent="0.25">
      <c r="A79" s="256">
        <f>'Parcijalni_cjeloviti ispit'!C80</f>
        <v>0</v>
      </c>
      <c r="B79" s="100" t="str">
        <f>'Parcijalni_cjeloviti ispit'!D80</f>
        <v>B</v>
      </c>
      <c r="C79" s="101">
        <f>'Parcijalni_cjeloviti ispit'!E80</f>
        <v>0</v>
      </c>
      <c r="D79" s="258" t="str">
        <f>'Parcijalni_cjeloviti ispit'!F80</f>
        <v>NE</v>
      </c>
      <c r="E79" s="101">
        <f>'Parcijalni_cjeloviti ispit'!G80</f>
        <v>0</v>
      </c>
      <c r="F79" s="258" t="str">
        <f>'Parcijalni_cjeloviti ispit'!H80</f>
        <v>NE</v>
      </c>
      <c r="G79" s="101">
        <f>'Parcijalni_cjeloviti ispit'!I80</f>
        <v>0</v>
      </c>
      <c r="H79" s="258" t="str">
        <f>'Parcijalni_cjeloviti ispit'!J80</f>
        <v>NE</v>
      </c>
      <c r="I79" s="101">
        <f>'Parcijalni_cjeloviti ispit'!K80</f>
        <v>0</v>
      </c>
      <c r="J79" s="258" t="str">
        <f>'Parcijalni_cjeloviti ispit'!L80</f>
        <v>NE</v>
      </c>
      <c r="K79" s="101">
        <f>'Parcijalni_cjeloviti ispit'!M80</f>
        <v>0</v>
      </c>
      <c r="L79" s="258" t="str">
        <f>'Parcijalni_cjeloviti ispit'!N80</f>
        <v>NE</v>
      </c>
      <c r="M79" s="101">
        <f>'Parcijalni_cjeloviti ispit'!O80</f>
        <v>0</v>
      </c>
      <c r="N79" s="258" t="str">
        <f>'Parcijalni_cjeloviti ispit'!P80</f>
        <v>NE</v>
      </c>
      <c r="O79" s="101">
        <f>'Parcijalni_cjeloviti ispit'!Q80</f>
        <v>0</v>
      </c>
      <c r="P79" s="258" t="str">
        <f>'Parcijalni_cjeloviti ispit'!R80</f>
        <v>NE</v>
      </c>
      <c r="Q79" s="235">
        <f>'Parcijalni_cjeloviti ispit'!S80</f>
        <v>0</v>
      </c>
      <c r="R79" s="235" t="str">
        <f>'Parcijalni_cjeloviti ispit'!T80</f>
        <v>NE</v>
      </c>
    </row>
    <row r="80" spans="1:18" ht="15.75" thickBot="1" x14ac:dyDescent="0.3">
      <c r="A80" s="257">
        <f>'Parcijalni_cjeloviti ispit'!C81</f>
        <v>0</v>
      </c>
      <c r="B80" s="102" t="str">
        <f>'Parcijalni_cjeloviti ispit'!D81</f>
        <v>P</v>
      </c>
      <c r="C80" s="103" t="str">
        <f>'Parcijalni_cjeloviti ispit'!E81</f>
        <v/>
      </c>
      <c r="D80" s="259">
        <f>'Parcijalni_cjeloviti ispit'!F81</f>
        <v>0</v>
      </c>
      <c r="E80" s="104" t="str">
        <f>'Parcijalni_cjeloviti ispit'!G81</f>
        <v/>
      </c>
      <c r="F80" s="259">
        <f>'Parcijalni_cjeloviti ispit'!H81</f>
        <v>0</v>
      </c>
      <c r="G80" s="104" t="str">
        <f>'Parcijalni_cjeloviti ispit'!I81</f>
        <v/>
      </c>
      <c r="H80" s="259">
        <f>'Parcijalni_cjeloviti ispit'!J81</f>
        <v>0</v>
      </c>
      <c r="I80" s="104" t="str">
        <f>'Parcijalni_cjeloviti ispit'!K81</f>
        <v/>
      </c>
      <c r="J80" s="259">
        <f>'Parcijalni_cjeloviti ispit'!L81</f>
        <v>0</v>
      </c>
      <c r="K80" s="104" t="str">
        <f>'Parcijalni_cjeloviti ispit'!M81</f>
        <v/>
      </c>
      <c r="L80" s="259">
        <f>'Parcijalni_cjeloviti ispit'!N81</f>
        <v>0</v>
      </c>
      <c r="M80" s="104" t="str">
        <f>'Parcijalni_cjeloviti ispit'!O81</f>
        <v/>
      </c>
      <c r="N80" s="259">
        <f>'Parcijalni_cjeloviti ispit'!P81</f>
        <v>0</v>
      </c>
      <c r="O80" s="104" t="str">
        <f>'Parcijalni_cjeloviti ispit'!Q81</f>
        <v/>
      </c>
      <c r="P80" s="259">
        <f>'Parcijalni_cjeloviti ispit'!R81</f>
        <v>0</v>
      </c>
      <c r="Q80" s="236">
        <f>'Parcijalni_cjeloviti ispit'!S81</f>
        <v>0</v>
      </c>
      <c r="R80" s="236">
        <f>'Parcijalni_cjeloviti ispit'!T81</f>
        <v>0</v>
      </c>
    </row>
    <row r="81" spans="1:18" x14ac:dyDescent="0.25">
      <c r="A81" s="256">
        <f>'Parcijalni_cjeloviti ispit'!C82</f>
        <v>0</v>
      </c>
      <c r="B81" s="100" t="str">
        <f>'Parcijalni_cjeloviti ispit'!D82</f>
        <v>B</v>
      </c>
      <c r="C81" s="101">
        <f>'Parcijalni_cjeloviti ispit'!E82</f>
        <v>0</v>
      </c>
      <c r="D81" s="258" t="str">
        <f>'Parcijalni_cjeloviti ispit'!F82</f>
        <v>NE</v>
      </c>
      <c r="E81" s="101">
        <f>'Parcijalni_cjeloviti ispit'!G82</f>
        <v>0</v>
      </c>
      <c r="F81" s="258" t="str">
        <f>'Parcijalni_cjeloviti ispit'!H82</f>
        <v>NE</v>
      </c>
      <c r="G81" s="101">
        <f>'Parcijalni_cjeloviti ispit'!I82</f>
        <v>0</v>
      </c>
      <c r="H81" s="258" t="str">
        <f>'Parcijalni_cjeloviti ispit'!J82</f>
        <v>NE</v>
      </c>
      <c r="I81" s="101">
        <f>'Parcijalni_cjeloviti ispit'!K82</f>
        <v>0</v>
      </c>
      <c r="J81" s="258" t="str">
        <f>'Parcijalni_cjeloviti ispit'!L82</f>
        <v>NE</v>
      </c>
      <c r="K81" s="101">
        <f>'Parcijalni_cjeloviti ispit'!M82</f>
        <v>0</v>
      </c>
      <c r="L81" s="258" t="str">
        <f>'Parcijalni_cjeloviti ispit'!N82</f>
        <v>NE</v>
      </c>
      <c r="M81" s="101">
        <f>'Parcijalni_cjeloviti ispit'!O82</f>
        <v>0</v>
      </c>
      <c r="N81" s="258" t="str">
        <f>'Parcijalni_cjeloviti ispit'!P82</f>
        <v>NE</v>
      </c>
      <c r="O81" s="101">
        <f>'Parcijalni_cjeloviti ispit'!Q82</f>
        <v>0</v>
      </c>
      <c r="P81" s="258" t="str">
        <f>'Parcijalni_cjeloviti ispit'!R82</f>
        <v>NE</v>
      </c>
      <c r="Q81" s="235">
        <f>'Parcijalni_cjeloviti ispit'!S82</f>
        <v>0</v>
      </c>
      <c r="R81" s="235" t="str">
        <f>'Parcijalni_cjeloviti ispit'!T82</f>
        <v>NE</v>
      </c>
    </row>
    <row r="82" spans="1:18" ht="15.75" thickBot="1" x14ac:dyDescent="0.3">
      <c r="A82" s="257">
        <f>'Parcijalni_cjeloviti ispit'!C83</f>
        <v>0</v>
      </c>
      <c r="B82" s="102" t="str">
        <f>'Parcijalni_cjeloviti ispit'!D83</f>
        <v>P</v>
      </c>
      <c r="C82" s="103" t="str">
        <f>'Parcijalni_cjeloviti ispit'!E83</f>
        <v/>
      </c>
      <c r="D82" s="259">
        <f>'Parcijalni_cjeloviti ispit'!F83</f>
        <v>0</v>
      </c>
      <c r="E82" s="104" t="str">
        <f>'Parcijalni_cjeloviti ispit'!G83</f>
        <v/>
      </c>
      <c r="F82" s="259">
        <f>'Parcijalni_cjeloviti ispit'!H83</f>
        <v>0</v>
      </c>
      <c r="G82" s="104" t="str">
        <f>'Parcijalni_cjeloviti ispit'!I83</f>
        <v/>
      </c>
      <c r="H82" s="259">
        <f>'Parcijalni_cjeloviti ispit'!J83</f>
        <v>0</v>
      </c>
      <c r="I82" s="104" t="str">
        <f>'Parcijalni_cjeloviti ispit'!K83</f>
        <v/>
      </c>
      <c r="J82" s="259">
        <f>'Parcijalni_cjeloviti ispit'!L83</f>
        <v>0</v>
      </c>
      <c r="K82" s="104" t="str">
        <f>'Parcijalni_cjeloviti ispit'!M83</f>
        <v/>
      </c>
      <c r="L82" s="259">
        <f>'Parcijalni_cjeloviti ispit'!N83</f>
        <v>0</v>
      </c>
      <c r="M82" s="104" t="str">
        <f>'Parcijalni_cjeloviti ispit'!O83</f>
        <v/>
      </c>
      <c r="N82" s="259">
        <f>'Parcijalni_cjeloviti ispit'!P83</f>
        <v>0</v>
      </c>
      <c r="O82" s="104" t="str">
        <f>'Parcijalni_cjeloviti ispit'!Q83</f>
        <v/>
      </c>
      <c r="P82" s="259">
        <f>'Parcijalni_cjeloviti ispit'!R83</f>
        <v>0</v>
      </c>
      <c r="Q82" s="236">
        <f>'Parcijalni_cjeloviti ispit'!S83</f>
        <v>0</v>
      </c>
      <c r="R82" s="236">
        <f>'Parcijalni_cjeloviti ispit'!T83</f>
        <v>0</v>
      </c>
    </row>
    <row r="83" spans="1:18" x14ac:dyDescent="0.25">
      <c r="A83" s="256">
        <f>'Parcijalni_cjeloviti ispit'!C84</f>
        <v>0</v>
      </c>
      <c r="B83" s="100" t="str">
        <f>'Parcijalni_cjeloviti ispit'!D84</f>
        <v>B</v>
      </c>
      <c r="C83" s="101">
        <f>'Parcijalni_cjeloviti ispit'!E84</f>
        <v>0</v>
      </c>
      <c r="D83" s="258" t="str">
        <f>'Parcijalni_cjeloviti ispit'!F84</f>
        <v>NE</v>
      </c>
      <c r="E83" s="101">
        <f>'Parcijalni_cjeloviti ispit'!G84</f>
        <v>0</v>
      </c>
      <c r="F83" s="258" t="str">
        <f>'Parcijalni_cjeloviti ispit'!H84</f>
        <v>NE</v>
      </c>
      <c r="G83" s="101">
        <f>'Parcijalni_cjeloviti ispit'!I84</f>
        <v>0</v>
      </c>
      <c r="H83" s="258" t="str">
        <f>'Parcijalni_cjeloviti ispit'!J84</f>
        <v>NE</v>
      </c>
      <c r="I83" s="101">
        <f>'Parcijalni_cjeloviti ispit'!K84</f>
        <v>0</v>
      </c>
      <c r="J83" s="258" t="str">
        <f>'Parcijalni_cjeloviti ispit'!L84</f>
        <v>NE</v>
      </c>
      <c r="K83" s="101">
        <f>'Parcijalni_cjeloviti ispit'!M84</f>
        <v>0</v>
      </c>
      <c r="L83" s="258" t="str">
        <f>'Parcijalni_cjeloviti ispit'!N84</f>
        <v>NE</v>
      </c>
      <c r="M83" s="101">
        <f>'Parcijalni_cjeloviti ispit'!O84</f>
        <v>0</v>
      </c>
      <c r="N83" s="258" t="str">
        <f>'Parcijalni_cjeloviti ispit'!P84</f>
        <v>NE</v>
      </c>
      <c r="O83" s="101">
        <f>'Parcijalni_cjeloviti ispit'!Q84</f>
        <v>0</v>
      </c>
      <c r="P83" s="258" t="str">
        <f>'Parcijalni_cjeloviti ispit'!R84</f>
        <v>NE</v>
      </c>
      <c r="Q83" s="235">
        <f>'Parcijalni_cjeloviti ispit'!S84</f>
        <v>0</v>
      </c>
      <c r="R83" s="235" t="str">
        <f>'Parcijalni_cjeloviti ispit'!T84</f>
        <v>NE</v>
      </c>
    </row>
    <row r="84" spans="1:18" ht="15.75" thickBot="1" x14ac:dyDescent="0.3">
      <c r="A84" s="257">
        <f>'Parcijalni_cjeloviti ispit'!C85</f>
        <v>0</v>
      </c>
      <c r="B84" s="102" t="str">
        <f>'Parcijalni_cjeloviti ispit'!D85</f>
        <v>P</v>
      </c>
      <c r="C84" s="103" t="str">
        <f>'Parcijalni_cjeloviti ispit'!E85</f>
        <v/>
      </c>
      <c r="D84" s="259">
        <f>'Parcijalni_cjeloviti ispit'!F85</f>
        <v>0</v>
      </c>
      <c r="E84" s="104" t="str">
        <f>'Parcijalni_cjeloviti ispit'!G85</f>
        <v/>
      </c>
      <c r="F84" s="259">
        <f>'Parcijalni_cjeloviti ispit'!H85</f>
        <v>0</v>
      </c>
      <c r="G84" s="104" t="str">
        <f>'Parcijalni_cjeloviti ispit'!I85</f>
        <v/>
      </c>
      <c r="H84" s="259">
        <f>'Parcijalni_cjeloviti ispit'!J85</f>
        <v>0</v>
      </c>
      <c r="I84" s="104" t="str">
        <f>'Parcijalni_cjeloviti ispit'!K85</f>
        <v/>
      </c>
      <c r="J84" s="259">
        <f>'Parcijalni_cjeloviti ispit'!L85</f>
        <v>0</v>
      </c>
      <c r="K84" s="104" t="str">
        <f>'Parcijalni_cjeloviti ispit'!M85</f>
        <v/>
      </c>
      <c r="L84" s="259">
        <f>'Parcijalni_cjeloviti ispit'!N85</f>
        <v>0</v>
      </c>
      <c r="M84" s="104" t="str">
        <f>'Parcijalni_cjeloviti ispit'!O85</f>
        <v/>
      </c>
      <c r="N84" s="259">
        <f>'Parcijalni_cjeloviti ispit'!P85</f>
        <v>0</v>
      </c>
      <c r="O84" s="104" t="str">
        <f>'Parcijalni_cjeloviti ispit'!Q85</f>
        <v/>
      </c>
      <c r="P84" s="259">
        <f>'Parcijalni_cjeloviti ispit'!R85</f>
        <v>0</v>
      </c>
      <c r="Q84" s="236">
        <f>'Parcijalni_cjeloviti ispit'!S85</f>
        <v>0</v>
      </c>
      <c r="R84" s="236">
        <f>'Parcijalni_cjeloviti ispit'!T85</f>
        <v>0</v>
      </c>
    </row>
    <row r="85" spans="1:18" x14ac:dyDescent="0.25">
      <c r="A85" s="256">
        <f>'Parcijalni_cjeloviti ispit'!C86</f>
        <v>0</v>
      </c>
      <c r="B85" s="100" t="str">
        <f>'Parcijalni_cjeloviti ispit'!D86</f>
        <v>B</v>
      </c>
      <c r="C85" s="101">
        <f>'Parcijalni_cjeloviti ispit'!E86</f>
        <v>0</v>
      </c>
      <c r="D85" s="258" t="str">
        <f>'Parcijalni_cjeloviti ispit'!F86</f>
        <v>NE</v>
      </c>
      <c r="E85" s="101">
        <f>'Parcijalni_cjeloviti ispit'!G86</f>
        <v>0</v>
      </c>
      <c r="F85" s="258" t="str">
        <f>'Parcijalni_cjeloviti ispit'!H86</f>
        <v>NE</v>
      </c>
      <c r="G85" s="101">
        <f>'Parcijalni_cjeloviti ispit'!I86</f>
        <v>0</v>
      </c>
      <c r="H85" s="258" t="str">
        <f>'Parcijalni_cjeloviti ispit'!J86</f>
        <v>NE</v>
      </c>
      <c r="I85" s="101">
        <f>'Parcijalni_cjeloviti ispit'!K86</f>
        <v>0</v>
      </c>
      <c r="J85" s="258" t="str">
        <f>'Parcijalni_cjeloviti ispit'!L86</f>
        <v>NE</v>
      </c>
      <c r="K85" s="101">
        <f>'Parcijalni_cjeloviti ispit'!M86</f>
        <v>0</v>
      </c>
      <c r="L85" s="258" t="str">
        <f>'Parcijalni_cjeloviti ispit'!N86</f>
        <v>NE</v>
      </c>
      <c r="M85" s="101">
        <f>'Parcijalni_cjeloviti ispit'!O86</f>
        <v>0</v>
      </c>
      <c r="N85" s="258" t="str">
        <f>'Parcijalni_cjeloviti ispit'!P86</f>
        <v>NE</v>
      </c>
      <c r="O85" s="101">
        <f>'Parcijalni_cjeloviti ispit'!Q86</f>
        <v>0</v>
      </c>
      <c r="P85" s="258" t="str">
        <f>'Parcijalni_cjeloviti ispit'!R86</f>
        <v>NE</v>
      </c>
      <c r="Q85" s="235">
        <f>'Parcijalni_cjeloviti ispit'!S86</f>
        <v>0</v>
      </c>
      <c r="R85" s="235" t="str">
        <f>'Parcijalni_cjeloviti ispit'!T86</f>
        <v>NE</v>
      </c>
    </row>
    <row r="86" spans="1:18" ht="15.75" thickBot="1" x14ac:dyDescent="0.3">
      <c r="A86" s="257">
        <f>'Parcijalni_cjeloviti ispit'!C87</f>
        <v>0</v>
      </c>
      <c r="B86" s="102" t="str">
        <f>'Parcijalni_cjeloviti ispit'!D87</f>
        <v>P</v>
      </c>
      <c r="C86" s="103" t="str">
        <f>'Parcijalni_cjeloviti ispit'!E87</f>
        <v/>
      </c>
      <c r="D86" s="259">
        <f>'Parcijalni_cjeloviti ispit'!F87</f>
        <v>0</v>
      </c>
      <c r="E86" s="104" t="str">
        <f>'Parcijalni_cjeloviti ispit'!G87</f>
        <v/>
      </c>
      <c r="F86" s="259">
        <f>'Parcijalni_cjeloviti ispit'!H87</f>
        <v>0</v>
      </c>
      <c r="G86" s="104" t="str">
        <f>'Parcijalni_cjeloviti ispit'!I87</f>
        <v/>
      </c>
      <c r="H86" s="259">
        <f>'Parcijalni_cjeloviti ispit'!J87</f>
        <v>0</v>
      </c>
      <c r="I86" s="104" t="str">
        <f>'Parcijalni_cjeloviti ispit'!K87</f>
        <v/>
      </c>
      <c r="J86" s="259">
        <f>'Parcijalni_cjeloviti ispit'!L87</f>
        <v>0</v>
      </c>
      <c r="K86" s="104" t="str">
        <f>'Parcijalni_cjeloviti ispit'!M87</f>
        <v/>
      </c>
      <c r="L86" s="259">
        <f>'Parcijalni_cjeloviti ispit'!N87</f>
        <v>0</v>
      </c>
      <c r="M86" s="104" t="str">
        <f>'Parcijalni_cjeloviti ispit'!O87</f>
        <v/>
      </c>
      <c r="N86" s="259">
        <f>'Parcijalni_cjeloviti ispit'!P87</f>
        <v>0</v>
      </c>
      <c r="O86" s="104" t="str">
        <f>'Parcijalni_cjeloviti ispit'!Q87</f>
        <v/>
      </c>
      <c r="P86" s="259">
        <f>'Parcijalni_cjeloviti ispit'!R87</f>
        <v>0</v>
      </c>
      <c r="Q86" s="236">
        <f>'Parcijalni_cjeloviti ispit'!S87</f>
        <v>0</v>
      </c>
      <c r="R86" s="236">
        <f>'Parcijalni_cjeloviti ispit'!T87</f>
        <v>0</v>
      </c>
    </row>
    <row r="87" spans="1:18" x14ac:dyDescent="0.25">
      <c r="A87" s="256">
        <f>'Parcijalni_cjeloviti ispit'!C88</f>
        <v>0</v>
      </c>
      <c r="B87" s="100" t="str">
        <f>'Parcijalni_cjeloviti ispit'!D88</f>
        <v>B</v>
      </c>
      <c r="C87" s="101">
        <f>'Parcijalni_cjeloviti ispit'!E88</f>
        <v>0</v>
      </c>
      <c r="D87" s="258" t="str">
        <f>'Parcijalni_cjeloviti ispit'!F88</f>
        <v>NE</v>
      </c>
      <c r="E87" s="101">
        <f>'Parcijalni_cjeloviti ispit'!G88</f>
        <v>0</v>
      </c>
      <c r="F87" s="258" t="str">
        <f>'Parcijalni_cjeloviti ispit'!H88</f>
        <v>NE</v>
      </c>
      <c r="G87" s="101">
        <f>'Parcijalni_cjeloviti ispit'!I88</f>
        <v>0</v>
      </c>
      <c r="H87" s="258" t="str">
        <f>'Parcijalni_cjeloviti ispit'!J88</f>
        <v>NE</v>
      </c>
      <c r="I87" s="101">
        <f>'Parcijalni_cjeloviti ispit'!K88</f>
        <v>0</v>
      </c>
      <c r="J87" s="258" t="str">
        <f>'Parcijalni_cjeloviti ispit'!L88</f>
        <v>NE</v>
      </c>
      <c r="K87" s="101">
        <f>'Parcijalni_cjeloviti ispit'!M88</f>
        <v>0</v>
      </c>
      <c r="L87" s="258" t="str">
        <f>'Parcijalni_cjeloviti ispit'!N88</f>
        <v>NE</v>
      </c>
      <c r="M87" s="101">
        <f>'Parcijalni_cjeloviti ispit'!O88</f>
        <v>0</v>
      </c>
      <c r="N87" s="258" t="str">
        <f>'Parcijalni_cjeloviti ispit'!P88</f>
        <v>NE</v>
      </c>
      <c r="O87" s="101">
        <f>'Parcijalni_cjeloviti ispit'!Q88</f>
        <v>0</v>
      </c>
      <c r="P87" s="258" t="str">
        <f>'Parcijalni_cjeloviti ispit'!R88</f>
        <v>NE</v>
      </c>
      <c r="Q87" s="235">
        <f>'Parcijalni_cjeloviti ispit'!S88</f>
        <v>0</v>
      </c>
      <c r="R87" s="235" t="str">
        <f>'Parcijalni_cjeloviti ispit'!T88</f>
        <v>NE</v>
      </c>
    </row>
    <row r="88" spans="1:18" ht="15.75" thickBot="1" x14ac:dyDescent="0.3">
      <c r="A88" s="257">
        <f>'Parcijalni_cjeloviti ispit'!C89</f>
        <v>0</v>
      </c>
      <c r="B88" s="102" t="str">
        <f>'Parcijalni_cjeloviti ispit'!D89</f>
        <v>P</v>
      </c>
      <c r="C88" s="103" t="str">
        <f>'Parcijalni_cjeloviti ispit'!E89</f>
        <v/>
      </c>
      <c r="D88" s="259">
        <f>'Parcijalni_cjeloviti ispit'!F89</f>
        <v>0</v>
      </c>
      <c r="E88" s="104" t="str">
        <f>'Parcijalni_cjeloviti ispit'!G89</f>
        <v/>
      </c>
      <c r="F88" s="259">
        <f>'Parcijalni_cjeloviti ispit'!H89</f>
        <v>0</v>
      </c>
      <c r="G88" s="104" t="str">
        <f>'Parcijalni_cjeloviti ispit'!I89</f>
        <v/>
      </c>
      <c r="H88" s="259">
        <f>'Parcijalni_cjeloviti ispit'!J89</f>
        <v>0</v>
      </c>
      <c r="I88" s="104" t="str">
        <f>'Parcijalni_cjeloviti ispit'!K89</f>
        <v/>
      </c>
      <c r="J88" s="259">
        <f>'Parcijalni_cjeloviti ispit'!L89</f>
        <v>0</v>
      </c>
      <c r="K88" s="104" t="str">
        <f>'Parcijalni_cjeloviti ispit'!M89</f>
        <v/>
      </c>
      <c r="L88" s="259">
        <f>'Parcijalni_cjeloviti ispit'!N89</f>
        <v>0</v>
      </c>
      <c r="M88" s="104" t="str">
        <f>'Parcijalni_cjeloviti ispit'!O89</f>
        <v/>
      </c>
      <c r="N88" s="259">
        <f>'Parcijalni_cjeloviti ispit'!P89</f>
        <v>0</v>
      </c>
      <c r="O88" s="104" t="str">
        <f>'Parcijalni_cjeloviti ispit'!Q89</f>
        <v/>
      </c>
      <c r="P88" s="259">
        <f>'Parcijalni_cjeloviti ispit'!R89</f>
        <v>0</v>
      </c>
      <c r="Q88" s="236">
        <f>'Parcijalni_cjeloviti ispit'!S89</f>
        <v>0</v>
      </c>
      <c r="R88" s="236">
        <f>'Parcijalni_cjeloviti ispit'!T89</f>
        <v>0</v>
      </c>
    </row>
    <row r="89" spans="1:18" x14ac:dyDescent="0.25">
      <c r="A89" s="256">
        <f>'Parcijalni_cjeloviti ispit'!C90</f>
        <v>0</v>
      </c>
      <c r="B89" s="100" t="str">
        <f>'Parcijalni_cjeloviti ispit'!D90</f>
        <v>B</v>
      </c>
      <c r="C89" s="101">
        <f>'Parcijalni_cjeloviti ispit'!E90</f>
        <v>0</v>
      </c>
      <c r="D89" s="258" t="str">
        <f>'Parcijalni_cjeloviti ispit'!F90</f>
        <v>NE</v>
      </c>
      <c r="E89" s="101">
        <f>'Parcijalni_cjeloviti ispit'!G90</f>
        <v>0</v>
      </c>
      <c r="F89" s="258" t="str">
        <f>'Parcijalni_cjeloviti ispit'!H90</f>
        <v>NE</v>
      </c>
      <c r="G89" s="101">
        <f>'Parcijalni_cjeloviti ispit'!I90</f>
        <v>0</v>
      </c>
      <c r="H89" s="258" t="str">
        <f>'Parcijalni_cjeloviti ispit'!J90</f>
        <v>NE</v>
      </c>
      <c r="I89" s="101">
        <f>'Parcijalni_cjeloviti ispit'!K90</f>
        <v>0</v>
      </c>
      <c r="J89" s="258" t="str">
        <f>'Parcijalni_cjeloviti ispit'!L90</f>
        <v>NE</v>
      </c>
      <c r="K89" s="101">
        <f>'Parcijalni_cjeloviti ispit'!M90</f>
        <v>0</v>
      </c>
      <c r="L89" s="258" t="str">
        <f>'Parcijalni_cjeloviti ispit'!N90</f>
        <v>NE</v>
      </c>
      <c r="M89" s="101">
        <f>'Parcijalni_cjeloviti ispit'!O90</f>
        <v>0</v>
      </c>
      <c r="N89" s="258" t="str">
        <f>'Parcijalni_cjeloviti ispit'!P90</f>
        <v>NE</v>
      </c>
      <c r="O89" s="101">
        <f>'Parcijalni_cjeloviti ispit'!Q90</f>
        <v>0</v>
      </c>
      <c r="P89" s="258" t="str">
        <f>'Parcijalni_cjeloviti ispit'!R90</f>
        <v>NE</v>
      </c>
      <c r="Q89" s="235">
        <f>'Parcijalni_cjeloviti ispit'!S90</f>
        <v>0</v>
      </c>
      <c r="R89" s="235" t="str">
        <f>'Parcijalni_cjeloviti ispit'!T90</f>
        <v>NE</v>
      </c>
    </row>
    <row r="90" spans="1:18" ht="15.75" thickBot="1" x14ac:dyDescent="0.3">
      <c r="A90" s="257">
        <f>'Parcijalni_cjeloviti ispit'!C91</f>
        <v>0</v>
      </c>
      <c r="B90" s="102" t="str">
        <f>'Parcijalni_cjeloviti ispit'!D91</f>
        <v>P</v>
      </c>
      <c r="C90" s="103" t="str">
        <f>'Parcijalni_cjeloviti ispit'!E91</f>
        <v/>
      </c>
      <c r="D90" s="259">
        <f>'Parcijalni_cjeloviti ispit'!F91</f>
        <v>0</v>
      </c>
      <c r="E90" s="104" t="str">
        <f>'Parcijalni_cjeloviti ispit'!G91</f>
        <v/>
      </c>
      <c r="F90" s="259">
        <f>'Parcijalni_cjeloviti ispit'!H91</f>
        <v>0</v>
      </c>
      <c r="G90" s="104" t="str">
        <f>'Parcijalni_cjeloviti ispit'!I91</f>
        <v/>
      </c>
      <c r="H90" s="259">
        <f>'Parcijalni_cjeloviti ispit'!J91</f>
        <v>0</v>
      </c>
      <c r="I90" s="104" t="str">
        <f>'Parcijalni_cjeloviti ispit'!K91</f>
        <v/>
      </c>
      <c r="J90" s="259">
        <f>'Parcijalni_cjeloviti ispit'!L91</f>
        <v>0</v>
      </c>
      <c r="K90" s="104" t="str">
        <f>'Parcijalni_cjeloviti ispit'!M91</f>
        <v/>
      </c>
      <c r="L90" s="259">
        <f>'Parcijalni_cjeloviti ispit'!N91</f>
        <v>0</v>
      </c>
      <c r="M90" s="104" t="str">
        <f>'Parcijalni_cjeloviti ispit'!O91</f>
        <v/>
      </c>
      <c r="N90" s="259">
        <f>'Parcijalni_cjeloviti ispit'!P91</f>
        <v>0</v>
      </c>
      <c r="O90" s="104" t="str">
        <f>'Parcijalni_cjeloviti ispit'!Q91</f>
        <v/>
      </c>
      <c r="P90" s="259">
        <f>'Parcijalni_cjeloviti ispit'!R91</f>
        <v>0</v>
      </c>
      <c r="Q90" s="236">
        <f>'Parcijalni_cjeloviti ispit'!S91</f>
        <v>0</v>
      </c>
      <c r="R90" s="236">
        <f>'Parcijalni_cjeloviti ispit'!T91</f>
        <v>0</v>
      </c>
    </row>
    <row r="91" spans="1:18" x14ac:dyDescent="0.25">
      <c r="A91" s="256">
        <f>'Parcijalni_cjeloviti ispit'!C92</f>
        <v>0</v>
      </c>
      <c r="B91" s="100" t="str">
        <f>'Parcijalni_cjeloviti ispit'!D92</f>
        <v>B</v>
      </c>
      <c r="C91" s="101">
        <f>'Parcijalni_cjeloviti ispit'!E92</f>
        <v>0</v>
      </c>
      <c r="D91" s="258" t="str">
        <f>'Parcijalni_cjeloviti ispit'!F92</f>
        <v>NE</v>
      </c>
      <c r="E91" s="101">
        <f>'Parcijalni_cjeloviti ispit'!G92</f>
        <v>0</v>
      </c>
      <c r="F91" s="258" t="str">
        <f>'Parcijalni_cjeloviti ispit'!H92</f>
        <v>NE</v>
      </c>
      <c r="G91" s="101">
        <f>'Parcijalni_cjeloviti ispit'!I92</f>
        <v>0</v>
      </c>
      <c r="H91" s="258" t="str">
        <f>'Parcijalni_cjeloviti ispit'!J92</f>
        <v>NE</v>
      </c>
      <c r="I91" s="101">
        <f>'Parcijalni_cjeloviti ispit'!K92</f>
        <v>0</v>
      </c>
      <c r="J91" s="258" t="str">
        <f>'Parcijalni_cjeloviti ispit'!L92</f>
        <v>NE</v>
      </c>
      <c r="K91" s="101">
        <f>'Parcijalni_cjeloviti ispit'!M92</f>
        <v>0</v>
      </c>
      <c r="L91" s="258" t="str">
        <f>'Parcijalni_cjeloviti ispit'!N92</f>
        <v>NE</v>
      </c>
      <c r="M91" s="101">
        <f>'Parcijalni_cjeloviti ispit'!O92</f>
        <v>0</v>
      </c>
      <c r="N91" s="258" t="str">
        <f>'Parcijalni_cjeloviti ispit'!P92</f>
        <v>NE</v>
      </c>
      <c r="O91" s="101">
        <f>'Parcijalni_cjeloviti ispit'!Q92</f>
        <v>0</v>
      </c>
      <c r="P91" s="258" t="str">
        <f>'Parcijalni_cjeloviti ispit'!R92</f>
        <v>NE</v>
      </c>
      <c r="Q91" s="235">
        <f>'Parcijalni_cjeloviti ispit'!S92</f>
        <v>0</v>
      </c>
      <c r="R91" s="235" t="str">
        <f>'Parcijalni_cjeloviti ispit'!T92</f>
        <v>NE</v>
      </c>
    </row>
    <row r="92" spans="1:18" ht="15.75" thickBot="1" x14ac:dyDescent="0.3">
      <c r="A92" s="257">
        <f>'Parcijalni_cjeloviti ispit'!C93</f>
        <v>0</v>
      </c>
      <c r="B92" s="102" t="str">
        <f>'Parcijalni_cjeloviti ispit'!D93</f>
        <v>P</v>
      </c>
      <c r="C92" s="103" t="str">
        <f>'Parcijalni_cjeloviti ispit'!E93</f>
        <v/>
      </c>
      <c r="D92" s="259">
        <f>'Parcijalni_cjeloviti ispit'!F93</f>
        <v>0</v>
      </c>
      <c r="E92" s="104" t="str">
        <f>'Parcijalni_cjeloviti ispit'!G93</f>
        <v/>
      </c>
      <c r="F92" s="259">
        <f>'Parcijalni_cjeloviti ispit'!H93</f>
        <v>0</v>
      </c>
      <c r="G92" s="104" t="str">
        <f>'Parcijalni_cjeloviti ispit'!I93</f>
        <v/>
      </c>
      <c r="H92" s="259">
        <f>'Parcijalni_cjeloviti ispit'!J93</f>
        <v>0</v>
      </c>
      <c r="I92" s="104" t="str">
        <f>'Parcijalni_cjeloviti ispit'!K93</f>
        <v/>
      </c>
      <c r="J92" s="259">
        <f>'Parcijalni_cjeloviti ispit'!L93</f>
        <v>0</v>
      </c>
      <c r="K92" s="104" t="str">
        <f>'Parcijalni_cjeloviti ispit'!M93</f>
        <v/>
      </c>
      <c r="L92" s="259">
        <f>'Parcijalni_cjeloviti ispit'!N93</f>
        <v>0</v>
      </c>
      <c r="M92" s="104" t="str">
        <f>'Parcijalni_cjeloviti ispit'!O93</f>
        <v/>
      </c>
      <c r="N92" s="259">
        <f>'Parcijalni_cjeloviti ispit'!P93</f>
        <v>0</v>
      </c>
      <c r="O92" s="104" t="str">
        <f>'Parcijalni_cjeloviti ispit'!Q93</f>
        <v/>
      </c>
      <c r="P92" s="259">
        <f>'Parcijalni_cjeloviti ispit'!R93</f>
        <v>0</v>
      </c>
      <c r="Q92" s="236">
        <f>'Parcijalni_cjeloviti ispit'!S93</f>
        <v>0</v>
      </c>
      <c r="R92" s="236">
        <f>'Parcijalni_cjeloviti ispit'!T93</f>
        <v>0</v>
      </c>
    </row>
    <row r="93" spans="1:18" x14ac:dyDescent="0.25">
      <c r="A93" s="256">
        <f>'Parcijalni_cjeloviti ispit'!C94</f>
        <v>0</v>
      </c>
      <c r="B93" s="100" t="str">
        <f>'Parcijalni_cjeloviti ispit'!D94</f>
        <v>B</v>
      </c>
      <c r="C93" s="101">
        <f>'Parcijalni_cjeloviti ispit'!E94</f>
        <v>0</v>
      </c>
      <c r="D93" s="258" t="str">
        <f>'Parcijalni_cjeloviti ispit'!F94</f>
        <v>NE</v>
      </c>
      <c r="E93" s="101">
        <f>'Parcijalni_cjeloviti ispit'!G94</f>
        <v>0</v>
      </c>
      <c r="F93" s="258" t="str">
        <f>'Parcijalni_cjeloviti ispit'!H94</f>
        <v>NE</v>
      </c>
      <c r="G93" s="101">
        <f>'Parcijalni_cjeloviti ispit'!I94</f>
        <v>0</v>
      </c>
      <c r="H93" s="258" t="str">
        <f>'Parcijalni_cjeloviti ispit'!J94</f>
        <v>NE</v>
      </c>
      <c r="I93" s="101">
        <f>'Parcijalni_cjeloviti ispit'!K94</f>
        <v>0</v>
      </c>
      <c r="J93" s="258" t="str">
        <f>'Parcijalni_cjeloviti ispit'!L94</f>
        <v>NE</v>
      </c>
      <c r="K93" s="101">
        <f>'Parcijalni_cjeloviti ispit'!M94</f>
        <v>0</v>
      </c>
      <c r="L93" s="258" t="str">
        <f>'Parcijalni_cjeloviti ispit'!N94</f>
        <v>NE</v>
      </c>
      <c r="M93" s="101">
        <f>'Parcijalni_cjeloviti ispit'!O94</f>
        <v>0</v>
      </c>
      <c r="N93" s="258" t="str">
        <f>'Parcijalni_cjeloviti ispit'!P94</f>
        <v>NE</v>
      </c>
      <c r="O93" s="101">
        <f>'Parcijalni_cjeloviti ispit'!Q94</f>
        <v>0</v>
      </c>
      <c r="P93" s="258" t="str">
        <f>'Parcijalni_cjeloviti ispit'!R94</f>
        <v>NE</v>
      </c>
      <c r="Q93" s="235">
        <f>'Parcijalni_cjeloviti ispit'!S94</f>
        <v>0</v>
      </c>
      <c r="R93" s="235" t="str">
        <f>'Parcijalni_cjeloviti ispit'!T94</f>
        <v>NE</v>
      </c>
    </row>
    <row r="94" spans="1:18" ht="15.75" thickBot="1" x14ac:dyDescent="0.3">
      <c r="A94" s="257">
        <f>'Parcijalni_cjeloviti ispit'!C95</f>
        <v>0</v>
      </c>
      <c r="B94" s="102" t="str">
        <f>'Parcijalni_cjeloviti ispit'!D95</f>
        <v>P</v>
      </c>
      <c r="C94" s="103" t="str">
        <f>'Parcijalni_cjeloviti ispit'!E95</f>
        <v/>
      </c>
      <c r="D94" s="259">
        <f>'Parcijalni_cjeloviti ispit'!F95</f>
        <v>0</v>
      </c>
      <c r="E94" s="104" t="str">
        <f>'Parcijalni_cjeloviti ispit'!G95</f>
        <v/>
      </c>
      <c r="F94" s="259">
        <f>'Parcijalni_cjeloviti ispit'!H95</f>
        <v>0</v>
      </c>
      <c r="G94" s="104" t="str">
        <f>'Parcijalni_cjeloviti ispit'!I95</f>
        <v/>
      </c>
      <c r="H94" s="259">
        <f>'Parcijalni_cjeloviti ispit'!J95</f>
        <v>0</v>
      </c>
      <c r="I94" s="104" t="str">
        <f>'Parcijalni_cjeloviti ispit'!K95</f>
        <v/>
      </c>
      <c r="J94" s="259">
        <f>'Parcijalni_cjeloviti ispit'!L95</f>
        <v>0</v>
      </c>
      <c r="K94" s="104" t="str">
        <f>'Parcijalni_cjeloviti ispit'!M95</f>
        <v/>
      </c>
      <c r="L94" s="259">
        <f>'Parcijalni_cjeloviti ispit'!N95</f>
        <v>0</v>
      </c>
      <c r="M94" s="104" t="str">
        <f>'Parcijalni_cjeloviti ispit'!O95</f>
        <v/>
      </c>
      <c r="N94" s="259">
        <f>'Parcijalni_cjeloviti ispit'!P95</f>
        <v>0</v>
      </c>
      <c r="O94" s="104" t="str">
        <f>'Parcijalni_cjeloviti ispit'!Q95</f>
        <v/>
      </c>
      <c r="P94" s="259">
        <f>'Parcijalni_cjeloviti ispit'!R95</f>
        <v>0</v>
      </c>
      <c r="Q94" s="236">
        <f>'Parcijalni_cjeloviti ispit'!S95</f>
        <v>0</v>
      </c>
      <c r="R94" s="236">
        <f>'Parcijalni_cjeloviti ispit'!T95</f>
        <v>0</v>
      </c>
    </row>
    <row r="95" spans="1:18" x14ac:dyDescent="0.25">
      <c r="A95" s="256">
        <f>'Parcijalni_cjeloviti ispit'!C96</f>
        <v>0</v>
      </c>
      <c r="B95" s="100" t="str">
        <f>'Parcijalni_cjeloviti ispit'!D96</f>
        <v>B</v>
      </c>
      <c r="C95" s="101">
        <f>'Parcijalni_cjeloviti ispit'!E96</f>
        <v>0</v>
      </c>
      <c r="D95" s="258" t="str">
        <f>'Parcijalni_cjeloviti ispit'!F96</f>
        <v>NE</v>
      </c>
      <c r="E95" s="101">
        <f>'Parcijalni_cjeloviti ispit'!G96</f>
        <v>0</v>
      </c>
      <c r="F95" s="258" t="str">
        <f>'Parcijalni_cjeloviti ispit'!H96</f>
        <v>NE</v>
      </c>
      <c r="G95" s="101">
        <f>'Parcijalni_cjeloviti ispit'!I96</f>
        <v>0</v>
      </c>
      <c r="H95" s="258" t="str">
        <f>'Parcijalni_cjeloviti ispit'!J96</f>
        <v>NE</v>
      </c>
      <c r="I95" s="101">
        <f>'Parcijalni_cjeloviti ispit'!K96</f>
        <v>0</v>
      </c>
      <c r="J95" s="258" t="str">
        <f>'Parcijalni_cjeloviti ispit'!L96</f>
        <v>NE</v>
      </c>
      <c r="K95" s="101">
        <f>'Parcijalni_cjeloviti ispit'!M96</f>
        <v>0</v>
      </c>
      <c r="L95" s="258" t="str">
        <f>'Parcijalni_cjeloviti ispit'!N96</f>
        <v>NE</v>
      </c>
      <c r="M95" s="101">
        <f>'Parcijalni_cjeloviti ispit'!O96</f>
        <v>0</v>
      </c>
      <c r="N95" s="258" t="str">
        <f>'Parcijalni_cjeloviti ispit'!P96</f>
        <v>NE</v>
      </c>
      <c r="O95" s="101">
        <f>'Parcijalni_cjeloviti ispit'!Q96</f>
        <v>0</v>
      </c>
      <c r="P95" s="258" t="str">
        <f>'Parcijalni_cjeloviti ispit'!R96</f>
        <v>NE</v>
      </c>
      <c r="Q95" s="235">
        <f>'Parcijalni_cjeloviti ispit'!S96</f>
        <v>0</v>
      </c>
      <c r="R95" s="235" t="str">
        <f>'Parcijalni_cjeloviti ispit'!T96</f>
        <v>NE</v>
      </c>
    </row>
    <row r="96" spans="1:18" ht="15.75" thickBot="1" x14ac:dyDescent="0.3">
      <c r="A96" s="257">
        <f>'Parcijalni_cjeloviti ispit'!C97</f>
        <v>0</v>
      </c>
      <c r="B96" s="102" t="str">
        <f>'Parcijalni_cjeloviti ispit'!D97</f>
        <v>P</v>
      </c>
      <c r="C96" s="103" t="str">
        <f>'Parcijalni_cjeloviti ispit'!E97</f>
        <v/>
      </c>
      <c r="D96" s="259">
        <f>'Parcijalni_cjeloviti ispit'!F97</f>
        <v>0</v>
      </c>
      <c r="E96" s="104" t="str">
        <f>'Parcijalni_cjeloviti ispit'!G97</f>
        <v/>
      </c>
      <c r="F96" s="259">
        <f>'Parcijalni_cjeloviti ispit'!H97</f>
        <v>0</v>
      </c>
      <c r="G96" s="104" t="str">
        <f>'Parcijalni_cjeloviti ispit'!I97</f>
        <v/>
      </c>
      <c r="H96" s="259">
        <f>'Parcijalni_cjeloviti ispit'!J97</f>
        <v>0</v>
      </c>
      <c r="I96" s="104" t="str">
        <f>'Parcijalni_cjeloviti ispit'!K97</f>
        <v/>
      </c>
      <c r="J96" s="259">
        <f>'Parcijalni_cjeloviti ispit'!L97</f>
        <v>0</v>
      </c>
      <c r="K96" s="104" t="str">
        <f>'Parcijalni_cjeloviti ispit'!M97</f>
        <v/>
      </c>
      <c r="L96" s="259">
        <f>'Parcijalni_cjeloviti ispit'!N97</f>
        <v>0</v>
      </c>
      <c r="M96" s="104" t="str">
        <f>'Parcijalni_cjeloviti ispit'!O97</f>
        <v/>
      </c>
      <c r="N96" s="259">
        <f>'Parcijalni_cjeloviti ispit'!P97</f>
        <v>0</v>
      </c>
      <c r="O96" s="104" t="str">
        <f>'Parcijalni_cjeloviti ispit'!Q97</f>
        <v/>
      </c>
      <c r="P96" s="259">
        <f>'Parcijalni_cjeloviti ispit'!R97</f>
        <v>0</v>
      </c>
      <c r="Q96" s="236">
        <f>'Parcijalni_cjeloviti ispit'!S97</f>
        <v>0</v>
      </c>
      <c r="R96" s="236">
        <f>'Parcijalni_cjeloviti ispit'!T97</f>
        <v>0</v>
      </c>
    </row>
    <row r="97" spans="1:18" x14ac:dyDescent="0.25">
      <c r="A97" s="256">
        <f>'Parcijalni_cjeloviti ispit'!C98</f>
        <v>0</v>
      </c>
      <c r="B97" s="100" t="str">
        <f>'Parcijalni_cjeloviti ispit'!D98</f>
        <v>B</v>
      </c>
      <c r="C97" s="101">
        <f>'Parcijalni_cjeloviti ispit'!E98</f>
        <v>0</v>
      </c>
      <c r="D97" s="258" t="str">
        <f>'Parcijalni_cjeloviti ispit'!F98</f>
        <v>NE</v>
      </c>
      <c r="E97" s="101">
        <f>'Parcijalni_cjeloviti ispit'!G98</f>
        <v>0</v>
      </c>
      <c r="F97" s="258" t="str">
        <f>'Parcijalni_cjeloviti ispit'!H98</f>
        <v>NE</v>
      </c>
      <c r="G97" s="101">
        <f>'Parcijalni_cjeloviti ispit'!I98</f>
        <v>0</v>
      </c>
      <c r="H97" s="258" t="str">
        <f>'Parcijalni_cjeloviti ispit'!J98</f>
        <v>NE</v>
      </c>
      <c r="I97" s="101">
        <f>'Parcijalni_cjeloviti ispit'!K98</f>
        <v>0</v>
      </c>
      <c r="J97" s="258" t="str">
        <f>'Parcijalni_cjeloviti ispit'!L98</f>
        <v>NE</v>
      </c>
      <c r="K97" s="101">
        <f>'Parcijalni_cjeloviti ispit'!M98</f>
        <v>0</v>
      </c>
      <c r="L97" s="258" t="str">
        <f>'Parcijalni_cjeloviti ispit'!N98</f>
        <v>NE</v>
      </c>
      <c r="M97" s="101">
        <f>'Parcijalni_cjeloviti ispit'!O98</f>
        <v>0</v>
      </c>
      <c r="N97" s="258" t="str">
        <f>'Parcijalni_cjeloviti ispit'!P98</f>
        <v>NE</v>
      </c>
      <c r="O97" s="101">
        <f>'Parcijalni_cjeloviti ispit'!Q98</f>
        <v>0</v>
      </c>
      <c r="P97" s="258" t="str">
        <f>'Parcijalni_cjeloviti ispit'!R98</f>
        <v>NE</v>
      </c>
      <c r="Q97" s="235">
        <f>'Parcijalni_cjeloviti ispit'!S98</f>
        <v>0</v>
      </c>
      <c r="R97" s="235" t="str">
        <f>'Parcijalni_cjeloviti ispit'!T98</f>
        <v>NE</v>
      </c>
    </row>
    <row r="98" spans="1:18" ht="15.75" thickBot="1" x14ac:dyDescent="0.3">
      <c r="A98" s="257">
        <f>'Parcijalni_cjeloviti ispit'!C99</f>
        <v>0</v>
      </c>
      <c r="B98" s="102" t="str">
        <f>'Parcijalni_cjeloviti ispit'!D99</f>
        <v>P</v>
      </c>
      <c r="C98" s="103" t="str">
        <f>'Parcijalni_cjeloviti ispit'!E99</f>
        <v/>
      </c>
      <c r="D98" s="259">
        <f>'Parcijalni_cjeloviti ispit'!F99</f>
        <v>0</v>
      </c>
      <c r="E98" s="104" t="str">
        <f>'Parcijalni_cjeloviti ispit'!G99</f>
        <v/>
      </c>
      <c r="F98" s="259">
        <f>'Parcijalni_cjeloviti ispit'!H99</f>
        <v>0</v>
      </c>
      <c r="G98" s="104" t="str">
        <f>'Parcijalni_cjeloviti ispit'!I99</f>
        <v/>
      </c>
      <c r="H98" s="259">
        <f>'Parcijalni_cjeloviti ispit'!J99</f>
        <v>0</v>
      </c>
      <c r="I98" s="104" t="str">
        <f>'Parcijalni_cjeloviti ispit'!K99</f>
        <v/>
      </c>
      <c r="J98" s="259">
        <f>'Parcijalni_cjeloviti ispit'!L99</f>
        <v>0</v>
      </c>
      <c r="K98" s="104" t="str">
        <f>'Parcijalni_cjeloviti ispit'!M99</f>
        <v/>
      </c>
      <c r="L98" s="259">
        <f>'Parcijalni_cjeloviti ispit'!N99</f>
        <v>0</v>
      </c>
      <c r="M98" s="104" t="str">
        <f>'Parcijalni_cjeloviti ispit'!O99</f>
        <v/>
      </c>
      <c r="N98" s="259">
        <f>'Parcijalni_cjeloviti ispit'!P99</f>
        <v>0</v>
      </c>
      <c r="O98" s="104" t="str">
        <f>'Parcijalni_cjeloviti ispit'!Q99</f>
        <v/>
      </c>
      <c r="P98" s="259">
        <f>'Parcijalni_cjeloviti ispit'!R99</f>
        <v>0</v>
      </c>
      <c r="Q98" s="236">
        <f>'Parcijalni_cjeloviti ispit'!S99</f>
        <v>0</v>
      </c>
      <c r="R98" s="236">
        <f>'Parcijalni_cjeloviti ispit'!T99</f>
        <v>0</v>
      </c>
    </row>
    <row r="99" spans="1:18" x14ac:dyDescent="0.25">
      <c r="A99" s="256">
        <f>'Parcijalni_cjeloviti ispit'!C100</f>
        <v>0</v>
      </c>
      <c r="B99" s="100" t="str">
        <f>'Parcijalni_cjeloviti ispit'!D100</f>
        <v>B</v>
      </c>
      <c r="C99" s="101">
        <f>'Parcijalni_cjeloviti ispit'!E100</f>
        <v>0</v>
      </c>
      <c r="D99" s="258" t="str">
        <f>'Parcijalni_cjeloviti ispit'!F100</f>
        <v>NE</v>
      </c>
      <c r="E99" s="101">
        <f>'Parcijalni_cjeloviti ispit'!G100</f>
        <v>0</v>
      </c>
      <c r="F99" s="258" t="str">
        <f>'Parcijalni_cjeloviti ispit'!H100</f>
        <v>NE</v>
      </c>
      <c r="G99" s="101">
        <f>'Parcijalni_cjeloviti ispit'!I100</f>
        <v>0</v>
      </c>
      <c r="H99" s="258" t="str">
        <f>'Parcijalni_cjeloviti ispit'!J100</f>
        <v>NE</v>
      </c>
      <c r="I99" s="101">
        <f>'Parcijalni_cjeloviti ispit'!K100</f>
        <v>0</v>
      </c>
      <c r="J99" s="258" t="str">
        <f>'Parcijalni_cjeloviti ispit'!L100</f>
        <v>NE</v>
      </c>
      <c r="K99" s="101">
        <f>'Parcijalni_cjeloviti ispit'!M100</f>
        <v>0</v>
      </c>
      <c r="L99" s="258" t="str">
        <f>'Parcijalni_cjeloviti ispit'!N100</f>
        <v>NE</v>
      </c>
      <c r="M99" s="101">
        <f>'Parcijalni_cjeloviti ispit'!O100</f>
        <v>0</v>
      </c>
      <c r="N99" s="258" t="str">
        <f>'Parcijalni_cjeloviti ispit'!P100</f>
        <v>NE</v>
      </c>
      <c r="O99" s="101">
        <f>'Parcijalni_cjeloviti ispit'!Q100</f>
        <v>0</v>
      </c>
      <c r="P99" s="258" t="str">
        <f>'Parcijalni_cjeloviti ispit'!R100</f>
        <v>NE</v>
      </c>
      <c r="Q99" s="235">
        <f>'Parcijalni_cjeloviti ispit'!S100</f>
        <v>0</v>
      </c>
      <c r="R99" s="235" t="str">
        <f>'Parcijalni_cjeloviti ispit'!T100</f>
        <v>NE</v>
      </c>
    </row>
    <row r="100" spans="1:18" ht="15.75" thickBot="1" x14ac:dyDescent="0.3">
      <c r="A100" s="257">
        <f>'Parcijalni_cjeloviti ispit'!C101</f>
        <v>0</v>
      </c>
      <c r="B100" s="102" t="str">
        <f>'Parcijalni_cjeloviti ispit'!D101</f>
        <v>P</v>
      </c>
      <c r="C100" s="103" t="str">
        <f>'Parcijalni_cjeloviti ispit'!E101</f>
        <v/>
      </c>
      <c r="D100" s="259">
        <f>'Parcijalni_cjeloviti ispit'!F101</f>
        <v>0</v>
      </c>
      <c r="E100" s="104" t="str">
        <f>'Parcijalni_cjeloviti ispit'!G101</f>
        <v/>
      </c>
      <c r="F100" s="259">
        <f>'Parcijalni_cjeloviti ispit'!H101</f>
        <v>0</v>
      </c>
      <c r="G100" s="104" t="str">
        <f>'Parcijalni_cjeloviti ispit'!I101</f>
        <v/>
      </c>
      <c r="H100" s="259">
        <f>'Parcijalni_cjeloviti ispit'!J101</f>
        <v>0</v>
      </c>
      <c r="I100" s="104" t="str">
        <f>'Parcijalni_cjeloviti ispit'!K101</f>
        <v/>
      </c>
      <c r="J100" s="259">
        <f>'Parcijalni_cjeloviti ispit'!L101</f>
        <v>0</v>
      </c>
      <c r="K100" s="104" t="str">
        <f>'Parcijalni_cjeloviti ispit'!M101</f>
        <v/>
      </c>
      <c r="L100" s="259">
        <f>'Parcijalni_cjeloviti ispit'!N101</f>
        <v>0</v>
      </c>
      <c r="M100" s="104" t="str">
        <f>'Parcijalni_cjeloviti ispit'!O101</f>
        <v/>
      </c>
      <c r="N100" s="259">
        <f>'Parcijalni_cjeloviti ispit'!P101</f>
        <v>0</v>
      </c>
      <c r="O100" s="104" t="str">
        <f>'Parcijalni_cjeloviti ispit'!Q101</f>
        <v/>
      </c>
      <c r="P100" s="259">
        <f>'Parcijalni_cjeloviti ispit'!R101</f>
        <v>0</v>
      </c>
      <c r="Q100" s="236">
        <f>'Parcijalni_cjeloviti ispit'!S101</f>
        <v>0</v>
      </c>
      <c r="R100" s="236">
        <f>'Parcijalni_cjeloviti ispit'!T101</f>
        <v>0</v>
      </c>
    </row>
    <row r="101" spans="1:18" x14ac:dyDescent="0.25">
      <c r="A101" s="256">
        <f>'Parcijalni_cjeloviti ispit'!C102</f>
        <v>0</v>
      </c>
      <c r="B101" s="100" t="str">
        <f>'Parcijalni_cjeloviti ispit'!D102</f>
        <v>B</v>
      </c>
      <c r="C101" s="101">
        <f>'Parcijalni_cjeloviti ispit'!E102</f>
        <v>0</v>
      </c>
      <c r="D101" s="258" t="str">
        <f>'Parcijalni_cjeloviti ispit'!F102</f>
        <v>NE</v>
      </c>
      <c r="E101" s="101">
        <f>'Parcijalni_cjeloviti ispit'!G102</f>
        <v>0</v>
      </c>
      <c r="F101" s="258" t="str">
        <f>'Parcijalni_cjeloviti ispit'!H102</f>
        <v>NE</v>
      </c>
      <c r="G101" s="101">
        <f>'Parcijalni_cjeloviti ispit'!I102</f>
        <v>0</v>
      </c>
      <c r="H101" s="258" t="str">
        <f>'Parcijalni_cjeloviti ispit'!J102</f>
        <v>NE</v>
      </c>
      <c r="I101" s="101">
        <f>'Parcijalni_cjeloviti ispit'!K102</f>
        <v>0</v>
      </c>
      <c r="J101" s="258" t="str">
        <f>'Parcijalni_cjeloviti ispit'!L102</f>
        <v>NE</v>
      </c>
      <c r="K101" s="101">
        <f>'Parcijalni_cjeloviti ispit'!M102</f>
        <v>0</v>
      </c>
      <c r="L101" s="258" t="str">
        <f>'Parcijalni_cjeloviti ispit'!N102</f>
        <v>NE</v>
      </c>
      <c r="M101" s="101">
        <f>'Parcijalni_cjeloviti ispit'!O102</f>
        <v>0</v>
      </c>
      <c r="N101" s="258" t="str">
        <f>'Parcijalni_cjeloviti ispit'!P102</f>
        <v>NE</v>
      </c>
      <c r="O101" s="101">
        <f>'Parcijalni_cjeloviti ispit'!Q102</f>
        <v>0</v>
      </c>
      <c r="P101" s="258" t="str">
        <f>'Parcijalni_cjeloviti ispit'!R102</f>
        <v>NE</v>
      </c>
      <c r="Q101" s="235">
        <f>'Parcijalni_cjeloviti ispit'!S102</f>
        <v>0</v>
      </c>
      <c r="R101" s="235" t="str">
        <f>'Parcijalni_cjeloviti ispit'!T102</f>
        <v>NE</v>
      </c>
    </row>
    <row r="102" spans="1:18" ht="15.75" thickBot="1" x14ac:dyDescent="0.3">
      <c r="A102" s="257">
        <f>'Parcijalni_cjeloviti ispit'!C103</f>
        <v>0</v>
      </c>
      <c r="B102" s="102" t="str">
        <f>'Parcijalni_cjeloviti ispit'!D103</f>
        <v>P</v>
      </c>
      <c r="C102" s="103" t="str">
        <f>'Parcijalni_cjeloviti ispit'!E103</f>
        <v/>
      </c>
      <c r="D102" s="259">
        <f>'Parcijalni_cjeloviti ispit'!F103</f>
        <v>0</v>
      </c>
      <c r="E102" s="104" t="str">
        <f>'Parcijalni_cjeloviti ispit'!G103</f>
        <v/>
      </c>
      <c r="F102" s="259">
        <f>'Parcijalni_cjeloviti ispit'!H103</f>
        <v>0</v>
      </c>
      <c r="G102" s="104" t="str">
        <f>'Parcijalni_cjeloviti ispit'!I103</f>
        <v/>
      </c>
      <c r="H102" s="259">
        <f>'Parcijalni_cjeloviti ispit'!J103</f>
        <v>0</v>
      </c>
      <c r="I102" s="104" t="str">
        <f>'Parcijalni_cjeloviti ispit'!K103</f>
        <v/>
      </c>
      <c r="J102" s="259">
        <f>'Parcijalni_cjeloviti ispit'!L103</f>
        <v>0</v>
      </c>
      <c r="K102" s="104" t="str">
        <f>'Parcijalni_cjeloviti ispit'!M103</f>
        <v/>
      </c>
      <c r="L102" s="259">
        <f>'Parcijalni_cjeloviti ispit'!N103</f>
        <v>0</v>
      </c>
      <c r="M102" s="104" t="str">
        <f>'Parcijalni_cjeloviti ispit'!O103</f>
        <v/>
      </c>
      <c r="N102" s="259">
        <f>'Parcijalni_cjeloviti ispit'!P103</f>
        <v>0</v>
      </c>
      <c r="O102" s="104" t="str">
        <f>'Parcijalni_cjeloviti ispit'!Q103</f>
        <v/>
      </c>
      <c r="P102" s="259">
        <f>'Parcijalni_cjeloviti ispit'!R103</f>
        <v>0</v>
      </c>
      <c r="Q102" s="236">
        <f>'Parcijalni_cjeloviti ispit'!S103</f>
        <v>0</v>
      </c>
      <c r="R102" s="236">
        <f>'Parcijalni_cjeloviti ispit'!T103</f>
        <v>0</v>
      </c>
    </row>
    <row r="103" spans="1:18" x14ac:dyDescent="0.25">
      <c r="A103" s="256">
        <f>'Parcijalni_cjeloviti ispit'!C104</f>
        <v>0</v>
      </c>
      <c r="B103" s="100" t="str">
        <f>'Parcijalni_cjeloviti ispit'!D104</f>
        <v>B</v>
      </c>
      <c r="C103" s="101">
        <f>'Parcijalni_cjeloviti ispit'!E104</f>
        <v>0</v>
      </c>
      <c r="D103" s="258" t="str">
        <f>'Parcijalni_cjeloviti ispit'!F104</f>
        <v>NE</v>
      </c>
      <c r="E103" s="101">
        <f>'Parcijalni_cjeloviti ispit'!G104</f>
        <v>0</v>
      </c>
      <c r="F103" s="258" t="str">
        <f>'Parcijalni_cjeloviti ispit'!H104</f>
        <v>NE</v>
      </c>
      <c r="G103" s="101">
        <f>'Parcijalni_cjeloviti ispit'!I104</f>
        <v>0</v>
      </c>
      <c r="H103" s="258" t="str">
        <f>'Parcijalni_cjeloviti ispit'!J104</f>
        <v>NE</v>
      </c>
      <c r="I103" s="101">
        <f>'Parcijalni_cjeloviti ispit'!K104</f>
        <v>0</v>
      </c>
      <c r="J103" s="258" t="str">
        <f>'Parcijalni_cjeloviti ispit'!L104</f>
        <v>NE</v>
      </c>
      <c r="K103" s="101">
        <f>'Parcijalni_cjeloviti ispit'!M104</f>
        <v>0</v>
      </c>
      <c r="L103" s="258" t="str">
        <f>'Parcijalni_cjeloviti ispit'!N104</f>
        <v>NE</v>
      </c>
      <c r="M103" s="101">
        <f>'Parcijalni_cjeloviti ispit'!O104</f>
        <v>0</v>
      </c>
      <c r="N103" s="258" t="str">
        <f>'Parcijalni_cjeloviti ispit'!P104</f>
        <v>NE</v>
      </c>
      <c r="O103" s="101">
        <f>'Parcijalni_cjeloviti ispit'!Q104</f>
        <v>0</v>
      </c>
      <c r="P103" s="258" t="str">
        <f>'Parcijalni_cjeloviti ispit'!R104</f>
        <v>NE</v>
      </c>
      <c r="Q103" s="235">
        <f>'Parcijalni_cjeloviti ispit'!S104</f>
        <v>0</v>
      </c>
      <c r="R103" s="235" t="str">
        <f>'Parcijalni_cjeloviti ispit'!T104</f>
        <v>NE</v>
      </c>
    </row>
    <row r="104" spans="1:18" ht="15.75" thickBot="1" x14ac:dyDescent="0.3">
      <c r="A104" s="257">
        <f>'Parcijalni_cjeloviti ispit'!C105</f>
        <v>0</v>
      </c>
      <c r="B104" s="102" t="str">
        <f>'Parcijalni_cjeloviti ispit'!D105</f>
        <v>P</v>
      </c>
      <c r="C104" s="103" t="str">
        <f>'Parcijalni_cjeloviti ispit'!E105</f>
        <v/>
      </c>
      <c r="D104" s="259">
        <f>'Parcijalni_cjeloviti ispit'!F105</f>
        <v>0</v>
      </c>
      <c r="E104" s="104" t="str">
        <f>'Parcijalni_cjeloviti ispit'!G105</f>
        <v/>
      </c>
      <c r="F104" s="259">
        <f>'Parcijalni_cjeloviti ispit'!H105</f>
        <v>0</v>
      </c>
      <c r="G104" s="104" t="str">
        <f>'Parcijalni_cjeloviti ispit'!I105</f>
        <v/>
      </c>
      <c r="H104" s="259">
        <f>'Parcijalni_cjeloviti ispit'!J105</f>
        <v>0</v>
      </c>
      <c r="I104" s="104" t="str">
        <f>'Parcijalni_cjeloviti ispit'!K105</f>
        <v/>
      </c>
      <c r="J104" s="259">
        <f>'Parcijalni_cjeloviti ispit'!L105</f>
        <v>0</v>
      </c>
      <c r="K104" s="104" t="str">
        <f>'Parcijalni_cjeloviti ispit'!M105</f>
        <v/>
      </c>
      <c r="L104" s="259">
        <f>'Parcijalni_cjeloviti ispit'!N105</f>
        <v>0</v>
      </c>
      <c r="M104" s="104" t="str">
        <f>'Parcijalni_cjeloviti ispit'!O105</f>
        <v/>
      </c>
      <c r="N104" s="259">
        <f>'Parcijalni_cjeloviti ispit'!P105</f>
        <v>0</v>
      </c>
      <c r="O104" s="104" t="str">
        <f>'Parcijalni_cjeloviti ispit'!Q105</f>
        <v/>
      </c>
      <c r="P104" s="259">
        <f>'Parcijalni_cjeloviti ispit'!R105</f>
        <v>0</v>
      </c>
      <c r="Q104" s="236">
        <f>'Parcijalni_cjeloviti ispit'!S105</f>
        <v>0</v>
      </c>
      <c r="R104" s="236">
        <f>'Parcijalni_cjeloviti ispit'!T105</f>
        <v>0</v>
      </c>
    </row>
    <row r="105" spans="1:18" x14ac:dyDescent="0.25">
      <c r="A105" s="256">
        <f>'Parcijalni_cjeloviti ispit'!C106</f>
        <v>0</v>
      </c>
      <c r="B105" s="100" t="str">
        <f>'Parcijalni_cjeloviti ispit'!D106</f>
        <v>B</v>
      </c>
      <c r="C105" s="101">
        <f>'Parcijalni_cjeloviti ispit'!E106</f>
        <v>0</v>
      </c>
      <c r="D105" s="258" t="str">
        <f>'Parcijalni_cjeloviti ispit'!F106</f>
        <v>NE</v>
      </c>
      <c r="E105" s="101">
        <f>'Parcijalni_cjeloviti ispit'!G106</f>
        <v>0</v>
      </c>
      <c r="F105" s="258" t="str">
        <f>'Parcijalni_cjeloviti ispit'!H106</f>
        <v>NE</v>
      </c>
      <c r="G105" s="101">
        <f>'Parcijalni_cjeloviti ispit'!I106</f>
        <v>0</v>
      </c>
      <c r="H105" s="258" t="str">
        <f>'Parcijalni_cjeloviti ispit'!J106</f>
        <v>NE</v>
      </c>
      <c r="I105" s="101">
        <f>'Parcijalni_cjeloviti ispit'!K106</f>
        <v>0</v>
      </c>
      <c r="J105" s="258" t="str">
        <f>'Parcijalni_cjeloviti ispit'!L106</f>
        <v>NE</v>
      </c>
      <c r="K105" s="101">
        <f>'Parcijalni_cjeloviti ispit'!M106</f>
        <v>0</v>
      </c>
      <c r="L105" s="258" t="str">
        <f>'Parcijalni_cjeloviti ispit'!N106</f>
        <v>NE</v>
      </c>
      <c r="M105" s="101">
        <f>'Parcijalni_cjeloviti ispit'!O106</f>
        <v>0</v>
      </c>
      <c r="N105" s="258" t="str">
        <f>'Parcijalni_cjeloviti ispit'!P106</f>
        <v>NE</v>
      </c>
      <c r="O105" s="101">
        <f>'Parcijalni_cjeloviti ispit'!Q106</f>
        <v>0</v>
      </c>
      <c r="P105" s="258" t="str">
        <f>'Parcijalni_cjeloviti ispit'!R106</f>
        <v>NE</v>
      </c>
      <c r="Q105" s="235">
        <f>'Parcijalni_cjeloviti ispit'!S106</f>
        <v>0</v>
      </c>
      <c r="R105" s="235" t="str">
        <f>'Parcijalni_cjeloviti ispit'!T106</f>
        <v>NE</v>
      </c>
    </row>
    <row r="106" spans="1:18" ht="15.75" thickBot="1" x14ac:dyDescent="0.3">
      <c r="A106" s="257">
        <f>'Parcijalni_cjeloviti ispit'!C107</f>
        <v>0</v>
      </c>
      <c r="B106" s="102" t="str">
        <f>'Parcijalni_cjeloviti ispit'!D107</f>
        <v>P</v>
      </c>
      <c r="C106" s="103" t="str">
        <f>'Parcijalni_cjeloviti ispit'!E107</f>
        <v/>
      </c>
      <c r="D106" s="259">
        <f>'Parcijalni_cjeloviti ispit'!F107</f>
        <v>0</v>
      </c>
      <c r="E106" s="104" t="str">
        <f>'Parcijalni_cjeloviti ispit'!G107</f>
        <v/>
      </c>
      <c r="F106" s="259">
        <f>'Parcijalni_cjeloviti ispit'!H107</f>
        <v>0</v>
      </c>
      <c r="G106" s="104" t="str">
        <f>'Parcijalni_cjeloviti ispit'!I107</f>
        <v/>
      </c>
      <c r="H106" s="259">
        <f>'Parcijalni_cjeloviti ispit'!J107</f>
        <v>0</v>
      </c>
      <c r="I106" s="104" t="str">
        <f>'Parcijalni_cjeloviti ispit'!K107</f>
        <v/>
      </c>
      <c r="J106" s="259">
        <f>'Parcijalni_cjeloviti ispit'!L107</f>
        <v>0</v>
      </c>
      <c r="K106" s="104" t="str">
        <f>'Parcijalni_cjeloviti ispit'!M107</f>
        <v/>
      </c>
      <c r="L106" s="259">
        <f>'Parcijalni_cjeloviti ispit'!N107</f>
        <v>0</v>
      </c>
      <c r="M106" s="104" t="str">
        <f>'Parcijalni_cjeloviti ispit'!O107</f>
        <v/>
      </c>
      <c r="N106" s="259">
        <f>'Parcijalni_cjeloviti ispit'!P107</f>
        <v>0</v>
      </c>
      <c r="O106" s="104" t="str">
        <f>'Parcijalni_cjeloviti ispit'!Q107</f>
        <v/>
      </c>
      <c r="P106" s="259">
        <f>'Parcijalni_cjeloviti ispit'!R107</f>
        <v>0</v>
      </c>
      <c r="Q106" s="236">
        <f>'Parcijalni_cjeloviti ispit'!S107</f>
        <v>0</v>
      </c>
      <c r="R106" s="236">
        <f>'Parcijalni_cjeloviti ispit'!T107</f>
        <v>0</v>
      </c>
    </row>
  </sheetData>
  <sheetProtection algorithmName="SHA-512" hashValue="ayEaunka8twS9Rzqz3EB5jxUD43vtvZry9I5qZanzjckqCIh6+jZ0nhdTaa4Qx6nBcSX2N+6vnREnRwAltVZZw==" saltValue="DhORV2g3r2gi5KRkGXt8jw==" spinCount="100000" sheet="1" objects="1" scenarios="1"/>
  <mergeCells count="520">
    <mergeCell ref="R4:R6"/>
    <mergeCell ref="C1:D1"/>
    <mergeCell ref="E1:G1"/>
    <mergeCell ref="I1:J1"/>
    <mergeCell ref="A4:A6"/>
    <mergeCell ref="C4:D4"/>
    <mergeCell ref="E4:F4"/>
    <mergeCell ref="G4:H4"/>
    <mergeCell ref="I4:J4"/>
    <mergeCell ref="D5:D6"/>
    <mergeCell ref="F5:F6"/>
    <mergeCell ref="H5:H6"/>
    <mergeCell ref="J5:J6"/>
    <mergeCell ref="L5:L6"/>
    <mergeCell ref="N5:N6"/>
    <mergeCell ref="P5:P6"/>
    <mergeCell ref="K4:L4"/>
    <mergeCell ref="M4:N4"/>
    <mergeCell ref="O4:P4"/>
    <mergeCell ref="Q4:Q6"/>
    <mergeCell ref="L9:L10"/>
    <mergeCell ref="N9:N10"/>
    <mergeCell ref="P9:P10"/>
    <mergeCell ref="Q9:Q10"/>
    <mergeCell ref="R9:R10"/>
    <mergeCell ref="N7:N8"/>
    <mergeCell ref="P7:P8"/>
    <mergeCell ref="Q7:Q8"/>
    <mergeCell ref="R7:R8"/>
    <mergeCell ref="L7:L8"/>
    <mergeCell ref="A9:A10"/>
    <mergeCell ref="D9:D10"/>
    <mergeCell ref="F9:F10"/>
    <mergeCell ref="H9:H10"/>
    <mergeCell ref="J9:J10"/>
    <mergeCell ref="A7:A8"/>
    <mergeCell ref="D7:D8"/>
    <mergeCell ref="F7:F8"/>
    <mergeCell ref="H7:H8"/>
    <mergeCell ref="J7:J8"/>
    <mergeCell ref="L13:L14"/>
    <mergeCell ref="N13:N14"/>
    <mergeCell ref="P13:P14"/>
    <mergeCell ref="Q13:Q14"/>
    <mergeCell ref="R13:R14"/>
    <mergeCell ref="N11:N12"/>
    <mergeCell ref="P11:P12"/>
    <mergeCell ref="Q11:Q12"/>
    <mergeCell ref="R11:R12"/>
    <mergeCell ref="L11:L12"/>
    <mergeCell ref="A13:A14"/>
    <mergeCell ref="D13:D14"/>
    <mergeCell ref="F13:F14"/>
    <mergeCell ref="H13:H14"/>
    <mergeCell ref="J13:J14"/>
    <mergeCell ref="A11:A12"/>
    <mergeCell ref="D11:D12"/>
    <mergeCell ref="F11:F12"/>
    <mergeCell ref="H11:H12"/>
    <mergeCell ref="J11:J12"/>
    <mergeCell ref="L17:L18"/>
    <mergeCell ref="N17:N18"/>
    <mergeCell ref="P17:P18"/>
    <mergeCell ref="Q17:Q18"/>
    <mergeCell ref="R17:R18"/>
    <mergeCell ref="N15:N16"/>
    <mergeCell ref="P15:P16"/>
    <mergeCell ref="Q15:Q16"/>
    <mergeCell ref="R15:R16"/>
    <mergeCell ref="L15:L16"/>
    <mergeCell ref="A17:A18"/>
    <mergeCell ref="D17:D18"/>
    <mergeCell ref="F17:F18"/>
    <mergeCell ref="H17:H18"/>
    <mergeCell ref="J17:J18"/>
    <mergeCell ref="A15:A16"/>
    <mergeCell ref="D15:D16"/>
    <mergeCell ref="F15:F16"/>
    <mergeCell ref="H15:H16"/>
    <mergeCell ref="J15:J16"/>
    <mergeCell ref="L21:L22"/>
    <mergeCell ref="N21:N22"/>
    <mergeCell ref="P21:P22"/>
    <mergeCell ref="Q21:Q22"/>
    <mergeCell ref="R21:R22"/>
    <mergeCell ref="N19:N20"/>
    <mergeCell ref="P19:P20"/>
    <mergeCell ref="Q19:Q20"/>
    <mergeCell ref="R19:R20"/>
    <mergeCell ref="L19:L20"/>
    <mergeCell ref="A21:A22"/>
    <mergeCell ref="D21:D22"/>
    <mergeCell ref="F21:F22"/>
    <mergeCell ref="H21:H22"/>
    <mergeCell ref="J21:J22"/>
    <mergeCell ref="A19:A20"/>
    <mergeCell ref="D19:D20"/>
    <mergeCell ref="F19:F20"/>
    <mergeCell ref="H19:H20"/>
    <mergeCell ref="J19:J20"/>
    <mergeCell ref="L25:L26"/>
    <mergeCell ref="N25:N26"/>
    <mergeCell ref="P25:P26"/>
    <mergeCell ref="Q25:Q26"/>
    <mergeCell ref="R25:R26"/>
    <mergeCell ref="N23:N24"/>
    <mergeCell ref="P23:P24"/>
    <mergeCell ref="Q23:Q24"/>
    <mergeCell ref="R23:R24"/>
    <mergeCell ref="L23:L24"/>
    <mergeCell ref="A25:A26"/>
    <mergeCell ref="D25:D26"/>
    <mergeCell ref="F25:F26"/>
    <mergeCell ref="H25:H26"/>
    <mergeCell ref="J25:J26"/>
    <mergeCell ref="A23:A24"/>
    <mergeCell ref="D23:D24"/>
    <mergeCell ref="F23:F24"/>
    <mergeCell ref="H23:H24"/>
    <mergeCell ref="J23:J24"/>
    <mergeCell ref="L29:L30"/>
    <mergeCell ref="N29:N30"/>
    <mergeCell ref="P29:P30"/>
    <mergeCell ref="Q29:Q30"/>
    <mergeCell ref="R29:R30"/>
    <mergeCell ref="N27:N28"/>
    <mergeCell ref="P27:P28"/>
    <mergeCell ref="Q27:Q28"/>
    <mergeCell ref="R27:R28"/>
    <mergeCell ref="L27:L28"/>
    <mergeCell ref="A29:A30"/>
    <mergeCell ref="D29:D30"/>
    <mergeCell ref="F29:F30"/>
    <mergeCell ref="H29:H30"/>
    <mergeCell ref="J29:J30"/>
    <mergeCell ref="A27:A28"/>
    <mergeCell ref="D27:D28"/>
    <mergeCell ref="F27:F28"/>
    <mergeCell ref="H27:H28"/>
    <mergeCell ref="J27:J28"/>
    <mergeCell ref="L33:L34"/>
    <mergeCell ref="N33:N34"/>
    <mergeCell ref="P33:P34"/>
    <mergeCell ref="Q33:Q34"/>
    <mergeCell ref="R33:R34"/>
    <mergeCell ref="N31:N32"/>
    <mergeCell ref="P31:P32"/>
    <mergeCell ref="Q31:Q32"/>
    <mergeCell ref="R31:R32"/>
    <mergeCell ref="L31:L32"/>
    <mergeCell ref="A33:A34"/>
    <mergeCell ref="D33:D34"/>
    <mergeCell ref="F33:F34"/>
    <mergeCell ref="H33:H34"/>
    <mergeCell ref="J33:J34"/>
    <mergeCell ref="A31:A32"/>
    <mergeCell ref="D31:D32"/>
    <mergeCell ref="F31:F32"/>
    <mergeCell ref="H31:H32"/>
    <mergeCell ref="J31:J32"/>
    <mergeCell ref="L37:L38"/>
    <mergeCell ref="N37:N38"/>
    <mergeCell ref="P37:P38"/>
    <mergeCell ref="Q37:Q38"/>
    <mergeCell ref="R37:R38"/>
    <mergeCell ref="N35:N36"/>
    <mergeCell ref="P35:P36"/>
    <mergeCell ref="Q35:Q36"/>
    <mergeCell ref="R35:R36"/>
    <mergeCell ref="L35:L36"/>
    <mergeCell ref="A37:A38"/>
    <mergeCell ref="D37:D38"/>
    <mergeCell ref="F37:F38"/>
    <mergeCell ref="H37:H38"/>
    <mergeCell ref="J37:J38"/>
    <mergeCell ref="A35:A36"/>
    <mergeCell ref="D35:D36"/>
    <mergeCell ref="F35:F36"/>
    <mergeCell ref="H35:H36"/>
    <mergeCell ref="J35:J36"/>
    <mergeCell ref="L41:L42"/>
    <mergeCell ref="N41:N42"/>
    <mergeCell ref="P41:P42"/>
    <mergeCell ref="Q41:Q42"/>
    <mergeCell ref="R41:R42"/>
    <mergeCell ref="N39:N40"/>
    <mergeCell ref="P39:P40"/>
    <mergeCell ref="Q39:Q40"/>
    <mergeCell ref="R39:R40"/>
    <mergeCell ref="L39:L40"/>
    <mergeCell ref="A41:A42"/>
    <mergeCell ref="D41:D42"/>
    <mergeCell ref="F41:F42"/>
    <mergeCell ref="H41:H42"/>
    <mergeCell ref="J41:J42"/>
    <mergeCell ref="A39:A40"/>
    <mergeCell ref="D39:D40"/>
    <mergeCell ref="F39:F40"/>
    <mergeCell ref="H39:H40"/>
    <mergeCell ref="J39:J40"/>
    <mergeCell ref="L45:L46"/>
    <mergeCell ref="N45:N46"/>
    <mergeCell ref="P45:P46"/>
    <mergeCell ref="Q45:Q46"/>
    <mergeCell ref="R45:R46"/>
    <mergeCell ref="N43:N44"/>
    <mergeCell ref="P43:P44"/>
    <mergeCell ref="Q43:Q44"/>
    <mergeCell ref="R43:R44"/>
    <mergeCell ref="L43:L44"/>
    <mergeCell ref="A45:A46"/>
    <mergeCell ref="D45:D46"/>
    <mergeCell ref="F45:F46"/>
    <mergeCell ref="H45:H46"/>
    <mergeCell ref="J45:J46"/>
    <mergeCell ref="A43:A44"/>
    <mergeCell ref="D43:D44"/>
    <mergeCell ref="F43:F44"/>
    <mergeCell ref="H43:H44"/>
    <mergeCell ref="J43:J44"/>
    <mergeCell ref="L49:L50"/>
    <mergeCell ref="N49:N50"/>
    <mergeCell ref="P49:P50"/>
    <mergeCell ref="Q49:Q50"/>
    <mergeCell ref="R49:R50"/>
    <mergeCell ref="N47:N48"/>
    <mergeCell ref="P47:P48"/>
    <mergeCell ref="Q47:Q48"/>
    <mergeCell ref="R47:R48"/>
    <mergeCell ref="L47:L48"/>
    <mergeCell ref="A49:A50"/>
    <mergeCell ref="D49:D50"/>
    <mergeCell ref="F49:F50"/>
    <mergeCell ref="H49:H50"/>
    <mergeCell ref="J49:J50"/>
    <mergeCell ref="A47:A48"/>
    <mergeCell ref="D47:D48"/>
    <mergeCell ref="F47:F48"/>
    <mergeCell ref="H47:H48"/>
    <mergeCell ref="J47:J48"/>
    <mergeCell ref="L53:L54"/>
    <mergeCell ref="N53:N54"/>
    <mergeCell ref="P53:P54"/>
    <mergeCell ref="Q53:Q54"/>
    <mergeCell ref="R53:R54"/>
    <mergeCell ref="N51:N52"/>
    <mergeCell ref="P51:P52"/>
    <mergeCell ref="Q51:Q52"/>
    <mergeCell ref="R51:R52"/>
    <mergeCell ref="L51:L52"/>
    <mergeCell ref="A53:A54"/>
    <mergeCell ref="D53:D54"/>
    <mergeCell ref="F53:F54"/>
    <mergeCell ref="H53:H54"/>
    <mergeCell ref="J53:J54"/>
    <mergeCell ref="A51:A52"/>
    <mergeCell ref="D51:D52"/>
    <mergeCell ref="F51:F52"/>
    <mergeCell ref="H51:H52"/>
    <mergeCell ref="J51:J52"/>
    <mergeCell ref="L57:L58"/>
    <mergeCell ref="N57:N58"/>
    <mergeCell ref="P57:P58"/>
    <mergeCell ref="Q57:Q58"/>
    <mergeCell ref="R57:R58"/>
    <mergeCell ref="N55:N56"/>
    <mergeCell ref="P55:P56"/>
    <mergeCell ref="Q55:Q56"/>
    <mergeCell ref="R55:R56"/>
    <mergeCell ref="L55:L56"/>
    <mergeCell ref="A57:A58"/>
    <mergeCell ref="D57:D58"/>
    <mergeCell ref="F57:F58"/>
    <mergeCell ref="H57:H58"/>
    <mergeCell ref="J57:J58"/>
    <mergeCell ref="A55:A56"/>
    <mergeCell ref="D55:D56"/>
    <mergeCell ref="F55:F56"/>
    <mergeCell ref="H55:H56"/>
    <mergeCell ref="J55:J56"/>
    <mergeCell ref="L61:L62"/>
    <mergeCell ref="N61:N62"/>
    <mergeCell ref="P61:P62"/>
    <mergeCell ref="Q61:Q62"/>
    <mergeCell ref="R61:R62"/>
    <mergeCell ref="N59:N60"/>
    <mergeCell ref="P59:P60"/>
    <mergeCell ref="Q59:Q60"/>
    <mergeCell ref="R59:R60"/>
    <mergeCell ref="L59:L60"/>
    <mergeCell ref="A61:A62"/>
    <mergeCell ref="D61:D62"/>
    <mergeCell ref="F61:F62"/>
    <mergeCell ref="H61:H62"/>
    <mergeCell ref="J61:J62"/>
    <mergeCell ref="A59:A60"/>
    <mergeCell ref="D59:D60"/>
    <mergeCell ref="F59:F60"/>
    <mergeCell ref="H59:H60"/>
    <mergeCell ref="J59:J60"/>
    <mergeCell ref="L65:L66"/>
    <mergeCell ref="N65:N66"/>
    <mergeCell ref="P65:P66"/>
    <mergeCell ref="Q65:Q66"/>
    <mergeCell ref="R65:R66"/>
    <mergeCell ref="N63:N64"/>
    <mergeCell ref="P63:P64"/>
    <mergeCell ref="Q63:Q64"/>
    <mergeCell ref="R63:R64"/>
    <mergeCell ref="L63:L64"/>
    <mergeCell ref="A65:A66"/>
    <mergeCell ref="D65:D66"/>
    <mergeCell ref="F65:F66"/>
    <mergeCell ref="H65:H66"/>
    <mergeCell ref="J65:J66"/>
    <mergeCell ref="A63:A64"/>
    <mergeCell ref="D63:D64"/>
    <mergeCell ref="F63:F64"/>
    <mergeCell ref="H63:H64"/>
    <mergeCell ref="J63:J64"/>
    <mergeCell ref="L69:L70"/>
    <mergeCell ref="N69:N70"/>
    <mergeCell ref="P69:P70"/>
    <mergeCell ref="Q69:Q70"/>
    <mergeCell ref="R69:R70"/>
    <mergeCell ref="N67:N68"/>
    <mergeCell ref="P67:P68"/>
    <mergeCell ref="Q67:Q68"/>
    <mergeCell ref="R67:R68"/>
    <mergeCell ref="L67:L68"/>
    <mergeCell ref="A69:A70"/>
    <mergeCell ref="D69:D70"/>
    <mergeCell ref="F69:F70"/>
    <mergeCell ref="H69:H70"/>
    <mergeCell ref="J69:J70"/>
    <mergeCell ref="A67:A68"/>
    <mergeCell ref="D67:D68"/>
    <mergeCell ref="F67:F68"/>
    <mergeCell ref="H67:H68"/>
    <mergeCell ref="J67:J68"/>
    <mergeCell ref="L73:L74"/>
    <mergeCell ref="N73:N74"/>
    <mergeCell ref="P73:P74"/>
    <mergeCell ref="Q73:Q74"/>
    <mergeCell ref="R73:R74"/>
    <mergeCell ref="N71:N72"/>
    <mergeCell ref="P71:P72"/>
    <mergeCell ref="Q71:Q72"/>
    <mergeCell ref="R71:R72"/>
    <mergeCell ref="L71:L72"/>
    <mergeCell ref="A73:A74"/>
    <mergeCell ref="D73:D74"/>
    <mergeCell ref="F73:F74"/>
    <mergeCell ref="H73:H74"/>
    <mergeCell ref="J73:J74"/>
    <mergeCell ref="A71:A72"/>
    <mergeCell ref="D71:D72"/>
    <mergeCell ref="F71:F72"/>
    <mergeCell ref="H71:H72"/>
    <mergeCell ref="J71:J72"/>
    <mergeCell ref="L77:L78"/>
    <mergeCell ref="N77:N78"/>
    <mergeCell ref="P77:P78"/>
    <mergeCell ref="Q77:Q78"/>
    <mergeCell ref="R77:R78"/>
    <mergeCell ref="N75:N76"/>
    <mergeCell ref="P75:P76"/>
    <mergeCell ref="Q75:Q76"/>
    <mergeCell ref="R75:R76"/>
    <mergeCell ref="L75:L76"/>
    <mergeCell ref="A77:A78"/>
    <mergeCell ref="D77:D78"/>
    <mergeCell ref="F77:F78"/>
    <mergeCell ref="H77:H78"/>
    <mergeCell ref="J77:J78"/>
    <mergeCell ref="A75:A76"/>
    <mergeCell ref="D75:D76"/>
    <mergeCell ref="F75:F76"/>
    <mergeCell ref="H75:H76"/>
    <mergeCell ref="J75:J76"/>
    <mergeCell ref="L81:L82"/>
    <mergeCell ref="N81:N82"/>
    <mergeCell ref="P81:P82"/>
    <mergeCell ref="Q81:Q82"/>
    <mergeCell ref="R81:R82"/>
    <mergeCell ref="N79:N80"/>
    <mergeCell ref="P79:P80"/>
    <mergeCell ref="Q79:Q80"/>
    <mergeCell ref="R79:R80"/>
    <mergeCell ref="L79:L80"/>
    <mergeCell ref="A81:A82"/>
    <mergeCell ref="D81:D82"/>
    <mergeCell ref="F81:F82"/>
    <mergeCell ref="H81:H82"/>
    <mergeCell ref="J81:J82"/>
    <mergeCell ref="A79:A80"/>
    <mergeCell ref="D79:D80"/>
    <mergeCell ref="F79:F80"/>
    <mergeCell ref="H79:H80"/>
    <mergeCell ref="J79:J80"/>
    <mergeCell ref="L85:L86"/>
    <mergeCell ref="N85:N86"/>
    <mergeCell ref="P85:P86"/>
    <mergeCell ref="Q85:Q86"/>
    <mergeCell ref="R85:R86"/>
    <mergeCell ref="N83:N84"/>
    <mergeCell ref="P83:P84"/>
    <mergeCell ref="Q83:Q84"/>
    <mergeCell ref="R83:R84"/>
    <mergeCell ref="L83:L84"/>
    <mergeCell ref="A85:A86"/>
    <mergeCell ref="D85:D86"/>
    <mergeCell ref="F85:F86"/>
    <mergeCell ref="H85:H86"/>
    <mergeCell ref="J85:J86"/>
    <mergeCell ref="A83:A84"/>
    <mergeCell ref="D83:D84"/>
    <mergeCell ref="F83:F84"/>
    <mergeCell ref="H83:H84"/>
    <mergeCell ref="J83:J84"/>
    <mergeCell ref="L89:L90"/>
    <mergeCell ref="N89:N90"/>
    <mergeCell ref="P89:P90"/>
    <mergeCell ref="Q89:Q90"/>
    <mergeCell ref="R89:R90"/>
    <mergeCell ref="N87:N88"/>
    <mergeCell ref="P87:P88"/>
    <mergeCell ref="Q87:Q88"/>
    <mergeCell ref="R87:R88"/>
    <mergeCell ref="L87:L88"/>
    <mergeCell ref="A89:A90"/>
    <mergeCell ref="D89:D90"/>
    <mergeCell ref="F89:F90"/>
    <mergeCell ref="H89:H90"/>
    <mergeCell ref="J89:J90"/>
    <mergeCell ref="A87:A88"/>
    <mergeCell ref="D87:D88"/>
    <mergeCell ref="F87:F88"/>
    <mergeCell ref="H87:H88"/>
    <mergeCell ref="J87:J88"/>
    <mergeCell ref="L93:L94"/>
    <mergeCell ref="N93:N94"/>
    <mergeCell ref="P93:P94"/>
    <mergeCell ref="Q93:Q94"/>
    <mergeCell ref="R93:R94"/>
    <mergeCell ref="N91:N92"/>
    <mergeCell ref="P91:P92"/>
    <mergeCell ref="Q91:Q92"/>
    <mergeCell ref="R91:R92"/>
    <mergeCell ref="L91:L92"/>
    <mergeCell ref="A93:A94"/>
    <mergeCell ref="D93:D94"/>
    <mergeCell ref="F93:F94"/>
    <mergeCell ref="H93:H94"/>
    <mergeCell ref="J93:J94"/>
    <mergeCell ref="A91:A92"/>
    <mergeCell ref="D91:D92"/>
    <mergeCell ref="F91:F92"/>
    <mergeCell ref="H91:H92"/>
    <mergeCell ref="J91:J92"/>
    <mergeCell ref="L97:L98"/>
    <mergeCell ref="N97:N98"/>
    <mergeCell ref="P97:P98"/>
    <mergeCell ref="Q97:Q98"/>
    <mergeCell ref="R97:R98"/>
    <mergeCell ref="N95:N96"/>
    <mergeCell ref="P95:P96"/>
    <mergeCell ref="Q95:Q96"/>
    <mergeCell ref="R95:R96"/>
    <mergeCell ref="L95:L96"/>
    <mergeCell ref="A97:A98"/>
    <mergeCell ref="D97:D98"/>
    <mergeCell ref="F97:F98"/>
    <mergeCell ref="H97:H98"/>
    <mergeCell ref="J97:J98"/>
    <mergeCell ref="A95:A96"/>
    <mergeCell ref="D95:D96"/>
    <mergeCell ref="F95:F96"/>
    <mergeCell ref="H95:H96"/>
    <mergeCell ref="J95:J96"/>
    <mergeCell ref="L101:L102"/>
    <mergeCell ref="N101:N102"/>
    <mergeCell ref="P101:P102"/>
    <mergeCell ref="Q101:Q102"/>
    <mergeCell ref="R101:R102"/>
    <mergeCell ref="N99:N100"/>
    <mergeCell ref="P99:P100"/>
    <mergeCell ref="Q99:Q100"/>
    <mergeCell ref="R99:R100"/>
    <mergeCell ref="L99:L100"/>
    <mergeCell ref="A101:A102"/>
    <mergeCell ref="D101:D102"/>
    <mergeCell ref="F101:F102"/>
    <mergeCell ref="H101:H102"/>
    <mergeCell ref="J101:J102"/>
    <mergeCell ref="A99:A100"/>
    <mergeCell ref="D99:D100"/>
    <mergeCell ref="F99:F100"/>
    <mergeCell ref="H99:H100"/>
    <mergeCell ref="J99:J100"/>
    <mergeCell ref="L105:L106"/>
    <mergeCell ref="N105:N106"/>
    <mergeCell ref="P105:P106"/>
    <mergeCell ref="Q105:Q106"/>
    <mergeCell ref="R105:R106"/>
    <mergeCell ref="N103:N104"/>
    <mergeCell ref="P103:P104"/>
    <mergeCell ref="Q103:Q104"/>
    <mergeCell ref="R103:R104"/>
    <mergeCell ref="L103:L104"/>
    <mergeCell ref="A105:A106"/>
    <mergeCell ref="D105:D106"/>
    <mergeCell ref="F105:F106"/>
    <mergeCell ref="H105:H106"/>
    <mergeCell ref="J105:J106"/>
    <mergeCell ref="A103:A104"/>
    <mergeCell ref="D103:D104"/>
    <mergeCell ref="F103:F104"/>
    <mergeCell ref="H103:H104"/>
    <mergeCell ref="J103:J104"/>
  </mergeCells>
  <conditionalFormatting sqref="D7:D106 F7:F106 H7:H106 J7:J106">
    <cfRule type="cellIs" dxfId="17" priority="10" operator="equal">
      <formula>"da"</formula>
    </cfRule>
    <cfRule type="cellIs" dxfId="16" priority="11" operator="equal">
      <formula>"ne"</formula>
    </cfRule>
  </conditionalFormatting>
  <conditionalFormatting sqref="Q7:Q106">
    <cfRule type="cellIs" dxfId="15" priority="9" operator="greaterThan">
      <formula>0</formula>
    </cfRule>
  </conditionalFormatting>
  <conditionalFormatting sqref="L7:L106">
    <cfRule type="cellIs" dxfId="14" priority="7" operator="equal">
      <formula>"da"</formula>
    </cfRule>
    <cfRule type="cellIs" dxfId="13" priority="8" operator="equal">
      <formula>"ne"</formula>
    </cfRule>
  </conditionalFormatting>
  <conditionalFormatting sqref="N7:N106">
    <cfRule type="cellIs" dxfId="12" priority="5" operator="equal">
      <formula>"da"</formula>
    </cfRule>
    <cfRule type="cellIs" dxfId="11" priority="6" operator="equal">
      <formula>"ne"</formula>
    </cfRule>
  </conditionalFormatting>
  <conditionalFormatting sqref="P7:P106">
    <cfRule type="cellIs" dxfId="10" priority="3" operator="equal">
      <formula>"da"</formula>
    </cfRule>
    <cfRule type="cellIs" dxfId="9" priority="4" operator="equal">
      <formula>"ne"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1098-63C5-4A34-A007-706D40604005}">
  <dimension ref="A1:T106"/>
  <sheetViews>
    <sheetView zoomScale="50" zoomScaleNormal="50" workbookViewId="0">
      <selection activeCell="W6" sqref="W6"/>
    </sheetView>
  </sheetViews>
  <sheetFormatPr defaultRowHeight="15" x14ac:dyDescent="0.25"/>
  <cols>
    <col min="2" max="2" width="25.7109375" customWidth="1"/>
    <col min="3" max="3" width="17" customWidth="1"/>
    <col min="12" max="12" width="16.7109375" customWidth="1"/>
  </cols>
  <sheetData>
    <row r="1" spans="1:20" ht="21" customHeight="1" thickBot="1" x14ac:dyDescent="0.3">
      <c r="A1" s="266" t="str">
        <f>'Parcijalni_cjeloviti ispit'!A2</f>
        <v>Broj studenta koji su cjeloviti ispit</v>
      </c>
      <c r="B1" s="267">
        <f>'Parcijalni_cjeloviti ispit'!B2</f>
        <v>0</v>
      </c>
      <c r="C1" s="268">
        <f>'Parcijalni_cjeloviti ispit'!C2</f>
        <v>0</v>
      </c>
      <c r="D1" s="269" t="str">
        <f>'Parcijalni_cjeloviti ispit'!D2</f>
        <v>Kolegij/ Studij:</v>
      </c>
      <c r="E1" s="270">
        <f>'Parcijalni_cjeloviti ispit'!E2</f>
        <v>0</v>
      </c>
      <c r="F1" s="271">
        <f>'Parcijalni_cjeloviti ispit'!F2</f>
        <v>0</v>
      </c>
      <c r="G1" s="272">
        <f>'Parcijalni_cjeloviti ispit'!G2</f>
        <v>0</v>
      </c>
      <c r="H1" s="105"/>
      <c r="I1" s="276" t="str">
        <f>'Parcijalni_cjeloviti ispit'!I2</f>
        <v>Status studenta:</v>
      </c>
      <c r="J1" s="235">
        <f>'Parcijalni_cjeloviti ispit'!J2</f>
        <v>0</v>
      </c>
      <c r="K1" s="91"/>
      <c r="L1" s="95">
        <f ca="1">'Parcijalni_cjeloviti ispit'!L2</f>
        <v>45595</v>
      </c>
      <c r="M1" s="91"/>
      <c r="N1" s="91"/>
      <c r="O1" s="91"/>
      <c r="P1" s="91"/>
      <c r="Q1" s="91"/>
      <c r="R1" s="91"/>
      <c r="S1" s="91"/>
      <c r="T1" s="91"/>
    </row>
    <row r="2" spans="1:20" ht="24" customHeight="1" thickBot="1" x14ac:dyDescent="0.3">
      <c r="A2" s="106" t="str">
        <f>'Parcijalni_cjeloviti ispit'!A3</f>
        <v>Odabrali</v>
      </c>
      <c r="B2" s="107" t="str">
        <f>'Parcijalni_cjeloviti ispit'!B3</f>
        <v>Pristupilli</v>
      </c>
      <c r="C2" s="108" t="str">
        <f>'Parcijalni_cjeloviti ispit'!C3</f>
        <v>Položili</v>
      </c>
      <c r="D2" s="269">
        <f>'Parcijalni_cjeloviti ispit'!D3</f>
        <v>0</v>
      </c>
      <c r="E2" s="273">
        <f>'Parcijalni_cjeloviti ispit'!E3</f>
        <v>0</v>
      </c>
      <c r="F2" s="274">
        <f>'Parcijalni_cjeloviti ispit'!F3</f>
        <v>0</v>
      </c>
      <c r="G2" s="275">
        <f>'Parcijalni_cjeloviti ispit'!G3</f>
        <v>0</v>
      </c>
      <c r="H2" s="105"/>
      <c r="I2" s="277">
        <f>'Parcijalni_cjeloviti ispit'!I3</f>
        <v>0</v>
      </c>
      <c r="J2" s="242">
        <f>'Parcijalni_cjeloviti ispit'!J3</f>
        <v>0</v>
      </c>
      <c r="K2" s="91"/>
      <c r="L2" s="91"/>
      <c r="M2" s="91"/>
      <c r="N2" s="91"/>
      <c r="O2" s="91"/>
      <c r="P2" s="91"/>
      <c r="Q2" s="91"/>
      <c r="R2" s="91"/>
      <c r="S2" s="91"/>
      <c r="T2" s="91"/>
    </row>
    <row r="3" spans="1:20" ht="30.75" thickBot="1" x14ac:dyDescent="0.3">
      <c r="A3" s="109">
        <f>'Parcijalni_cjeloviti ispit'!A4</f>
        <v>0</v>
      </c>
      <c r="B3" s="109">
        <f>'Parcijalni_cjeloviti ispit'!B4</f>
        <v>0</v>
      </c>
      <c r="C3" s="109">
        <f>'Parcijalni_cjeloviti ispit'!C4</f>
        <v>0</v>
      </c>
      <c r="D3" s="278" t="str">
        <f>'Parcijalni_cjeloviti ispit'!D4</f>
        <v>Ime i prezime nastavnika:</v>
      </c>
      <c r="E3" s="279">
        <f>'Parcijalni_cjeloviti ispit'!E4</f>
        <v>0</v>
      </c>
      <c r="F3" s="280">
        <f>'Parcijalni_cjeloviti ispit'!F4</f>
        <v>0</v>
      </c>
      <c r="G3" s="281">
        <f>'Parcijalni_cjeloviti ispit'!G4</f>
        <v>0</v>
      </c>
      <c r="H3" s="281">
        <f>'Parcijalni_cjeloviti ispit'!H4</f>
        <v>0</v>
      </c>
      <c r="I3" s="282">
        <f>'Parcijalni_cjeloviti ispit'!I4</f>
        <v>0</v>
      </c>
      <c r="J3" s="283" t="str">
        <f>'Parcijalni_cjeloviti ispit'!J4</f>
        <v>Potpis</v>
      </c>
      <c r="K3" s="284" t="e">
        <f>'Parcijalni_cjeloviti ispit'!#REF!</f>
        <v>#REF!</v>
      </c>
      <c r="L3" s="114" t="str">
        <f>'Parcijalni_cjeloviti ispit'!K4</f>
        <v>________________</v>
      </c>
      <c r="M3" s="91"/>
      <c r="N3" s="91"/>
      <c r="O3" s="91"/>
      <c r="P3" s="91"/>
      <c r="Q3" s="91"/>
      <c r="R3" s="91"/>
      <c r="S3" s="91"/>
      <c r="T3" s="91"/>
    </row>
    <row r="4" spans="1:20" ht="45" x14ac:dyDescent="0.25">
      <c r="A4" s="227" t="str">
        <f>'Parcijalni_cjeloviti ispit'!A5</f>
        <v>Rbr.</v>
      </c>
      <c r="B4" s="285" t="str">
        <f>'Parcijalni_cjeloviti ispit'!B5</f>
        <v>Prezime i ime</v>
      </c>
      <c r="C4" s="229" t="str">
        <f>'Parcijalni_cjeloviti ispit'!C5</f>
        <v>JMBAG</v>
      </c>
      <c r="D4" s="83" t="str">
        <f>'Parcijalni_cjeloviti ispit'!D5</f>
        <v>Način vrednovanja</v>
      </c>
      <c r="E4" s="208" t="str">
        <f>'Parcijalni_cjeloviti ispit'!E5</f>
        <v>ISHOD 1</v>
      </c>
      <c r="F4" s="261">
        <f>'Parcijalni_cjeloviti ispit'!F5</f>
        <v>0</v>
      </c>
      <c r="G4" s="208" t="str">
        <f>'Parcijalni_cjeloviti ispit'!G5</f>
        <v>ISHOD 2</v>
      </c>
      <c r="H4" s="261">
        <f>'Parcijalni_cjeloviti ispit'!H5</f>
        <v>0</v>
      </c>
      <c r="I4" s="208" t="str">
        <f>'Parcijalni_cjeloviti ispit'!I5</f>
        <v>ISHOD 3</v>
      </c>
      <c r="J4" s="261">
        <f>'Parcijalni_cjeloviti ispit'!J5</f>
        <v>0</v>
      </c>
      <c r="K4" s="208" t="str">
        <f>'Parcijalni_cjeloviti ispit'!K5</f>
        <v>ISHOD 4</v>
      </c>
      <c r="L4" s="261">
        <f>'Parcijalni_cjeloviti ispit'!L5</f>
        <v>0</v>
      </c>
      <c r="M4" s="208" t="str">
        <f>'Parcijalni_cjeloviti ispit'!M5</f>
        <v>ISHOD 5</v>
      </c>
      <c r="N4" s="261">
        <f>'Parcijalni_cjeloviti ispit'!N5</f>
        <v>0</v>
      </c>
      <c r="O4" s="208" t="str">
        <f>'Parcijalni_cjeloviti ispit'!O5</f>
        <v>ISHOD 6</v>
      </c>
      <c r="P4" s="261">
        <f>'Parcijalni_cjeloviti ispit'!P5</f>
        <v>0</v>
      </c>
      <c r="Q4" s="208" t="str">
        <f>'Parcijalni_cjeloviti ispit'!Q5</f>
        <v>ISHOD 7</v>
      </c>
      <c r="R4" s="261">
        <f>'Parcijalni_cjeloviti ispit'!R5</f>
        <v>0</v>
      </c>
      <c r="S4" s="118" t="str">
        <f>'Parcijalni_cjeloviti ispit'!S5</f>
        <v>ISPIT POLOŽEN</v>
      </c>
      <c r="T4" s="287" t="str">
        <f>'Parcijalni_cjeloviti ispit'!T5</f>
        <v>OCJENA</v>
      </c>
    </row>
    <row r="5" spans="1:20" x14ac:dyDescent="0.25">
      <c r="A5" s="228">
        <f>'Parcijalni_cjeloviti ispit'!A6</f>
        <v>0</v>
      </c>
      <c r="B5" s="286">
        <f>'Parcijalni_cjeloviti ispit'!B6</f>
        <v>0</v>
      </c>
      <c r="C5" s="230">
        <f>'Parcijalni_cjeloviti ispit'!C6</f>
        <v>0</v>
      </c>
      <c r="D5" s="96" t="str">
        <f>'Parcijalni_cjeloviti ispit'!D6</f>
        <v>MAX B</v>
      </c>
      <c r="E5" s="97">
        <f>'Parcijalni_cjeloviti ispit'!E6</f>
        <v>0</v>
      </c>
      <c r="F5" s="262" t="str">
        <f>'Parcijalni_cjeloviti ispit'!F6</f>
        <v>Ishod položen</v>
      </c>
      <c r="G5" s="97">
        <f>'Parcijalni_cjeloviti ispit'!G6</f>
        <v>0</v>
      </c>
      <c r="H5" s="262" t="str">
        <f>'Parcijalni_cjeloviti ispit'!H6</f>
        <v>Ishod položen</v>
      </c>
      <c r="I5" s="97">
        <f>'Parcijalni_cjeloviti ispit'!I6</f>
        <v>0</v>
      </c>
      <c r="J5" s="264" t="str">
        <f>'Parcijalni_cjeloviti ispit'!J6</f>
        <v>Ishod položen</v>
      </c>
      <c r="K5" s="97">
        <f>'Parcijalni_cjeloviti ispit'!K6</f>
        <v>0</v>
      </c>
      <c r="L5" s="262" t="str">
        <f>'Parcijalni_cjeloviti ispit'!L6</f>
        <v>Ishod položen</v>
      </c>
      <c r="M5" s="97">
        <f>'Parcijalni_cjeloviti ispit'!M6</f>
        <v>0</v>
      </c>
      <c r="N5" s="262" t="str">
        <f>'Parcijalni_cjeloviti ispit'!N6</f>
        <v>Ishod položen</v>
      </c>
      <c r="O5" s="97">
        <f>'Parcijalni_cjeloviti ispit'!O6</f>
        <v>0</v>
      </c>
      <c r="P5" s="262" t="str">
        <f>'Parcijalni_cjeloviti ispit'!P6</f>
        <v>Ishod položen</v>
      </c>
      <c r="Q5" s="97">
        <f>'Parcijalni_cjeloviti ispit'!Q6</f>
        <v>0</v>
      </c>
      <c r="R5" s="262" t="str">
        <f>'Parcijalni_cjeloviti ispit'!R6</f>
        <v>Ishod položen</v>
      </c>
      <c r="S5" s="242">
        <f>'Parcijalni_cjeloviti ispit'!S6</f>
        <v>0</v>
      </c>
      <c r="T5" s="288">
        <f>'Parcijalni_cjeloviti ispit'!T6</f>
        <v>0</v>
      </c>
    </row>
    <row r="6" spans="1:20" ht="15.75" thickBot="1" x14ac:dyDescent="0.3">
      <c r="A6" s="222">
        <f>'Parcijalni_cjeloviti ispit'!A7</f>
        <v>0</v>
      </c>
      <c r="B6" s="211">
        <f>'Parcijalni_cjeloviti ispit'!B7</f>
        <v>0</v>
      </c>
      <c r="C6" s="231">
        <f>'Parcijalni_cjeloviti ispit'!C7</f>
        <v>0</v>
      </c>
      <c r="D6" s="98" t="str">
        <f>'Parcijalni_cjeloviti ispit'!D7</f>
        <v>MAX P</v>
      </c>
      <c r="E6" s="99">
        <f>'Parcijalni_cjeloviti ispit'!E7</f>
        <v>0</v>
      </c>
      <c r="F6" s="263">
        <f>'Parcijalni_cjeloviti ispit'!F7</f>
        <v>0</v>
      </c>
      <c r="G6" s="99">
        <f>'Parcijalni_cjeloviti ispit'!G7</f>
        <v>0</v>
      </c>
      <c r="H6" s="263">
        <f>'Parcijalni_cjeloviti ispit'!H7</f>
        <v>0</v>
      </c>
      <c r="I6" s="99">
        <f>'Parcijalni_cjeloviti ispit'!I7</f>
        <v>0</v>
      </c>
      <c r="J6" s="265">
        <f>'Parcijalni_cjeloviti ispit'!J7</f>
        <v>0</v>
      </c>
      <c r="K6" s="99">
        <f>'Parcijalni_cjeloviti ispit'!K7</f>
        <v>0</v>
      </c>
      <c r="L6" s="263">
        <f>'Parcijalni_cjeloviti ispit'!L7</f>
        <v>0</v>
      </c>
      <c r="M6" s="99">
        <f>'Parcijalni_cjeloviti ispit'!M7</f>
        <v>0</v>
      </c>
      <c r="N6" s="263">
        <f>'Parcijalni_cjeloviti ispit'!N7</f>
        <v>0</v>
      </c>
      <c r="O6" s="99">
        <f>'Parcijalni_cjeloviti ispit'!O7</f>
        <v>0</v>
      </c>
      <c r="P6" s="263">
        <f>'Parcijalni_cjeloviti ispit'!P7</f>
        <v>0</v>
      </c>
      <c r="Q6" s="99">
        <f>'Parcijalni_cjeloviti ispit'!Q7</f>
        <v>0</v>
      </c>
      <c r="R6" s="263">
        <f>'Parcijalni_cjeloviti ispit'!R7</f>
        <v>0</v>
      </c>
      <c r="S6" s="236">
        <f>'Parcijalni_cjeloviti ispit'!S7</f>
        <v>0</v>
      </c>
      <c r="T6" s="289">
        <f>'Parcijalni_cjeloviti ispit'!T7</f>
        <v>0</v>
      </c>
    </row>
    <row r="7" spans="1:20" x14ac:dyDescent="0.25">
      <c r="A7" s="256">
        <f>'Parcijalni_cjeloviti ispit'!A8</f>
        <v>1</v>
      </c>
      <c r="B7" s="290" t="str">
        <f>'Parcijalni_cjeloviti ispit'!B8</f>
        <v xml:space="preserve"> </v>
      </c>
      <c r="C7" s="256">
        <f>'Parcijalni_cjeloviti ispit'!C8</f>
        <v>0</v>
      </c>
      <c r="D7" s="100" t="str">
        <f>'Parcijalni_cjeloviti ispit'!D8</f>
        <v>B</v>
      </c>
      <c r="E7" s="101">
        <f>'Parcijalni_cjeloviti ispit'!E8</f>
        <v>0</v>
      </c>
      <c r="F7" s="258" t="str">
        <f>'Parcijalni_cjeloviti ispit'!F8</f>
        <v>NE</v>
      </c>
      <c r="G7" s="101">
        <f>'Parcijalni_cjeloviti ispit'!G8</f>
        <v>0</v>
      </c>
      <c r="H7" s="258" t="str">
        <f>'Parcijalni_cjeloviti ispit'!H8</f>
        <v>NE</v>
      </c>
      <c r="I7" s="101">
        <f>'Parcijalni_cjeloviti ispit'!I8</f>
        <v>0</v>
      </c>
      <c r="J7" s="258" t="str">
        <f>'Parcijalni_cjeloviti ispit'!J8</f>
        <v>NE</v>
      </c>
      <c r="K7" s="101">
        <f>'Parcijalni_cjeloviti ispit'!K8</f>
        <v>0</v>
      </c>
      <c r="L7" s="258" t="str">
        <f>'Parcijalni_cjeloviti ispit'!L8</f>
        <v>NE</v>
      </c>
      <c r="M7" s="101">
        <f>'Parcijalni_cjeloviti ispit'!M8</f>
        <v>0</v>
      </c>
      <c r="N7" s="258" t="str">
        <f>'Parcijalni_cjeloviti ispit'!N8</f>
        <v>NE</v>
      </c>
      <c r="O7" s="101">
        <f>'Parcijalni_cjeloviti ispit'!O8</f>
        <v>0</v>
      </c>
      <c r="P7" s="258" t="str">
        <f>'Parcijalni_cjeloviti ispit'!P8</f>
        <v>NE</v>
      </c>
      <c r="Q7" s="101">
        <f>'Parcijalni_cjeloviti ispit'!Q8</f>
        <v>0</v>
      </c>
      <c r="R7" s="258" t="str">
        <f>'Parcijalni_cjeloviti ispit'!R8</f>
        <v>NE</v>
      </c>
      <c r="S7" s="235">
        <f>'Parcijalni_cjeloviti ispit'!S8</f>
        <v>0</v>
      </c>
      <c r="T7" s="235" t="str">
        <f>'Parcijalni_cjeloviti ispit'!T8</f>
        <v>NE</v>
      </c>
    </row>
    <row r="8" spans="1:20" ht="15.75" thickBot="1" x14ac:dyDescent="0.3">
      <c r="A8" s="257">
        <f>'Parcijalni_cjeloviti ispit'!A9</f>
        <v>0</v>
      </c>
      <c r="B8" s="291">
        <f>'Parcijalni_cjeloviti ispit'!B9</f>
        <v>0</v>
      </c>
      <c r="C8" s="257">
        <f>'Parcijalni_cjeloviti ispit'!C9</f>
        <v>0</v>
      </c>
      <c r="D8" s="102" t="str">
        <f>'Parcijalni_cjeloviti ispit'!D9</f>
        <v>P</v>
      </c>
      <c r="E8" s="103" t="str">
        <f>'Parcijalni_cjeloviti ispit'!E9</f>
        <v/>
      </c>
      <c r="F8" s="259">
        <f>'Parcijalni_cjeloviti ispit'!F9</f>
        <v>0</v>
      </c>
      <c r="G8" s="104" t="str">
        <f>'Parcijalni_cjeloviti ispit'!G9</f>
        <v/>
      </c>
      <c r="H8" s="259">
        <f>'Parcijalni_cjeloviti ispit'!H9</f>
        <v>0</v>
      </c>
      <c r="I8" s="104" t="str">
        <f>'Parcijalni_cjeloviti ispit'!I9</f>
        <v/>
      </c>
      <c r="J8" s="259">
        <f>'Parcijalni_cjeloviti ispit'!J9</f>
        <v>0</v>
      </c>
      <c r="K8" s="104" t="str">
        <f>'Parcijalni_cjeloviti ispit'!K9</f>
        <v/>
      </c>
      <c r="L8" s="259">
        <f>'Parcijalni_cjeloviti ispit'!L9</f>
        <v>0</v>
      </c>
      <c r="M8" s="104" t="str">
        <f>'Parcijalni_cjeloviti ispit'!M9</f>
        <v/>
      </c>
      <c r="N8" s="259">
        <f>'Parcijalni_cjeloviti ispit'!N9</f>
        <v>0</v>
      </c>
      <c r="O8" s="104" t="str">
        <f>'Parcijalni_cjeloviti ispit'!O9</f>
        <v/>
      </c>
      <c r="P8" s="259">
        <f>'Parcijalni_cjeloviti ispit'!P9</f>
        <v>0</v>
      </c>
      <c r="Q8" s="104" t="str">
        <f>'Parcijalni_cjeloviti ispit'!Q9</f>
        <v/>
      </c>
      <c r="R8" s="259">
        <f>'Parcijalni_cjeloviti ispit'!R9</f>
        <v>0</v>
      </c>
      <c r="S8" s="236">
        <f>'Parcijalni_cjeloviti ispit'!S9</f>
        <v>0</v>
      </c>
      <c r="T8" s="236">
        <f>'Parcijalni_cjeloviti ispit'!T9</f>
        <v>0</v>
      </c>
    </row>
    <row r="9" spans="1:20" x14ac:dyDescent="0.25">
      <c r="A9" s="256">
        <f>'Parcijalni_cjeloviti ispit'!A10</f>
        <v>2</v>
      </c>
      <c r="B9" s="290" t="str">
        <f>'Parcijalni_cjeloviti ispit'!B10</f>
        <v xml:space="preserve"> </v>
      </c>
      <c r="C9" s="256">
        <f>'Parcijalni_cjeloviti ispit'!C10</f>
        <v>0</v>
      </c>
      <c r="D9" s="100" t="str">
        <f>'Parcijalni_cjeloviti ispit'!D10</f>
        <v>B</v>
      </c>
      <c r="E9" s="101">
        <f>'Parcijalni_cjeloviti ispit'!E10</f>
        <v>0</v>
      </c>
      <c r="F9" s="258" t="str">
        <f>'Parcijalni_cjeloviti ispit'!F10</f>
        <v>NE</v>
      </c>
      <c r="G9" s="101">
        <f>'Parcijalni_cjeloviti ispit'!G10</f>
        <v>0</v>
      </c>
      <c r="H9" s="258" t="str">
        <f>'Parcijalni_cjeloviti ispit'!H10</f>
        <v>NE</v>
      </c>
      <c r="I9" s="101">
        <f>'Parcijalni_cjeloviti ispit'!I10</f>
        <v>0</v>
      </c>
      <c r="J9" s="258" t="str">
        <f>'Parcijalni_cjeloviti ispit'!J10</f>
        <v>NE</v>
      </c>
      <c r="K9" s="101">
        <f>'Parcijalni_cjeloviti ispit'!K10</f>
        <v>0</v>
      </c>
      <c r="L9" s="258" t="str">
        <f>'Parcijalni_cjeloviti ispit'!L10</f>
        <v>NE</v>
      </c>
      <c r="M9" s="101">
        <f>'Parcijalni_cjeloviti ispit'!M10</f>
        <v>0</v>
      </c>
      <c r="N9" s="258" t="str">
        <f>'Parcijalni_cjeloviti ispit'!N10</f>
        <v>NE</v>
      </c>
      <c r="O9" s="101">
        <f>'Parcijalni_cjeloviti ispit'!O10</f>
        <v>0</v>
      </c>
      <c r="P9" s="258" t="str">
        <f>'Parcijalni_cjeloviti ispit'!P10</f>
        <v>NE</v>
      </c>
      <c r="Q9" s="101">
        <f>'Parcijalni_cjeloviti ispit'!Q10</f>
        <v>0</v>
      </c>
      <c r="R9" s="258" t="str">
        <f>'Parcijalni_cjeloviti ispit'!R10</f>
        <v>NE</v>
      </c>
      <c r="S9" s="235">
        <f>'Parcijalni_cjeloviti ispit'!S10</f>
        <v>0</v>
      </c>
      <c r="T9" s="235" t="str">
        <f>'Parcijalni_cjeloviti ispit'!T10</f>
        <v>NE</v>
      </c>
    </row>
    <row r="10" spans="1:20" ht="15.75" thickBot="1" x14ac:dyDescent="0.3">
      <c r="A10" s="257">
        <f>'Parcijalni_cjeloviti ispit'!A11</f>
        <v>0</v>
      </c>
      <c r="B10" s="291">
        <f>'Parcijalni_cjeloviti ispit'!B11</f>
        <v>0</v>
      </c>
      <c r="C10" s="257">
        <f>'Parcijalni_cjeloviti ispit'!C11</f>
        <v>0</v>
      </c>
      <c r="D10" s="102" t="str">
        <f>'Parcijalni_cjeloviti ispit'!D11</f>
        <v>P</v>
      </c>
      <c r="E10" s="103" t="str">
        <f>'Parcijalni_cjeloviti ispit'!E11</f>
        <v/>
      </c>
      <c r="F10" s="259">
        <f>'Parcijalni_cjeloviti ispit'!F11</f>
        <v>0</v>
      </c>
      <c r="G10" s="104" t="str">
        <f>'Parcijalni_cjeloviti ispit'!G11</f>
        <v/>
      </c>
      <c r="H10" s="259">
        <f>'Parcijalni_cjeloviti ispit'!H11</f>
        <v>0</v>
      </c>
      <c r="I10" s="104" t="str">
        <f>'Parcijalni_cjeloviti ispit'!I11</f>
        <v/>
      </c>
      <c r="J10" s="259">
        <f>'Parcijalni_cjeloviti ispit'!J11</f>
        <v>0</v>
      </c>
      <c r="K10" s="104" t="str">
        <f>'Parcijalni_cjeloviti ispit'!K11</f>
        <v/>
      </c>
      <c r="L10" s="259">
        <f>'Parcijalni_cjeloviti ispit'!L11</f>
        <v>0</v>
      </c>
      <c r="M10" s="104" t="str">
        <f>'Parcijalni_cjeloviti ispit'!M11</f>
        <v/>
      </c>
      <c r="N10" s="259">
        <f>'Parcijalni_cjeloviti ispit'!N11</f>
        <v>0</v>
      </c>
      <c r="O10" s="104" t="str">
        <f>'Parcijalni_cjeloviti ispit'!O11</f>
        <v/>
      </c>
      <c r="P10" s="259">
        <f>'Parcijalni_cjeloviti ispit'!P11</f>
        <v>0</v>
      </c>
      <c r="Q10" s="104" t="str">
        <f>'Parcijalni_cjeloviti ispit'!Q11</f>
        <v/>
      </c>
      <c r="R10" s="259">
        <f>'Parcijalni_cjeloviti ispit'!R11</f>
        <v>0</v>
      </c>
      <c r="S10" s="236">
        <f>'Parcijalni_cjeloviti ispit'!S11</f>
        <v>0</v>
      </c>
      <c r="T10" s="236">
        <f>'Parcijalni_cjeloviti ispit'!T11</f>
        <v>0</v>
      </c>
    </row>
    <row r="11" spans="1:20" x14ac:dyDescent="0.25">
      <c r="A11" s="256">
        <f>'Parcijalni_cjeloviti ispit'!A12</f>
        <v>3</v>
      </c>
      <c r="B11" s="290" t="str">
        <f>'Parcijalni_cjeloviti ispit'!B12</f>
        <v xml:space="preserve"> </v>
      </c>
      <c r="C11" s="256">
        <f>'Parcijalni_cjeloviti ispit'!C12</f>
        <v>0</v>
      </c>
      <c r="D11" s="100" t="str">
        <f>'Parcijalni_cjeloviti ispit'!D12</f>
        <v>B</v>
      </c>
      <c r="E11" s="101">
        <f>'Parcijalni_cjeloviti ispit'!E12</f>
        <v>0</v>
      </c>
      <c r="F11" s="258" t="str">
        <f>'Parcijalni_cjeloviti ispit'!F12</f>
        <v>NE</v>
      </c>
      <c r="G11" s="101">
        <f>'Parcijalni_cjeloviti ispit'!G12</f>
        <v>0</v>
      </c>
      <c r="H11" s="258" t="str">
        <f>'Parcijalni_cjeloviti ispit'!H12</f>
        <v>NE</v>
      </c>
      <c r="I11" s="101">
        <f>'Parcijalni_cjeloviti ispit'!I12</f>
        <v>0</v>
      </c>
      <c r="J11" s="258" t="str">
        <f>'Parcijalni_cjeloviti ispit'!J12</f>
        <v>NE</v>
      </c>
      <c r="K11" s="101">
        <f>'Parcijalni_cjeloviti ispit'!K12</f>
        <v>0</v>
      </c>
      <c r="L11" s="258" t="str">
        <f>'Parcijalni_cjeloviti ispit'!L12</f>
        <v>NE</v>
      </c>
      <c r="M11" s="101">
        <f>'Parcijalni_cjeloviti ispit'!M12</f>
        <v>0</v>
      </c>
      <c r="N11" s="258" t="str">
        <f>'Parcijalni_cjeloviti ispit'!N12</f>
        <v>NE</v>
      </c>
      <c r="O11" s="101">
        <f>'Parcijalni_cjeloviti ispit'!O12</f>
        <v>0</v>
      </c>
      <c r="P11" s="258" t="str">
        <f>'Parcijalni_cjeloviti ispit'!P12</f>
        <v>NE</v>
      </c>
      <c r="Q11" s="101">
        <f>'Parcijalni_cjeloviti ispit'!Q12</f>
        <v>0</v>
      </c>
      <c r="R11" s="258" t="str">
        <f>'Parcijalni_cjeloviti ispit'!R12</f>
        <v>NE</v>
      </c>
      <c r="S11" s="235">
        <f>'Parcijalni_cjeloviti ispit'!S12</f>
        <v>0</v>
      </c>
      <c r="T11" s="235" t="str">
        <f>'Parcijalni_cjeloviti ispit'!T12</f>
        <v>NE</v>
      </c>
    </row>
    <row r="12" spans="1:20" ht="15.75" thickBot="1" x14ac:dyDescent="0.3">
      <c r="A12" s="257">
        <f>'Parcijalni_cjeloviti ispit'!A13</f>
        <v>0</v>
      </c>
      <c r="B12" s="291">
        <f>'Parcijalni_cjeloviti ispit'!B13</f>
        <v>0</v>
      </c>
      <c r="C12" s="257">
        <f>'Parcijalni_cjeloviti ispit'!C13</f>
        <v>0</v>
      </c>
      <c r="D12" s="102" t="str">
        <f>'Parcijalni_cjeloviti ispit'!D13</f>
        <v>P</v>
      </c>
      <c r="E12" s="103" t="str">
        <f>'Parcijalni_cjeloviti ispit'!E13</f>
        <v/>
      </c>
      <c r="F12" s="259">
        <f>'Parcijalni_cjeloviti ispit'!F13</f>
        <v>0</v>
      </c>
      <c r="G12" s="104" t="str">
        <f>'Parcijalni_cjeloviti ispit'!G13</f>
        <v/>
      </c>
      <c r="H12" s="259">
        <f>'Parcijalni_cjeloviti ispit'!H13</f>
        <v>0</v>
      </c>
      <c r="I12" s="104" t="str">
        <f>'Parcijalni_cjeloviti ispit'!I13</f>
        <v/>
      </c>
      <c r="J12" s="259">
        <f>'Parcijalni_cjeloviti ispit'!J13</f>
        <v>0</v>
      </c>
      <c r="K12" s="104" t="str">
        <f>'Parcijalni_cjeloviti ispit'!K13</f>
        <v/>
      </c>
      <c r="L12" s="259">
        <f>'Parcijalni_cjeloviti ispit'!L13</f>
        <v>0</v>
      </c>
      <c r="M12" s="104" t="str">
        <f>'Parcijalni_cjeloviti ispit'!M13</f>
        <v/>
      </c>
      <c r="N12" s="259">
        <f>'Parcijalni_cjeloviti ispit'!N13</f>
        <v>0</v>
      </c>
      <c r="O12" s="104" t="str">
        <f>'Parcijalni_cjeloviti ispit'!O13</f>
        <v/>
      </c>
      <c r="P12" s="259">
        <f>'Parcijalni_cjeloviti ispit'!P13</f>
        <v>0</v>
      </c>
      <c r="Q12" s="104" t="str">
        <f>'Parcijalni_cjeloviti ispit'!Q13</f>
        <v/>
      </c>
      <c r="R12" s="259">
        <f>'Parcijalni_cjeloviti ispit'!R13</f>
        <v>0</v>
      </c>
      <c r="S12" s="236">
        <f>'Parcijalni_cjeloviti ispit'!S13</f>
        <v>0</v>
      </c>
      <c r="T12" s="236">
        <f>'Parcijalni_cjeloviti ispit'!T13</f>
        <v>0</v>
      </c>
    </row>
    <row r="13" spans="1:20" x14ac:dyDescent="0.25">
      <c r="A13" s="256">
        <f>'Parcijalni_cjeloviti ispit'!A14</f>
        <v>4</v>
      </c>
      <c r="B13" s="290" t="str">
        <f>'Parcijalni_cjeloviti ispit'!B14</f>
        <v xml:space="preserve"> </v>
      </c>
      <c r="C13" s="256">
        <f>'Parcijalni_cjeloviti ispit'!C14</f>
        <v>0</v>
      </c>
      <c r="D13" s="100" t="str">
        <f>'Parcijalni_cjeloviti ispit'!D14</f>
        <v>B</v>
      </c>
      <c r="E13" s="101">
        <f>'Parcijalni_cjeloviti ispit'!E14</f>
        <v>0</v>
      </c>
      <c r="F13" s="258" t="str">
        <f>'Parcijalni_cjeloviti ispit'!F14</f>
        <v>NE</v>
      </c>
      <c r="G13" s="101">
        <f>'Parcijalni_cjeloviti ispit'!G14</f>
        <v>0</v>
      </c>
      <c r="H13" s="258" t="str">
        <f>'Parcijalni_cjeloviti ispit'!H14</f>
        <v>NE</v>
      </c>
      <c r="I13" s="101">
        <f>'Parcijalni_cjeloviti ispit'!I14</f>
        <v>0</v>
      </c>
      <c r="J13" s="258" t="str">
        <f>'Parcijalni_cjeloviti ispit'!J14</f>
        <v>NE</v>
      </c>
      <c r="K13" s="101">
        <f>'Parcijalni_cjeloviti ispit'!K14</f>
        <v>0</v>
      </c>
      <c r="L13" s="258" t="str">
        <f>'Parcijalni_cjeloviti ispit'!L14</f>
        <v>NE</v>
      </c>
      <c r="M13" s="101">
        <f>'Parcijalni_cjeloviti ispit'!M14</f>
        <v>0</v>
      </c>
      <c r="N13" s="258" t="str">
        <f>'Parcijalni_cjeloviti ispit'!N14</f>
        <v>NE</v>
      </c>
      <c r="O13" s="101">
        <f>'Parcijalni_cjeloviti ispit'!O14</f>
        <v>0</v>
      </c>
      <c r="P13" s="258" t="str">
        <f>'Parcijalni_cjeloviti ispit'!P14</f>
        <v>NE</v>
      </c>
      <c r="Q13" s="101">
        <f>'Parcijalni_cjeloviti ispit'!Q14</f>
        <v>0</v>
      </c>
      <c r="R13" s="258" t="str">
        <f>'Parcijalni_cjeloviti ispit'!R14</f>
        <v>NE</v>
      </c>
      <c r="S13" s="235">
        <f>'Parcijalni_cjeloviti ispit'!S14</f>
        <v>0</v>
      </c>
      <c r="T13" s="235" t="str">
        <f>'Parcijalni_cjeloviti ispit'!T14</f>
        <v>NE</v>
      </c>
    </row>
    <row r="14" spans="1:20" ht="15.75" thickBot="1" x14ac:dyDescent="0.3">
      <c r="A14" s="257">
        <f>'Parcijalni_cjeloviti ispit'!A15</f>
        <v>0</v>
      </c>
      <c r="B14" s="291">
        <f>'Parcijalni_cjeloviti ispit'!B15</f>
        <v>0</v>
      </c>
      <c r="C14" s="257">
        <f>'Parcijalni_cjeloviti ispit'!C15</f>
        <v>0</v>
      </c>
      <c r="D14" s="102" t="str">
        <f>'Parcijalni_cjeloviti ispit'!D15</f>
        <v>P</v>
      </c>
      <c r="E14" s="103" t="str">
        <f>'Parcijalni_cjeloviti ispit'!E15</f>
        <v/>
      </c>
      <c r="F14" s="259">
        <f>'Parcijalni_cjeloviti ispit'!F15</f>
        <v>0</v>
      </c>
      <c r="G14" s="104" t="str">
        <f>'Parcijalni_cjeloviti ispit'!G15</f>
        <v/>
      </c>
      <c r="H14" s="259">
        <f>'Parcijalni_cjeloviti ispit'!H15</f>
        <v>0</v>
      </c>
      <c r="I14" s="104" t="str">
        <f>'Parcijalni_cjeloviti ispit'!I15</f>
        <v/>
      </c>
      <c r="J14" s="259">
        <f>'Parcijalni_cjeloviti ispit'!J15</f>
        <v>0</v>
      </c>
      <c r="K14" s="104" t="str">
        <f>'Parcijalni_cjeloviti ispit'!K15</f>
        <v/>
      </c>
      <c r="L14" s="259">
        <f>'Parcijalni_cjeloviti ispit'!L15</f>
        <v>0</v>
      </c>
      <c r="M14" s="104" t="str">
        <f>'Parcijalni_cjeloviti ispit'!M15</f>
        <v/>
      </c>
      <c r="N14" s="259">
        <f>'Parcijalni_cjeloviti ispit'!N15</f>
        <v>0</v>
      </c>
      <c r="O14" s="104" t="str">
        <f>'Parcijalni_cjeloviti ispit'!O15</f>
        <v/>
      </c>
      <c r="P14" s="259">
        <f>'Parcijalni_cjeloviti ispit'!P15</f>
        <v>0</v>
      </c>
      <c r="Q14" s="104" t="str">
        <f>'Parcijalni_cjeloviti ispit'!Q15</f>
        <v/>
      </c>
      <c r="R14" s="259">
        <f>'Parcijalni_cjeloviti ispit'!R15</f>
        <v>0</v>
      </c>
      <c r="S14" s="236">
        <f>'Parcijalni_cjeloviti ispit'!S15</f>
        <v>0</v>
      </c>
      <c r="T14" s="236">
        <f>'Parcijalni_cjeloviti ispit'!T15</f>
        <v>0</v>
      </c>
    </row>
    <row r="15" spans="1:20" x14ac:dyDescent="0.25">
      <c r="A15" s="256">
        <f>'Parcijalni_cjeloviti ispit'!A16</f>
        <v>5</v>
      </c>
      <c r="B15" s="290" t="str">
        <f>'Parcijalni_cjeloviti ispit'!B16</f>
        <v xml:space="preserve"> </v>
      </c>
      <c r="C15" s="256">
        <f>'Parcijalni_cjeloviti ispit'!C16</f>
        <v>0</v>
      </c>
      <c r="D15" s="100" t="str">
        <f>'Parcijalni_cjeloviti ispit'!D16</f>
        <v>B</v>
      </c>
      <c r="E15" s="101">
        <f>'Parcijalni_cjeloviti ispit'!E16</f>
        <v>0</v>
      </c>
      <c r="F15" s="258" t="str">
        <f>'Parcijalni_cjeloviti ispit'!F16</f>
        <v>NE</v>
      </c>
      <c r="G15" s="101">
        <f>'Parcijalni_cjeloviti ispit'!G16</f>
        <v>0</v>
      </c>
      <c r="H15" s="258" t="str">
        <f>'Parcijalni_cjeloviti ispit'!H16</f>
        <v>NE</v>
      </c>
      <c r="I15" s="101">
        <f>'Parcijalni_cjeloviti ispit'!I16</f>
        <v>0</v>
      </c>
      <c r="J15" s="258" t="str">
        <f>'Parcijalni_cjeloviti ispit'!J16</f>
        <v>NE</v>
      </c>
      <c r="K15" s="101">
        <f>'Parcijalni_cjeloviti ispit'!K16</f>
        <v>0</v>
      </c>
      <c r="L15" s="258" t="str">
        <f>'Parcijalni_cjeloviti ispit'!L16</f>
        <v>NE</v>
      </c>
      <c r="M15" s="101">
        <f>'Parcijalni_cjeloviti ispit'!M16</f>
        <v>0</v>
      </c>
      <c r="N15" s="258" t="str">
        <f>'Parcijalni_cjeloviti ispit'!N16</f>
        <v>NE</v>
      </c>
      <c r="O15" s="101">
        <f>'Parcijalni_cjeloviti ispit'!O16</f>
        <v>0</v>
      </c>
      <c r="P15" s="258" t="str">
        <f>'Parcijalni_cjeloviti ispit'!P16</f>
        <v>NE</v>
      </c>
      <c r="Q15" s="101">
        <f>'Parcijalni_cjeloviti ispit'!Q16</f>
        <v>0</v>
      </c>
      <c r="R15" s="258" t="str">
        <f>'Parcijalni_cjeloviti ispit'!R16</f>
        <v>NE</v>
      </c>
      <c r="S15" s="235">
        <f>'Parcijalni_cjeloviti ispit'!S16</f>
        <v>0</v>
      </c>
      <c r="T15" s="235" t="str">
        <f>'Parcijalni_cjeloviti ispit'!T16</f>
        <v>NE</v>
      </c>
    </row>
    <row r="16" spans="1:20" ht="15.75" thickBot="1" x14ac:dyDescent="0.3">
      <c r="A16" s="257">
        <f>'Parcijalni_cjeloviti ispit'!A17</f>
        <v>0</v>
      </c>
      <c r="B16" s="291">
        <f>'Parcijalni_cjeloviti ispit'!B17</f>
        <v>0</v>
      </c>
      <c r="C16" s="257">
        <f>'Parcijalni_cjeloviti ispit'!C17</f>
        <v>0</v>
      </c>
      <c r="D16" s="102" t="str">
        <f>'Parcijalni_cjeloviti ispit'!D17</f>
        <v>P</v>
      </c>
      <c r="E16" s="103" t="str">
        <f>'Parcijalni_cjeloviti ispit'!E17</f>
        <v/>
      </c>
      <c r="F16" s="259">
        <f>'Parcijalni_cjeloviti ispit'!F17</f>
        <v>0</v>
      </c>
      <c r="G16" s="104" t="str">
        <f>'Parcijalni_cjeloviti ispit'!G17</f>
        <v/>
      </c>
      <c r="H16" s="259">
        <f>'Parcijalni_cjeloviti ispit'!H17</f>
        <v>0</v>
      </c>
      <c r="I16" s="104" t="str">
        <f>'Parcijalni_cjeloviti ispit'!I17</f>
        <v/>
      </c>
      <c r="J16" s="259">
        <f>'Parcijalni_cjeloviti ispit'!J17</f>
        <v>0</v>
      </c>
      <c r="K16" s="104" t="str">
        <f>'Parcijalni_cjeloviti ispit'!K17</f>
        <v/>
      </c>
      <c r="L16" s="259">
        <f>'Parcijalni_cjeloviti ispit'!L17</f>
        <v>0</v>
      </c>
      <c r="M16" s="104" t="str">
        <f>'Parcijalni_cjeloviti ispit'!M17</f>
        <v/>
      </c>
      <c r="N16" s="259">
        <f>'Parcijalni_cjeloviti ispit'!N17</f>
        <v>0</v>
      </c>
      <c r="O16" s="104" t="str">
        <f>'Parcijalni_cjeloviti ispit'!O17</f>
        <v/>
      </c>
      <c r="P16" s="259">
        <f>'Parcijalni_cjeloviti ispit'!P17</f>
        <v>0</v>
      </c>
      <c r="Q16" s="104" t="str">
        <f>'Parcijalni_cjeloviti ispit'!Q17</f>
        <v/>
      </c>
      <c r="R16" s="259">
        <f>'Parcijalni_cjeloviti ispit'!R17</f>
        <v>0</v>
      </c>
      <c r="S16" s="236">
        <f>'Parcijalni_cjeloviti ispit'!S17</f>
        <v>0</v>
      </c>
      <c r="T16" s="236">
        <f>'Parcijalni_cjeloviti ispit'!T17</f>
        <v>0</v>
      </c>
    </row>
    <row r="17" spans="1:20" x14ac:dyDescent="0.25">
      <c r="A17" s="256">
        <f>'Parcijalni_cjeloviti ispit'!A18</f>
        <v>6</v>
      </c>
      <c r="B17" s="290" t="str">
        <f>'Parcijalni_cjeloviti ispit'!B18</f>
        <v xml:space="preserve"> </v>
      </c>
      <c r="C17" s="256">
        <f>'Parcijalni_cjeloviti ispit'!C18</f>
        <v>0</v>
      </c>
      <c r="D17" s="100" t="str">
        <f>'Parcijalni_cjeloviti ispit'!D18</f>
        <v>B</v>
      </c>
      <c r="E17" s="101">
        <f>'Parcijalni_cjeloviti ispit'!E18</f>
        <v>0</v>
      </c>
      <c r="F17" s="258" t="str">
        <f>'Parcijalni_cjeloviti ispit'!F18</f>
        <v>NE</v>
      </c>
      <c r="G17" s="101">
        <f>'Parcijalni_cjeloviti ispit'!G18</f>
        <v>0</v>
      </c>
      <c r="H17" s="258" t="str">
        <f>'Parcijalni_cjeloviti ispit'!H18</f>
        <v>NE</v>
      </c>
      <c r="I17" s="101">
        <f>'Parcijalni_cjeloviti ispit'!I18</f>
        <v>0</v>
      </c>
      <c r="J17" s="258" t="str">
        <f>'Parcijalni_cjeloviti ispit'!J18</f>
        <v>NE</v>
      </c>
      <c r="K17" s="101">
        <f>'Parcijalni_cjeloviti ispit'!K18</f>
        <v>0</v>
      </c>
      <c r="L17" s="258" t="str">
        <f>'Parcijalni_cjeloviti ispit'!L18</f>
        <v>NE</v>
      </c>
      <c r="M17" s="101">
        <f>'Parcijalni_cjeloviti ispit'!M18</f>
        <v>0</v>
      </c>
      <c r="N17" s="258" t="str">
        <f>'Parcijalni_cjeloviti ispit'!N18</f>
        <v>NE</v>
      </c>
      <c r="O17" s="101">
        <f>'Parcijalni_cjeloviti ispit'!O18</f>
        <v>0</v>
      </c>
      <c r="P17" s="258" t="str">
        <f>'Parcijalni_cjeloviti ispit'!P18</f>
        <v>NE</v>
      </c>
      <c r="Q17" s="101">
        <f>'Parcijalni_cjeloviti ispit'!Q18</f>
        <v>0</v>
      </c>
      <c r="R17" s="258" t="str">
        <f>'Parcijalni_cjeloviti ispit'!R18</f>
        <v>NE</v>
      </c>
      <c r="S17" s="235">
        <f>'Parcijalni_cjeloviti ispit'!S18</f>
        <v>0</v>
      </c>
      <c r="T17" s="235" t="str">
        <f>'Parcijalni_cjeloviti ispit'!T18</f>
        <v>NE</v>
      </c>
    </row>
    <row r="18" spans="1:20" ht="15.75" thickBot="1" x14ac:dyDescent="0.3">
      <c r="A18" s="257">
        <f>'Parcijalni_cjeloviti ispit'!A19</f>
        <v>0</v>
      </c>
      <c r="B18" s="291">
        <f>'Parcijalni_cjeloviti ispit'!B19</f>
        <v>0</v>
      </c>
      <c r="C18" s="257">
        <f>'Parcijalni_cjeloviti ispit'!C19</f>
        <v>0</v>
      </c>
      <c r="D18" s="102" t="str">
        <f>'Parcijalni_cjeloviti ispit'!D19</f>
        <v>P</v>
      </c>
      <c r="E18" s="103" t="str">
        <f>'Parcijalni_cjeloviti ispit'!E19</f>
        <v/>
      </c>
      <c r="F18" s="259">
        <f>'Parcijalni_cjeloviti ispit'!F19</f>
        <v>0</v>
      </c>
      <c r="G18" s="104" t="str">
        <f>'Parcijalni_cjeloviti ispit'!G19</f>
        <v/>
      </c>
      <c r="H18" s="259">
        <f>'Parcijalni_cjeloviti ispit'!H19</f>
        <v>0</v>
      </c>
      <c r="I18" s="104" t="str">
        <f>'Parcijalni_cjeloviti ispit'!I19</f>
        <v/>
      </c>
      <c r="J18" s="259">
        <f>'Parcijalni_cjeloviti ispit'!J19</f>
        <v>0</v>
      </c>
      <c r="K18" s="104" t="str">
        <f>'Parcijalni_cjeloviti ispit'!K19</f>
        <v/>
      </c>
      <c r="L18" s="259">
        <f>'Parcijalni_cjeloviti ispit'!L19</f>
        <v>0</v>
      </c>
      <c r="M18" s="104" t="str">
        <f>'Parcijalni_cjeloviti ispit'!M19</f>
        <v/>
      </c>
      <c r="N18" s="259">
        <f>'Parcijalni_cjeloviti ispit'!N19</f>
        <v>0</v>
      </c>
      <c r="O18" s="104" t="str">
        <f>'Parcijalni_cjeloviti ispit'!O19</f>
        <v/>
      </c>
      <c r="P18" s="259">
        <f>'Parcijalni_cjeloviti ispit'!P19</f>
        <v>0</v>
      </c>
      <c r="Q18" s="104" t="str">
        <f>'Parcijalni_cjeloviti ispit'!Q19</f>
        <v/>
      </c>
      <c r="R18" s="259">
        <f>'Parcijalni_cjeloviti ispit'!R19</f>
        <v>0</v>
      </c>
      <c r="S18" s="236">
        <f>'Parcijalni_cjeloviti ispit'!S19</f>
        <v>0</v>
      </c>
      <c r="T18" s="236">
        <f>'Parcijalni_cjeloviti ispit'!T19</f>
        <v>0</v>
      </c>
    </row>
    <row r="19" spans="1:20" x14ac:dyDescent="0.25">
      <c r="A19" s="256">
        <f>'Parcijalni_cjeloviti ispit'!A20</f>
        <v>7</v>
      </c>
      <c r="B19" s="290" t="str">
        <f>'Parcijalni_cjeloviti ispit'!B20</f>
        <v xml:space="preserve"> </v>
      </c>
      <c r="C19" s="256">
        <f>'Parcijalni_cjeloviti ispit'!C20</f>
        <v>0</v>
      </c>
      <c r="D19" s="100" t="str">
        <f>'Parcijalni_cjeloviti ispit'!D20</f>
        <v>B</v>
      </c>
      <c r="E19" s="101">
        <f>'Parcijalni_cjeloviti ispit'!E20</f>
        <v>0</v>
      </c>
      <c r="F19" s="258" t="str">
        <f>'Parcijalni_cjeloviti ispit'!F20</f>
        <v>NE</v>
      </c>
      <c r="G19" s="101">
        <f>'Parcijalni_cjeloviti ispit'!G20</f>
        <v>0</v>
      </c>
      <c r="H19" s="258" t="str">
        <f>'Parcijalni_cjeloviti ispit'!H20</f>
        <v>NE</v>
      </c>
      <c r="I19" s="101">
        <f>'Parcijalni_cjeloviti ispit'!I20</f>
        <v>0</v>
      </c>
      <c r="J19" s="258" t="str">
        <f>'Parcijalni_cjeloviti ispit'!J20</f>
        <v>NE</v>
      </c>
      <c r="K19" s="101">
        <f>'Parcijalni_cjeloviti ispit'!K20</f>
        <v>0</v>
      </c>
      <c r="L19" s="258" t="str">
        <f>'Parcijalni_cjeloviti ispit'!L20</f>
        <v>NE</v>
      </c>
      <c r="M19" s="101">
        <f>'Parcijalni_cjeloviti ispit'!M20</f>
        <v>0</v>
      </c>
      <c r="N19" s="258" t="str">
        <f>'Parcijalni_cjeloviti ispit'!N20</f>
        <v>NE</v>
      </c>
      <c r="O19" s="101">
        <f>'Parcijalni_cjeloviti ispit'!O20</f>
        <v>0</v>
      </c>
      <c r="P19" s="258" t="str">
        <f>'Parcijalni_cjeloviti ispit'!P20</f>
        <v>NE</v>
      </c>
      <c r="Q19" s="101">
        <f>'Parcijalni_cjeloviti ispit'!Q20</f>
        <v>0</v>
      </c>
      <c r="R19" s="258" t="str">
        <f>'Parcijalni_cjeloviti ispit'!R20</f>
        <v>NE</v>
      </c>
      <c r="S19" s="235">
        <f>'Parcijalni_cjeloviti ispit'!S20</f>
        <v>0</v>
      </c>
      <c r="T19" s="235" t="str">
        <f>'Parcijalni_cjeloviti ispit'!T20</f>
        <v>NE</v>
      </c>
    </row>
    <row r="20" spans="1:20" ht="15.75" thickBot="1" x14ac:dyDescent="0.3">
      <c r="A20" s="257">
        <f>'Parcijalni_cjeloviti ispit'!A21</f>
        <v>0</v>
      </c>
      <c r="B20" s="291">
        <f>'Parcijalni_cjeloviti ispit'!B21</f>
        <v>0</v>
      </c>
      <c r="C20" s="257">
        <f>'Parcijalni_cjeloviti ispit'!C21</f>
        <v>0</v>
      </c>
      <c r="D20" s="102" t="str">
        <f>'Parcijalni_cjeloviti ispit'!D21</f>
        <v>P</v>
      </c>
      <c r="E20" s="103" t="str">
        <f>'Parcijalni_cjeloviti ispit'!E21</f>
        <v/>
      </c>
      <c r="F20" s="259">
        <f>'Parcijalni_cjeloviti ispit'!F21</f>
        <v>0</v>
      </c>
      <c r="G20" s="104" t="str">
        <f>'Parcijalni_cjeloviti ispit'!G21</f>
        <v/>
      </c>
      <c r="H20" s="259">
        <f>'Parcijalni_cjeloviti ispit'!H21</f>
        <v>0</v>
      </c>
      <c r="I20" s="104" t="str">
        <f>'Parcijalni_cjeloviti ispit'!I21</f>
        <v/>
      </c>
      <c r="J20" s="259">
        <f>'Parcijalni_cjeloviti ispit'!J21</f>
        <v>0</v>
      </c>
      <c r="K20" s="104" t="str">
        <f>'Parcijalni_cjeloviti ispit'!K21</f>
        <v/>
      </c>
      <c r="L20" s="259">
        <f>'Parcijalni_cjeloviti ispit'!L21</f>
        <v>0</v>
      </c>
      <c r="M20" s="104" t="str">
        <f>'Parcijalni_cjeloviti ispit'!M21</f>
        <v/>
      </c>
      <c r="N20" s="259">
        <f>'Parcijalni_cjeloviti ispit'!N21</f>
        <v>0</v>
      </c>
      <c r="O20" s="104" t="str">
        <f>'Parcijalni_cjeloviti ispit'!O21</f>
        <v/>
      </c>
      <c r="P20" s="259">
        <f>'Parcijalni_cjeloviti ispit'!P21</f>
        <v>0</v>
      </c>
      <c r="Q20" s="104" t="str">
        <f>'Parcijalni_cjeloviti ispit'!Q21</f>
        <v/>
      </c>
      <c r="R20" s="259">
        <f>'Parcijalni_cjeloviti ispit'!R21</f>
        <v>0</v>
      </c>
      <c r="S20" s="236">
        <f>'Parcijalni_cjeloviti ispit'!S21</f>
        <v>0</v>
      </c>
      <c r="T20" s="236">
        <f>'Parcijalni_cjeloviti ispit'!T21</f>
        <v>0</v>
      </c>
    </row>
    <row r="21" spans="1:20" x14ac:dyDescent="0.25">
      <c r="A21" s="256">
        <f>'Parcijalni_cjeloviti ispit'!A22</f>
        <v>8</v>
      </c>
      <c r="B21" s="290" t="str">
        <f>'Parcijalni_cjeloviti ispit'!B22</f>
        <v xml:space="preserve"> </v>
      </c>
      <c r="C21" s="256">
        <f>'Parcijalni_cjeloviti ispit'!C22</f>
        <v>0</v>
      </c>
      <c r="D21" s="100" t="str">
        <f>'Parcijalni_cjeloviti ispit'!D22</f>
        <v>B</v>
      </c>
      <c r="E21" s="101">
        <f>'Parcijalni_cjeloviti ispit'!E22</f>
        <v>0</v>
      </c>
      <c r="F21" s="258" t="str">
        <f>'Parcijalni_cjeloviti ispit'!F22</f>
        <v>NE</v>
      </c>
      <c r="G21" s="101">
        <f>'Parcijalni_cjeloviti ispit'!G22</f>
        <v>0</v>
      </c>
      <c r="H21" s="258" t="str">
        <f>'Parcijalni_cjeloviti ispit'!H22</f>
        <v>NE</v>
      </c>
      <c r="I21" s="101">
        <f>'Parcijalni_cjeloviti ispit'!I22</f>
        <v>0</v>
      </c>
      <c r="J21" s="258" t="str">
        <f>'Parcijalni_cjeloviti ispit'!J22</f>
        <v>NE</v>
      </c>
      <c r="K21" s="101">
        <f>'Parcijalni_cjeloviti ispit'!K22</f>
        <v>0</v>
      </c>
      <c r="L21" s="258" t="str">
        <f>'Parcijalni_cjeloviti ispit'!L22</f>
        <v>NE</v>
      </c>
      <c r="M21" s="101">
        <f>'Parcijalni_cjeloviti ispit'!M22</f>
        <v>0</v>
      </c>
      <c r="N21" s="258" t="str">
        <f>'Parcijalni_cjeloviti ispit'!N22</f>
        <v>NE</v>
      </c>
      <c r="O21" s="101">
        <f>'Parcijalni_cjeloviti ispit'!O22</f>
        <v>0</v>
      </c>
      <c r="P21" s="258" t="str">
        <f>'Parcijalni_cjeloviti ispit'!P22</f>
        <v>NE</v>
      </c>
      <c r="Q21" s="101">
        <f>'Parcijalni_cjeloviti ispit'!Q22</f>
        <v>0</v>
      </c>
      <c r="R21" s="258" t="str">
        <f>'Parcijalni_cjeloviti ispit'!R22</f>
        <v>NE</v>
      </c>
      <c r="S21" s="235">
        <f>'Parcijalni_cjeloviti ispit'!S22</f>
        <v>0</v>
      </c>
      <c r="T21" s="235" t="str">
        <f>'Parcijalni_cjeloviti ispit'!T22</f>
        <v>NE</v>
      </c>
    </row>
    <row r="22" spans="1:20" ht="15.75" thickBot="1" x14ac:dyDescent="0.3">
      <c r="A22" s="257">
        <f>'Parcijalni_cjeloviti ispit'!A23</f>
        <v>0</v>
      </c>
      <c r="B22" s="291">
        <f>'Parcijalni_cjeloviti ispit'!B23</f>
        <v>0</v>
      </c>
      <c r="C22" s="257">
        <f>'Parcijalni_cjeloviti ispit'!C23</f>
        <v>0</v>
      </c>
      <c r="D22" s="102" t="str">
        <f>'Parcijalni_cjeloviti ispit'!D23</f>
        <v>P</v>
      </c>
      <c r="E22" s="103" t="str">
        <f>'Parcijalni_cjeloviti ispit'!E23</f>
        <v/>
      </c>
      <c r="F22" s="259">
        <f>'Parcijalni_cjeloviti ispit'!F23</f>
        <v>0</v>
      </c>
      <c r="G22" s="104" t="str">
        <f>'Parcijalni_cjeloviti ispit'!G23</f>
        <v/>
      </c>
      <c r="H22" s="259">
        <f>'Parcijalni_cjeloviti ispit'!H23</f>
        <v>0</v>
      </c>
      <c r="I22" s="104" t="str">
        <f>'Parcijalni_cjeloviti ispit'!I23</f>
        <v/>
      </c>
      <c r="J22" s="259">
        <f>'Parcijalni_cjeloviti ispit'!J23</f>
        <v>0</v>
      </c>
      <c r="K22" s="104" t="str">
        <f>'Parcijalni_cjeloviti ispit'!K23</f>
        <v/>
      </c>
      <c r="L22" s="259">
        <f>'Parcijalni_cjeloviti ispit'!L23</f>
        <v>0</v>
      </c>
      <c r="M22" s="104" t="str">
        <f>'Parcijalni_cjeloviti ispit'!M23</f>
        <v/>
      </c>
      <c r="N22" s="259">
        <f>'Parcijalni_cjeloviti ispit'!N23</f>
        <v>0</v>
      </c>
      <c r="O22" s="104" t="str">
        <f>'Parcijalni_cjeloviti ispit'!O23</f>
        <v/>
      </c>
      <c r="P22" s="259">
        <f>'Parcijalni_cjeloviti ispit'!P23</f>
        <v>0</v>
      </c>
      <c r="Q22" s="104" t="str">
        <f>'Parcijalni_cjeloviti ispit'!Q23</f>
        <v/>
      </c>
      <c r="R22" s="259">
        <f>'Parcijalni_cjeloviti ispit'!R23</f>
        <v>0</v>
      </c>
      <c r="S22" s="236">
        <f>'Parcijalni_cjeloviti ispit'!S23</f>
        <v>0</v>
      </c>
      <c r="T22" s="236">
        <f>'Parcijalni_cjeloviti ispit'!T23</f>
        <v>0</v>
      </c>
    </row>
    <row r="23" spans="1:20" x14ac:dyDescent="0.25">
      <c r="A23" s="256">
        <f>'Parcijalni_cjeloviti ispit'!A24</f>
        <v>9</v>
      </c>
      <c r="B23" s="290" t="str">
        <f>'Parcijalni_cjeloviti ispit'!B24</f>
        <v xml:space="preserve"> </v>
      </c>
      <c r="C23" s="256">
        <f>'Parcijalni_cjeloviti ispit'!C24</f>
        <v>0</v>
      </c>
      <c r="D23" s="100" t="str">
        <f>'Parcijalni_cjeloviti ispit'!D24</f>
        <v>B</v>
      </c>
      <c r="E23" s="101">
        <f>'Parcijalni_cjeloviti ispit'!E24</f>
        <v>0</v>
      </c>
      <c r="F23" s="258" t="str">
        <f>'Parcijalni_cjeloviti ispit'!F24</f>
        <v>NE</v>
      </c>
      <c r="G23" s="101">
        <f>'Parcijalni_cjeloviti ispit'!G24</f>
        <v>0</v>
      </c>
      <c r="H23" s="258" t="str">
        <f>'Parcijalni_cjeloviti ispit'!H24</f>
        <v>NE</v>
      </c>
      <c r="I23" s="101">
        <f>'Parcijalni_cjeloviti ispit'!I24</f>
        <v>0</v>
      </c>
      <c r="J23" s="258" t="str">
        <f>'Parcijalni_cjeloviti ispit'!J24</f>
        <v>NE</v>
      </c>
      <c r="K23" s="101">
        <f>'Parcijalni_cjeloviti ispit'!K24</f>
        <v>0</v>
      </c>
      <c r="L23" s="258" t="str">
        <f>'Parcijalni_cjeloviti ispit'!L24</f>
        <v>NE</v>
      </c>
      <c r="M23" s="101">
        <f>'Parcijalni_cjeloviti ispit'!M24</f>
        <v>0</v>
      </c>
      <c r="N23" s="258" t="str">
        <f>'Parcijalni_cjeloviti ispit'!N24</f>
        <v>NE</v>
      </c>
      <c r="O23" s="101">
        <f>'Parcijalni_cjeloviti ispit'!O24</f>
        <v>0</v>
      </c>
      <c r="P23" s="258" t="str">
        <f>'Parcijalni_cjeloviti ispit'!P24</f>
        <v>NE</v>
      </c>
      <c r="Q23" s="101">
        <f>'Parcijalni_cjeloviti ispit'!Q24</f>
        <v>0</v>
      </c>
      <c r="R23" s="258" t="str">
        <f>'Parcijalni_cjeloviti ispit'!R24</f>
        <v>NE</v>
      </c>
      <c r="S23" s="235">
        <f>'Parcijalni_cjeloviti ispit'!S24</f>
        <v>0</v>
      </c>
      <c r="T23" s="235" t="str">
        <f>'Parcijalni_cjeloviti ispit'!T24</f>
        <v>NE</v>
      </c>
    </row>
    <row r="24" spans="1:20" ht="15.75" thickBot="1" x14ac:dyDescent="0.3">
      <c r="A24" s="257">
        <f>'Parcijalni_cjeloviti ispit'!A25</f>
        <v>0</v>
      </c>
      <c r="B24" s="291">
        <f>'Parcijalni_cjeloviti ispit'!B25</f>
        <v>0</v>
      </c>
      <c r="C24" s="257">
        <f>'Parcijalni_cjeloviti ispit'!C25</f>
        <v>0</v>
      </c>
      <c r="D24" s="102" t="str">
        <f>'Parcijalni_cjeloviti ispit'!D25</f>
        <v>P</v>
      </c>
      <c r="E24" s="103" t="str">
        <f>'Parcijalni_cjeloviti ispit'!E25</f>
        <v/>
      </c>
      <c r="F24" s="259">
        <f>'Parcijalni_cjeloviti ispit'!F25</f>
        <v>0</v>
      </c>
      <c r="G24" s="104" t="str">
        <f>'Parcijalni_cjeloviti ispit'!G25</f>
        <v/>
      </c>
      <c r="H24" s="259">
        <f>'Parcijalni_cjeloviti ispit'!H25</f>
        <v>0</v>
      </c>
      <c r="I24" s="104" t="str">
        <f>'Parcijalni_cjeloviti ispit'!I25</f>
        <v/>
      </c>
      <c r="J24" s="259">
        <f>'Parcijalni_cjeloviti ispit'!J25</f>
        <v>0</v>
      </c>
      <c r="K24" s="104" t="str">
        <f>'Parcijalni_cjeloviti ispit'!K25</f>
        <v/>
      </c>
      <c r="L24" s="259">
        <f>'Parcijalni_cjeloviti ispit'!L25</f>
        <v>0</v>
      </c>
      <c r="M24" s="104" t="str">
        <f>'Parcijalni_cjeloviti ispit'!M25</f>
        <v/>
      </c>
      <c r="N24" s="259">
        <f>'Parcijalni_cjeloviti ispit'!N25</f>
        <v>0</v>
      </c>
      <c r="O24" s="104" t="str">
        <f>'Parcijalni_cjeloviti ispit'!O25</f>
        <v/>
      </c>
      <c r="P24" s="259">
        <f>'Parcijalni_cjeloviti ispit'!P25</f>
        <v>0</v>
      </c>
      <c r="Q24" s="104" t="str">
        <f>'Parcijalni_cjeloviti ispit'!Q25</f>
        <v/>
      </c>
      <c r="R24" s="259">
        <f>'Parcijalni_cjeloviti ispit'!R25</f>
        <v>0</v>
      </c>
      <c r="S24" s="236">
        <f>'Parcijalni_cjeloviti ispit'!S25</f>
        <v>0</v>
      </c>
      <c r="T24" s="236">
        <f>'Parcijalni_cjeloviti ispit'!T25</f>
        <v>0</v>
      </c>
    </row>
    <row r="25" spans="1:20" x14ac:dyDescent="0.25">
      <c r="A25" s="256">
        <f>'Parcijalni_cjeloviti ispit'!A26</f>
        <v>10</v>
      </c>
      <c r="B25" s="290" t="str">
        <f>'Parcijalni_cjeloviti ispit'!B26</f>
        <v xml:space="preserve"> </v>
      </c>
      <c r="C25" s="256">
        <f>'Parcijalni_cjeloviti ispit'!C26</f>
        <v>0</v>
      </c>
      <c r="D25" s="100" t="str">
        <f>'Parcijalni_cjeloviti ispit'!D26</f>
        <v>B</v>
      </c>
      <c r="E25" s="101">
        <f>'Parcijalni_cjeloviti ispit'!E26</f>
        <v>0</v>
      </c>
      <c r="F25" s="258" t="str">
        <f>'Parcijalni_cjeloviti ispit'!F26</f>
        <v>NE</v>
      </c>
      <c r="G25" s="101">
        <f>'Parcijalni_cjeloviti ispit'!G26</f>
        <v>0</v>
      </c>
      <c r="H25" s="258" t="str">
        <f>'Parcijalni_cjeloviti ispit'!H26</f>
        <v>NE</v>
      </c>
      <c r="I25" s="101">
        <f>'Parcijalni_cjeloviti ispit'!I26</f>
        <v>0</v>
      </c>
      <c r="J25" s="258" t="str">
        <f>'Parcijalni_cjeloviti ispit'!J26</f>
        <v>NE</v>
      </c>
      <c r="K25" s="101">
        <f>'Parcijalni_cjeloviti ispit'!K26</f>
        <v>0</v>
      </c>
      <c r="L25" s="258" t="str">
        <f>'Parcijalni_cjeloviti ispit'!L26</f>
        <v>NE</v>
      </c>
      <c r="M25" s="101">
        <f>'Parcijalni_cjeloviti ispit'!M26</f>
        <v>0</v>
      </c>
      <c r="N25" s="258" t="str">
        <f>'Parcijalni_cjeloviti ispit'!N26</f>
        <v>NE</v>
      </c>
      <c r="O25" s="101">
        <f>'Parcijalni_cjeloviti ispit'!O26</f>
        <v>0</v>
      </c>
      <c r="P25" s="258" t="str">
        <f>'Parcijalni_cjeloviti ispit'!P26</f>
        <v>NE</v>
      </c>
      <c r="Q25" s="101">
        <f>'Parcijalni_cjeloviti ispit'!Q26</f>
        <v>0</v>
      </c>
      <c r="R25" s="258" t="str">
        <f>'Parcijalni_cjeloviti ispit'!R26</f>
        <v>NE</v>
      </c>
      <c r="S25" s="235">
        <f>'Parcijalni_cjeloviti ispit'!S26</f>
        <v>0</v>
      </c>
      <c r="T25" s="235" t="str">
        <f>'Parcijalni_cjeloviti ispit'!T26</f>
        <v>NE</v>
      </c>
    </row>
    <row r="26" spans="1:20" ht="15.75" thickBot="1" x14ac:dyDescent="0.3">
      <c r="A26" s="257">
        <f>'Parcijalni_cjeloviti ispit'!A27</f>
        <v>0</v>
      </c>
      <c r="B26" s="291">
        <f>'Parcijalni_cjeloviti ispit'!B27</f>
        <v>0</v>
      </c>
      <c r="C26" s="257">
        <f>'Parcijalni_cjeloviti ispit'!C27</f>
        <v>0</v>
      </c>
      <c r="D26" s="102" t="str">
        <f>'Parcijalni_cjeloviti ispit'!D27</f>
        <v>P</v>
      </c>
      <c r="E26" s="103" t="str">
        <f>'Parcijalni_cjeloviti ispit'!E27</f>
        <v/>
      </c>
      <c r="F26" s="259">
        <f>'Parcijalni_cjeloviti ispit'!F27</f>
        <v>0</v>
      </c>
      <c r="G26" s="104" t="str">
        <f>'Parcijalni_cjeloviti ispit'!G27</f>
        <v/>
      </c>
      <c r="H26" s="259">
        <f>'Parcijalni_cjeloviti ispit'!H27</f>
        <v>0</v>
      </c>
      <c r="I26" s="104" t="str">
        <f>'Parcijalni_cjeloviti ispit'!I27</f>
        <v/>
      </c>
      <c r="J26" s="259">
        <f>'Parcijalni_cjeloviti ispit'!J27</f>
        <v>0</v>
      </c>
      <c r="K26" s="104" t="str">
        <f>'Parcijalni_cjeloviti ispit'!K27</f>
        <v/>
      </c>
      <c r="L26" s="259">
        <f>'Parcijalni_cjeloviti ispit'!L27</f>
        <v>0</v>
      </c>
      <c r="M26" s="104" t="str">
        <f>'Parcijalni_cjeloviti ispit'!M27</f>
        <v/>
      </c>
      <c r="N26" s="259">
        <f>'Parcijalni_cjeloviti ispit'!N27</f>
        <v>0</v>
      </c>
      <c r="O26" s="104" t="str">
        <f>'Parcijalni_cjeloviti ispit'!O27</f>
        <v/>
      </c>
      <c r="P26" s="259">
        <f>'Parcijalni_cjeloviti ispit'!P27</f>
        <v>0</v>
      </c>
      <c r="Q26" s="104" t="str">
        <f>'Parcijalni_cjeloviti ispit'!Q27</f>
        <v/>
      </c>
      <c r="R26" s="259">
        <f>'Parcijalni_cjeloviti ispit'!R27</f>
        <v>0</v>
      </c>
      <c r="S26" s="236">
        <f>'Parcijalni_cjeloviti ispit'!S27</f>
        <v>0</v>
      </c>
      <c r="T26" s="236">
        <f>'Parcijalni_cjeloviti ispit'!T27</f>
        <v>0</v>
      </c>
    </row>
    <row r="27" spans="1:20" x14ac:dyDescent="0.25">
      <c r="A27" s="256">
        <f>'Parcijalni_cjeloviti ispit'!A28</f>
        <v>11</v>
      </c>
      <c r="B27" s="290" t="str">
        <f>'Parcijalni_cjeloviti ispit'!B28</f>
        <v xml:space="preserve"> </v>
      </c>
      <c r="C27" s="256">
        <f>'Parcijalni_cjeloviti ispit'!C28</f>
        <v>0</v>
      </c>
      <c r="D27" s="100" t="str">
        <f>'Parcijalni_cjeloviti ispit'!D28</f>
        <v>B</v>
      </c>
      <c r="E27" s="101">
        <f>'Parcijalni_cjeloviti ispit'!E28</f>
        <v>0</v>
      </c>
      <c r="F27" s="258" t="str">
        <f>'Parcijalni_cjeloviti ispit'!F28</f>
        <v>NE</v>
      </c>
      <c r="G27" s="101">
        <f>'Parcijalni_cjeloviti ispit'!G28</f>
        <v>0</v>
      </c>
      <c r="H27" s="258" t="str">
        <f>'Parcijalni_cjeloviti ispit'!H28</f>
        <v>NE</v>
      </c>
      <c r="I27" s="101">
        <f>'Parcijalni_cjeloviti ispit'!I28</f>
        <v>0</v>
      </c>
      <c r="J27" s="258" t="str">
        <f>'Parcijalni_cjeloviti ispit'!J28</f>
        <v>NE</v>
      </c>
      <c r="K27" s="101">
        <f>'Parcijalni_cjeloviti ispit'!K28</f>
        <v>0</v>
      </c>
      <c r="L27" s="258" t="str">
        <f>'Parcijalni_cjeloviti ispit'!L28</f>
        <v>NE</v>
      </c>
      <c r="M27" s="101">
        <f>'Parcijalni_cjeloviti ispit'!M28</f>
        <v>0</v>
      </c>
      <c r="N27" s="258" t="str">
        <f>'Parcijalni_cjeloviti ispit'!N28</f>
        <v>NE</v>
      </c>
      <c r="O27" s="101">
        <f>'Parcijalni_cjeloviti ispit'!O28</f>
        <v>0</v>
      </c>
      <c r="P27" s="258" t="str">
        <f>'Parcijalni_cjeloviti ispit'!P28</f>
        <v>NE</v>
      </c>
      <c r="Q27" s="101">
        <f>'Parcijalni_cjeloviti ispit'!Q28</f>
        <v>0</v>
      </c>
      <c r="R27" s="258" t="str">
        <f>'Parcijalni_cjeloviti ispit'!R28</f>
        <v>NE</v>
      </c>
      <c r="S27" s="235">
        <f>'Parcijalni_cjeloviti ispit'!S28</f>
        <v>0</v>
      </c>
      <c r="T27" s="235" t="str">
        <f>'Parcijalni_cjeloviti ispit'!T28</f>
        <v>NE</v>
      </c>
    </row>
    <row r="28" spans="1:20" ht="15.75" thickBot="1" x14ac:dyDescent="0.3">
      <c r="A28" s="257">
        <f>'Parcijalni_cjeloviti ispit'!A29</f>
        <v>0</v>
      </c>
      <c r="B28" s="291">
        <f>'Parcijalni_cjeloviti ispit'!B29</f>
        <v>0</v>
      </c>
      <c r="C28" s="257">
        <f>'Parcijalni_cjeloviti ispit'!C29</f>
        <v>0</v>
      </c>
      <c r="D28" s="102" t="str">
        <f>'Parcijalni_cjeloviti ispit'!D29</f>
        <v>P</v>
      </c>
      <c r="E28" s="103" t="str">
        <f>'Parcijalni_cjeloviti ispit'!E29</f>
        <v/>
      </c>
      <c r="F28" s="259">
        <f>'Parcijalni_cjeloviti ispit'!F29</f>
        <v>0</v>
      </c>
      <c r="G28" s="104" t="str">
        <f>'Parcijalni_cjeloviti ispit'!G29</f>
        <v/>
      </c>
      <c r="H28" s="259">
        <f>'Parcijalni_cjeloviti ispit'!H29</f>
        <v>0</v>
      </c>
      <c r="I28" s="104" t="str">
        <f>'Parcijalni_cjeloviti ispit'!I29</f>
        <v/>
      </c>
      <c r="J28" s="259">
        <f>'Parcijalni_cjeloviti ispit'!J29</f>
        <v>0</v>
      </c>
      <c r="K28" s="104" t="str">
        <f>'Parcijalni_cjeloviti ispit'!K29</f>
        <v/>
      </c>
      <c r="L28" s="259">
        <f>'Parcijalni_cjeloviti ispit'!L29</f>
        <v>0</v>
      </c>
      <c r="M28" s="104" t="str">
        <f>'Parcijalni_cjeloviti ispit'!M29</f>
        <v/>
      </c>
      <c r="N28" s="259">
        <f>'Parcijalni_cjeloviti ispit'!N29</f>
        <v>0</v>
      </c>
      <c r="O28" s="104" t="str">
        <f>'Parcijalni_cjeloviti ispit'!O29</f>
        <v/>
      </c>
      <c r="P28" s="259">
        <f>'Parcijalni_cjeloviti ispit'!P29</f>
        <v>0</v>
      </c>
      <c r="Q28" s="104" t="str">
        <f>'Parcijalni_cjeloviti ispit'!Q29</f>
        <v/>
      </c>
      <c r="R28" s="259">
        <f>'Parcijalni_cjeloviti ispit'!R29</f>
        <v>0</v>
      </c>
      <c r="S28" s="236">
        <f>'Parcijalni_cjeloviti ispit'!S29</f>
        <v>0</v>
      </c>
      <c r="T28" s="236">
        <f>'Parcijalni_cjeloviti ispit'!T29</f>
        <v>0</v>
      </c>
    </row>
    <row r="29" spans="1:20" x14ac:dyDescent="0.25">
      <c r="A29" s="256">
        <f>'Parcijalni_cjeloviti ispit'!A30</f>
        <v>12</v>
      </c>
      <c r="B29" s="290" t="str">
        <f>'Parcijalni_cjeloviti ispit'!B30</f>
        <v xml:space="preserve"> </v>
      </c>
      <c r="C29" s="256">
        <f>'Parcijalni_cjeloviti ispit'!C30</f>
        <v>0</v>
      </c>
      <c r="D29" s="100" t="str">
        <f>'Parcijalni_cjeloviti ispit'!D30</f>
        <v>B</v>
      </c>
      <c r="E29" s="101">
        <f>'Parcijalni_cjeloviti ispit'!E30</f>
        <v>0</v>
      </c>
      <c r="F29" s="258" t="str">
        <f>'Parcijalni_cjeloviti ispit'!F30</f>
        <v>NE</v>
      </c>
      <c r="G29" s="101">
        <f>'Parcijalni_cjeloviti ispit'!G30</f>
        <v>0</v>
      </c>
      <c r="H29" s="258" t="str">
        <f>'Parcijalni_cjeloviti ispit'!H30</f>
        <v>NE</v>
      </c>
      <c r="I29" s="101">
        <f>'Parcijalni_cjeloviti ispit'!I30</f>
        <v>0</v>
      </c>
      <c r="J29" s="258" t="str">
        <f>'Parcijalni_cjeloviti ispit'!J30</f>
        <v>NE</v>
      </c>
      <c r="K29" s="101">
        <f>'Parcijalni_cjeloviti ispit'!K30</f>
        <v>0</v>
      </c>
      <c r="L29" s="258" t="str">
        <f>'Parcijalni_cjeloviti ispit'!L30</f>
        <v>NE</v>
      </c>
      <c r="M29" s="101">
        <f>'Parcijalni_cjeloviti ispit'!M30</f>
        <v>0</v>
      </c>
      <c r="N29" s="258" t="str">
        <f>'Parcijalni_cjeloviti ispit'!N30</f>
        <v>NE</v>
      </c>
      <c r="O29" s="101">
        <f>'Parcijalni_cjeloviti ispit'!O30</f>
        <v>0</v>
      </c>
      <c r="P29" s="258" t="str">
        <f>'Parcijalni_cjeloviti ispit'!P30</f>
        <v>NE</v>
      </c>
      <c r="Q29" s="101">
        <f>'Parcijalni_cjeloviti ispit'!Q30</f>
        <v>0</v>
      </c>
      <c r="R29" s="258" t="str">
        <f>'Parcijalni_cjeloviti ispit'!R30</f>
        <v>NE</v>
      </c>
      <c r="S29" s="235">
        <f>'Parcijalni_cjeloviti ispit'!S30</f>
        <v>0</v>
      </c>
      <c r="T29" s="235" t="str">
        <f>'Parcijalni_cjeloviti ispit'!T30</f>
        <v>NE</v>
      </c>
    </row>
    <row r="30" spans="1:20" ht="15.75" thickBot="1" x14ac:dyDescent="0.3">
      <c r="A30" s="257">
        <f>'Parcijalni_cjeloviti ispit'!A31</f>
        <v>0</v>
      </c>
      <c r="B30" s="291">
        <f>'Parcijalni_cjeloviti ispit'!B31</f>
        <v>0</v>
      </c>
      <c r="C30" s="257">
        <f>'Parcijalni_cjeloviti ispit'!C31</f>
        <v>0</v>
      </c>
      <c r="D30" s="102" t="str">
        <f>'Parcijalni_cjeloviti ispit'!D31</f>
        <v>P</v>
      </c>
      <c r="E30" s="103" t="str">
        <f>'Parcijalni_cjeloviti ispit'!E31</f>
        <v/>
      </c>
      <c r="F30" s="259">
        <f>'Parcijalni_cjeloviti ispit'!F31</f>
        <v>0</v>
      </c>
      <c r="G30" s="104" t="str">
        <f>'Parcijalni_cjeloviti ispit'!G31</f>
        <v/>
      </c>
      <c r="H30" s="259">
        <f>'Parcijalni_cjeloviti ispit'!H31</f>
        <v>0</v>
      </c>
      <c r="I30" s="104" t="str">
        <f>'Parcijalni_cjeloviti ispit'!I31</f>
        <v/>
      </c>
      <c r="J30" s="259">
        <f>'Parcijalni_cjeloviti ispit'!J31</f>
        <v>0</v>
      </c>
      <c r="K30" s="104" t="str">
        <f>'Parcijalni_cjeloviti ispit'!K31</f>
        <v/>
      </c>
      <c r="L30" s="259">
        <f>'Parcijalni_cjeloviti ispit'!L31</f>
        <v>0</v>
      </c>
      <c r="M30" s="104" t="str">
        <f>'Parcijalni_cjeloviti ispit'!M31</f>
        <v/>
      </c>
      <c r="N30" s="259">
        <f>'Parcijalni_cjeloviti ispit'!N31</f>
        <v>0</v>
      </c>
      <c r="O30" s="104" t="str">
        <f>'Parcijalni_cjeloviti ispit'!O31</f>
        <v/>
      </c>
      <c r="P30" s="259">
        <f>'Parcijalni_cjeloviti ispit'!P31</f>
        <v>0</v>
      </c>
      <c r="Q30" s="104" t="str">
        <f>'Parcijalni_cjeloviti ispit'!Q31</f>
        <v/>
      </c>
      <c r="R30" s="259">
        <f>'Parcijalni_cjeloviti ispit'!R31</f>
        <v>0</v>
      </c>
      <c r="S30" s="236">
        <f>'Parcijalni_cjeloviti ispit'!S31</f>
        <v>0</v>
      </c>
      <c r="T30" s="236">
        <f>'Parcijalni_cjeloviti ispit'!T31</f>
        <v>0</v>
      </c>
    </row>
    <row r="31" spans="1:20" x14ac:dyDescent="0.25">
      <c r="A31" s="256">
        <f>'Parcijalni_cjeloviti ispit'!A32</f>
        <v>13</v>
      </c>
      <c r="B31" s="290" t="str">
        <f>'Parcijalni_cjeloviti ispit'!B32</f>
        <v xml:space="preserve"> </v>
      </c>
      <c r="C31" s="256">
        <f>'Parcijalni_cjeloviti ispit'!C32</f>
        <v>0</v>
      </c>
      <c r="D31" s="100" t="str">
        <f>'Parcijalni_cjeloviti ispit'!D32</f>
        <v>B</v>
      </c>
      <c r="E31" s="101">
        <f>'Parcijalni_cjeloviti ispit'!E32</f>
        <v>0</v>
      </c>
      <c r="F31" s="258" t="str">
        <f>'Parcijalni_cjeloviti ispit'!F32</f>
        <v>NE</v>
      </c>
      <c r="G31" s="101">
        <f>'Parcijalni_cjeloviti ispit'!G32</f>
        <v>0</v>
      </c>
      <c r="H31" s="258" t="str">
        <f>'Parcijalni_cjeloviti ispit'!H32</f>
        <v>NE</v>
      </c>
      <c r="I31" s="101">
        <f>'Parcijalni_cjeloviti ispit'!I32</f>
        <v>0</v>
      </c>
      <c r="J31" s="258" t="str">
        <f>'Parcijalni_cjeloviti ispit'!J32</f>
        <v>NE</v>
      </c>
      <c r="K31" s="101">
        <f>'Parcijalni_cjeloviti ispit'!K32</f>
        <v>0</v>
      </c>
      <c r="L31" s="258" t="str">
        <f>'Parcijalni_cjeloviti ispit'!L32</f>
        <v>NE</v>
      </c>
      <c r="M31" s="101">
        <f>'Parcijalni_cjeloviti ispit'!M32</f>
        <v>0</v>
      </c>
      <c r="N31" s="258" t="str">
        <f>'Parcijalni_cjeloviti ispit'!N32</f>
        <v>NE</v>
      </c>
      <c r="O31" s="101">
        <f>'Parcijalni_cjeloviti ispit'!O32</f>
        <v>0</v>
      </c>
      <c r="P31" s="258" t="str">
        <f>'Parcijalni_cjeloviti ispit'!P32</f>
        <v>NE</v>
      </c>
      <c r="Q31" s="101">
        <f>'Parcijalni_cjeloviti ispit'!Q32</f>
        <v>0</v>
      </c>
      <c r="R31" s="258" t="str">
        <f>'Parcijalni_cjeloviti ispit'!R32</f>
        <v>NE</v>
      </c>
      <c r="S31" s="235">
        <f>'Parcijalni_cjeloviti ispit'!S32</f>
        <v>0</v>
      </c>
      <c r="T31" s="235" t="str">
        <f>'Parcijalni_cjeloviti ispit'!T32</f>
        <v>NE</v>
      </c>
    </row>
    <row r="32" spans="1:20" ht="15.75" thickBot="1" x14ac:dyDescent="0.3">
      <c r="A32" s="257">
        <f>'Parcijalni_cjeloviti ispit'!A33</f>
        <v>0</v>
      </c>
      <c r="B32" s="291">
        <f>'Parcijalni_cjeloviti ispit'!B33</f>
        <v>0</v>
      </c>
      <c r="C32" s="257">
        <f>'Parcijalni_cjeloviti ispit'!C33</f>
        <v>0</v>
      </c>
      <c r="D32" s="102" t="str">
        <f>'Parcijalni_cjeloviti ispit'!D33</f>
        <v>P</v>
      </c>
      <c r="E32" s="103" t="str">
        <f>'Parcijalni_cjeloviti ispit'!E33</f>
        <v/>
      </c>
      <c r="F32" s="259">
        <f>'Parcijalni_cjeloviti ispit'!F33</f>
        <v>0</v>
      </c>
      <c r="G32" s="104" t="str">
        <f>'Parcijalni_cjeloviti ispit'!G33</f>
        <v/>
      </c>
      <c r="H32" s="259">
        <f>'Parcijalni_cjeloviti ispit'!H33</f>
        <v>0</v>
      </c>
      <c r="I32" s="104" t="str">
        <f>'Parcijalni_cjeloviti ispit'!I33</f>
        <v/>
      </c>
      <c r="J32" s="259">
        <f>'Parcijalni_cjeloviti ispit'!J33</f>
        <v>0</v>
      </c>
      <c r="K32" s="104" t="str">
        <f>'Parcijalni_cjeloviti ispit'!K33</f>
        <v/>
      </c>
      <c r="L32" s="259">
        <f>'Parcijalni_cjeloviti ispit'!L33</f>
        <v>0</v>
      </c>
      <c r="M32" s="104" t="str">
        <f>'Parcijalni_cjeloviti ispit'!M33</f>
        <v/>
      </c>
      <c r="N32" s="259">
        <f>'Parcijalni_cjeloviti ispit'!N33</f>
        <v>0</v>
      </c>
      <c r="O32" s="104" t="str">
        <f>'Parcijalni_cjeloviti ispit'!O33</f>
        <v/>
      </c>
      <c r="P32" s="259">
        <f>'Parcijalni_cjeloviti ispit'!P33</f>
        <v>0</v>
      </c>
      <c r="Q32" s="104" t="str">
        <f>'Parcijalni_cjeloviti ispit'!Q33</f>
        <v/>
      </c>
      <c r="R32" s="259">
        <f>'Parcijalni_cjeloviti ispit'!R33</f>
        <v>0</v>
      </c>
      <c r="S32" s="236">
        <f>'Parcijalni_cjeloviti ispit'!S33</f>
        <v>0</v>
      </c>
      <c r="T32" s="236">
        <f>'Parcijalni_cjeloviti ispit'!T33</f>
        <v>0</v>
      </c>
    </row>
    <row r="33" spans="1:20" x14ac:dyDescent="0.25">
      <c r="A33" s="256">
        <f>'Parcijalni_cjeloviti ispit'!A34</f>
        <v>14</v>
      </c>
      <c r="B33" s="290" t="str">
        <f>'Parcijalni_cjeloviti ispit'!B34</f>
        <v xml:space="preserve"> </v>
      </c>
      <c r="C33" s="256">
        <f>'Parcijalni_cjeloviti ispit'!C34</f>
        <v>0</v>
      </c>
      <c r="D33" s="100" t="str">
        <f>'Parcijalni_cjeloviti ispit'!D34</f>
        <v>B</v>
      </c>
      <c r="E33" s="101">
        <f>'Parcijalni_cjeloviti ispit'!E34</f>
        <v>0</v>
      </c>
      <c r="F33" s="258" t="str">
        <f>'Parcijalni_cjeloviti ispit'!F34</f>
        <v>NE</v>
      </c>
      <c r="G33" s="101">
        <f>'Parcijalni_cjeloviti ispit'!G34</f>
        <v>0</v>
      </c>
      <c r="H33" s="258" t="str">
        <f>'Parcijalni_cjeloviti ispit'!H34</f>
        <v>NE</v>
      </c>
      <c r="I33" s="101">
        <f>'Parcijalni_cjeloviti ispit'!I34</f>
        <v>0</v>
      </c>
      <c r="J33" s="258" t="str">
        <f>'Parcijalni_cjeloviti ispit'!J34</f>
        <v>NE</v>
      </c>
      <c r="K33" s="101">
        <f>'Parcijalni_cjeloviti ispit'!K34</f>
        <v>0</v>
      </c>
      <c r="L33" s="258" t="str">
        <f>'Parcijalni_cjeloviti ispit'!L34</f>
        <v>NE</v>
      </c>
      <c r="M33" s="101">
        <f>'Parcijalni_cjeloviti ispit'!M34</f>
        <v>0</v>
      </c>
      <c r="N33" s="258" t="str">
        <f>'Parcijalni_cjeloviti ispit'!N34</f>
        <v>NE</v>
      </c>
      <c r="O33" s="101">
        <f>'Parcijalni_cjeloviti ispit'!O34</f>
        <v>0</v>
      </c>
      <c r="P33" s="258" t="str">
        <f>'Parcijalni_cjeloviti ispit'!P34</f>
        <v>NE</v>
      </c>
      <c r="Q33" s="101">
        <f>'Parcijalni_cjeloviti ispit'!Q34</f>
        <v>0</v>
      </c>
      <c r="R33" s="258" t="str">
        <f>'Parcijalni_cjeloviti ispit'!R34</f>
        <v>NE</v>
      </c>
      <c r="S33" s="235">
        <f>'Parcijalni_cjeloviti ispit'!S34</f>
        <v>0</v>
      </c>
      <c r="T33" s="235" t="str">
        <f>'Parcijalni_cjeloviti ispit'!T34</f>
        <v>NE</v>
      </c>
    </row>
    <row r="34" spans="1:20" ht="15.75" thickBot="1" x14ac:dyDescent="0.3">
      <c r="A34" s="257">
        <f>'Parcijalni_cjeloviti ispit'!A35</f>
        <v>0</v>
      </c>
      <c r="B34" s="291">
        <f>'Parcijalni_cjeloviti ispit'!B35</f>
        <v>0</v>
      </c>
      <c r="C34" s="257">
        <f>'Parcijalni_cjeloviti ispit'!C35</f>
        <v>0</v>
      </c>
      <c r="D34" s="102" t="str">
        <f>'Parcijalni_cjeloviti ispit'!D35</f>
        <v>P</v>
      </c>
      <c r="E34" s="103" t="str">
        <f>'Parcijalni_cjeloviti ispit'!E35</f>
        <v/>
      </c>
      <c r="F34" s="259">
        <f>'Parcijalni_cjeloviti ispit'!F35</f>
        <v>0</v>
      </c>
      <c r="G34" s="104" t="str">
        <f>'Parcijalni_cjeloviti ispit'!G35</f>
        <v/>
      </c>
      <c r="H34" s="259">
        <f>'Parcijalni_cjeloviti ispit'!H35</f>
        <v>0</v>
      </c>
      <c r="I34" s="104" t="str">
        <f>'Parcijalni_cjeloviti ispit'!I35</f>
        <v/>
      </c>
      <c r="J34" s="259">
        <f>'Parcijalni_cjeloviti ispit'!J35</f>
        <v>0</v>
      </c>
      <c r="K34" s="104" t="str">
        <f>'Parcijalni_cjeloviti ispit'!K35</f>
        <v/>
      </c>
      <c r="L34" s="259">
        <f>'Parcijalni_cjeloviti ispit'!L35</f>
        <v>0</v>
      </c>
      <c r="M34" s="104" t="str">
        <f>'Parcijalni_cjeloviti ispit'!M35</f>
        <v/>
      </c>
      <c r="N34" s="259">
        <f>'Parcijalni_cjeloviti ispit'!N35</f>
        <v>0</v>
      </c>
      <c r="O34" s="104" t="str">
        <f>'Parcijalni_cjeloviti ispit'!O35</f>
        <v/>
      </c>
      <c r="P34" s="259">
        <f>'Parcijalni_cjeloviti ispit'!P35</f>
        <v>0</v>
      </c>
      <c r="Q34" s="104" t="str">
        <f>'Parcijalni_cjeloviti ispit'!Q35</f>
        <v/>
      </c>
      <c r="R34" s="259">
        <f>'Parcijalni_cjeloviti ispit'!R35</f>
        <v>0</v>
      </c>
      <c r="S34" s="236">
        <f>'Parcijalni_cjeloviti ispit'!S35</f>
        <v>0</v>
      </c>
      <c r="T34" s="236">
        <f>'Parcijalni_cjeloviti ispit'!T35</f>
        <v>0</v>
      </c>
    </row>
    <row r="35" spans="1:20" x14ac:dyDescent="0.25">
      <c r="A35" s="256">
        <f>'Parcijalni_cjeloviti ispit'!A36</f>
        <v>15</v>
      </c>
      <c r="B35" s="290" t="str">
        <f>'Parcijalni_cjeloviti ispit'!B36</f>
        <v xml:space="preserve"> </v>
      </c>
      <c r="C35" s="256">
        <f>'Parcijalni_cjeloviti ispit'!C36</f>
        <v>0</v>
      </c>
      <c r="D35" s="100" t="str">
        <f>'Parcijalni_cjeloviti ispit'!D36</f>
        <v>B</v>
      </c>
      <c r="E35" s="101">
        <f>'Parcijalni_cjeloviti ispit'!E36</f>
        <v>0</v>
      </c>
      <c r="F35" s="258" t="str">
        <f>'Parcijalni_cjeloviti ispit'!F36</f>
        <v>NE</v>
      </c>
      <c r="G35" s="101">
        <f>'Parcijalni_cjeloviti ispit'!G36</f>
        <v>0</v>
      </c>
      <c r="H35" s="258" t="str">
        <f>'Parcijalni_cjeloviti ispit'!H36</f>
        <v>NE</v>
      </c>
      <c r="I35" s="101">
        <f>'Parcijalni_cjeloviti ispit'!I36</f>
        <v>0</v>
      </c>
      <c r="J35" s="258" t="str">
        <f>'Parcijalni_cjeloviti ispit'!J36</f>
        <v>NE</v>
      </c>
      <c r="K35" s="101">
        <f>'Parcijalni_cjeloviti ispit'!K36</f>
        <v>0</v>
      </c>
      <c r="L35" s="258" t="str">
        <f>'Parcijalni_cjeloviti ispit'!L36</f>
        <v>NE</v>
      </c>
      <c r="M35" s="101">
        <f>'Parcijalni_cjeloviti ispit'!M36</f>
        <v>0</v>
      </c>
      <c r="N35" s="258" t="str">
        <f>'Parcijalni_cjeloviti ispit'!N36</f>
        <v>NE</v>
      </c>
      <c r="O35" s="101">
        <f>'Parcijalni_cjeloviti ispit'!O36</f>
        <v>0</v>
      </c>
      <c r="P35" s="258" t="str">
        <f>'Parcijalni_cjeloviti ispit'!P36</f>
        <v>NE</v>
      </c>
      <c r="Q35" s="101">
        <f>'Parcijalni_cjeloviti ispit'!Q36</f>
        <v>0</v>
      </c>
      <c r="R35" s="258" t="str">
        <f>'Parcijalni_cjeloviti ispit'!R36</f>
        <v>NE</v>
      </c>
      <c r="S35" s="235">
        <f>'Parcijalni_cjeloviti ispit'!S36</f>
        <v>0</v>
      </c>
      <c r="T35" s="235" t="str">
        <f>'Parcijalni_cjeloviti ispit'!T36</f>
        <v>NE</v>
      </c>
    </row>
    <row r="36" spans="1:20" ht="15.75" thickBot="1" x14ac:dyDescent="0.3">
      <c r="A36" s="257">
        <f>'Parcijalni_cjeloviti ispit'!A37</f>
        <v>0</v>
      </c>
      <c r="B36" s="291">
        <f>'Parcijalni_cjeloviti ispit'!B37</f>
        <v>0</v>
      </c>
      <c r="C36" s="257">
        <f>'Parcijalni_cjeloviti ispit'!C37</f>
        <v>0</v>
      </c>
      <c r="D36" s="102" t="str">
        <f>'Parcijalni_cjeloviti ispit'!D37</f>
        <v>P</v>
      </c>
      <c r="E36" s="103" t="str">
        <f>'Parcijalni_cjeloviti ispit'!E37</f>
        <v/>
      </c>
      <c r="F36" s="259">
        <f>'Parcijalni_cjeloviti ispit'!F37</f>
        <v>0</v>
      </c>
      <c r="G36" s="104" t="str">
        <f>'Parcijalni_cjeloviti ispit'!G37</f>
        <v/>
      </c>
      <c r="H36" s="259">
        <f>'Parcijalni_cjeloviti ispit'!H37</f>
        <v>0</v>
      </c>
      <c r="I36" s="104" t="str">
        <f>'Parcijalni_cjeloviti ispit'!I37</f>
        <v/>
      </c>
      <c r="J36" s="259">
        <f>'Parcijalni_cjeloviti ispit'!J37</f>
        <v>0</v>
      </c>
      <c r="K36" s="104" t="str">
        <f>'Parcijalni_cjeloviti ispit'!K37</f>
        <v/>
      </c>
      <c r="L36" s="259">
        <f>'Parcijalni_cjeloviti ispit'!L37</f>
        <v>0</v>
      </c>
      <c r="M36" s="104" t="str">
        <f>'Parcijalni_cjeloviti ispit'!M37</f>
        <v/>
      </c>
      <c r="N36" s="259">
        <f>'Parcijalni_cjeloviti ispit'!N37</f>
        <v>0</v>
      </c>
      <c r="O36" s="104" t="str">
        <f>'Parcijalni_cjeloviti ispit'!O37</f>
        <v/>
      </c>
      <c r="P36" s="259">
        <f>'Parcijalni_cjeloviti ispit'!P37</f>
        <v>0</v>
      </c>
      <c r="Q36" s="104" t="str">
        <f>'Parcijalni_cjeloviti ispit'!Q37</f>
        <v/>
      </c>
      <c r="R36" s="259">
        <f>'Parcijalni_cjeloviti ispit'!R37</f>
        <v>0</v>
      </c>
      <c r="S36" s="236">
        <f>'Parcijalni_cjeloviti ispit'!S37</f>
        <v>0</v>
      </c>
      <c r="T36" s="236">
        <f>'Parcijalni_cjeloviti ispit'!T37</f>
        <v>0</v>
      </c>
    </row>
    <row r="37" spans="1:20" x14ac:dyDescent="0.25">
      <c r="A37" s="256">
        <f>'Parcijalni_cjeloviti ispit'!A38</f>
        <v>16</v>
      </c>
      <c r="B37" s="290" t="str">
        <f>'Parcijalni_cjeloviti ispit'!B38</f>
        <v xml:space="preserve"> </v>
      </c>
      <c r="C37" s="256">
        <f>'Parcijalni_cjeloviti ispit'!C38</f>
        <v>0</v>
      </c>
      <c r="D37" s="100" t="str">
        <f>'Parcijalni_cjeloviti ispit'!D38</f>
        <v>B</v>
      </c>
      <c r="E37" s="101">
        <f>'Parcijalni_cjeloviti ispit'!E38</f>
        <v>0</v>
      </c>
      <c r="F37" s="258" t="str">
        <f>'Parcijalni_cjeloviti ispit'!F38</f>
        <v>NE</v>
      </c>
      <c r="G37" s="101">
        <f>'Parcijalni_cjeloviti ispit'!G38</f>
        <v>0</v>
      </c>
      <c r="H37" s="258" t="str">
        <f>'Parcijalni_cjeloviti ispit'!H38</f>
        <v>NE</v>
      </c>
      <c r="I37" s="101">
        <f>'Parcijalni_cjeloviti ispit'!I38</f>
        <v>0</v>
      </c>
      <c r="J37" s="258" t="str">
        <f>'Parcijalni_cjeloviti ispit'!J38</f>
        <v>NE</v>
      </c>
      <c r="K37" s="101">
        <f>'Parcijalni_cjeloviti ispit'!K38</f>
        <v>0</v>
      </c>
      <c r="L37" s="258" t="str">
        <f>'Parcijalni_cjeloviti ispit'!L38</f>
        <v>NE</v>
      </c>
      <c r="M37" s="101">
        <f>'Parcijalni_cjeloviti ispit'!M38</f>
        <v>0</v>
      </c>
      <c r="N37" s="258" t="str">
        <f>'Parcijalni_cjeloviti ispit'!N38</f>
        <v>NE</v>
      </c>
      <c r="O37" s="101">
        <f>'Parcijalni_cjeloviti ispit'!O38</f>
        <v>0</v>
      </c>
      <c r="P37" s="258" t="str">
        <f>'Parcijalni_cjeloviti ispit'!P38</f>
        <v>NE</v>
      </c>
      <c r="Q37" s="101">
        <f>'Parcijalni_cjeloviti ispit'!Q38</f>
        <v>0</v>
      </c>
      <c r="R37" s="258" t="str">
        <f>'Parcijalni_cjeloviti ispit'!R38</f>
        <v>NE</v>
      </c>
      <c r="S37" s="235">
        <f>'Parcijalni_cjeloviti ispit'!S38</f>
        <v>0</v>
      </c>
      <c r="T37" s="235" t="str">
        <f>'Parcijalni_cjeloviti ispit'!T38</f>
        <v>NE</v>
      </c>
    </row>
    <row r="38" spans="1:20" ht="15.75" thickBot="1" x14ac:dyDescent="0.3">
      <c r="A38" s="257">
        <f>'Parcijalni_cjeloviti ispit'!A39</f>
        <v>0</v>
      </c>
      <c r="B38" s="291">
        <f>'Parcijalni_cjeloviti ispit'!B39</f>
        <v>0</v>
      </c>
      <c r="C38" s="257">
        <f>'Parcijalni_cjeloviti ispit'!C39</f>
        <v>0</v>
      </c>
      <c r="D38" s="102" t="str">
        <f>'Parcijalni_cjeloviti ispit'!D39</f>
        <v>P</v>
      </c>
      <c r="E38" s="103" t="str">
        <f>'Parcijalni_cjeloviti ispit'!E39</f>
        <v/>
      </c>
      <c r="F38" s="259">
        <f>'Parcijalni_cjeloviti ispit'!F39</f>
        <v>0</v>
      </c>
      <c r="G38" s="104" t="str">
        <f>'Parcijalni_cjeloviti ispit'!G39</f>
        <v/>
      </c>
      <c r="H38" s="259">
        <f>'Parcijalni_cjeloviti ispit'!H39</f>
        <v>0</v>
      </c>
      <c r="I38" s="104" t="str">
        <f>'Parcijalni_cjeloviti ispit'!I39</f>
        <v/>
      </c>
      <c r="J38" s="259">
        <f>'Parcijalni_cjeloviti ispit'!J39</f>
        <v>0</v>
      </c>
      <c r="K38" s="104" t="str">
        <f>'Parcijalni_cjeloviti ispit'!K39</f>
        <v/>
      </c>
      <c r="L38" s="259">
        <f>'Parcijalni_cjeloviti ispit'!L39</f>
        <v>0</v>
      </c>
      <c r="M38" s="104" t="str">
        <f>'Parcijalni_cjeloviti ispit'!M39</f>
        <v/>
      </c>
      <c r="N38" s="259">
        <f>'Parcijalni_cjeloviti ispit'!N39</f>
        <v>0</v>
      </c>
      <c r="O38" s="104" t="str">
        <f>'Parcijalni_cjeloviti ispit'!O39</f>
        <v/>
      </c>
      <c r="P38" s="259">
        <f>'Parcijalni_cjeloviti ispit'!P39</f>
        <v>0</v>
      </c>
      <c r="Q38" s="104" t="str">
        <f>'Parcijalni_cjeloviti ispit'!Q39</f>
        <v/>
      </c>
      <c r="R38" s="259">
        <f>'Parcijalni_cjeloviti ispit'!R39</f>
        <v>0</v>
      </c>
      <c r="S38" s="236">
        <f>'Parcijalni_cjeloviti ispit'!S39</f>
        <v>0</v>
      </c>
      <c r="T38" s="236">
        <f>'Parcijalni_cjeloviti ispit'!T39</f>
        <v>0</v>
      </c>
    </row>
    <row r="39" spans="1:20" x14ac:dyDescent="0.25">
      <c r="A39" s="256">
        <f>'Parcijalni_cjeloviti ispit'!A40</f>
        <v>17</v>
      </c>
      <c r="B39" s="290" t="str">
        <f>'Parcijalni_cjeloviti ispit'!B40</f>
        <v xml:space="preserve"> </v>
      </c>
      <c r="C39" s="256">
        <f>'Parcijalni_cjeloviti ispit'!C40</f>
        <v>0</v>
      </c>
      <c r="D39" s="100" t="str">
        <f>'Parcijalni_cjeloviti ispit'!D40</f>
        <v>B</v>
      </c>
      <c r="E39" s="101">
        <f>'Parcijalni_cjeloviti ispit'!E40</f>
        <v>0</v>
      </c>
      <c r="F39" s="258" t="str">
        <f>'Parcijalni_cjeloviti ispit'!F40</f>
        <v>NE</v>
      </c>
      <c r="G39" s="101">
        <f>'Parcijalni_cjeloviti ispit'!G40</f>
        <v>0</v>
      </c>
      <c r="H39" s="258" t="str">
        <f>'Parcijalni_cjeloviti ispit'!H40</f>
        <v>NE</v>
      </c>
      <c r="I39" s="101">
        <f>'Parcijalni_cjeloviti ispit'!I40</f>
        <v>0</v>
      </c>
      <c r="J39" s="258" t="str">
        <f>'Parcijalni_cjeloviti ispit'!J40</f>
        <v>NE</v>
      </c>
      <c r="K39" s="101">
        <f>'Parcijalni_cjeloviti ispit'!K40</f>
        <v>0</v>
      </c>
      <c r="L39" s="258" t="str">
        <f>'Parcijalni_cjeloviti ispit'!L40</f>
        <v>NE</v>
      </c>
      <c r="M39" s="101">
        <f>'Parcijalni_cjeloviti ispit'!M40</f>
        <v>0</v>
      </c>
      <c r="N39" s="258" t="str">
        <f>'Parcijalni_cjeloviti ispit'!N40</f>
        <v>NE</v>
      </c>
      <c r="O39" s="101">
        <f>'Parcijalni_cjeloviti ispit'!O40</f>
        <v>0</v>
      </c>
      <c r="P39" s="258" t="str">
        <f>'Parcijalni_cjeloviti ispit'!P40</f>
        <v>NE</v>
      </c>
      <c r="Q39" s="101">
        <f>'Parcijalni_cjeloviti ispit'!Q40</f>
        <v>0</v>
      </c>
      <c r="R39" s="258" t="str">
        <f>'Parcijalni_cjeloviti ispit'!R40</f>
        <v>NE</v>
      </c>
      <c r="S39" s="235">
        <f>'Parcijalni_cjeloviti ispit'!S40</f>
        <v>0</v>
      </c>
      <c r="T39" s="235" t="str">
        <f>'Parcijalni_cjeloviti ispit'!T40</f>
        <v>NE</v>
      </c>
    </row>
    <row r="40" spans="1:20" ht="15.75" thickBot="1" x14ac:dyDescent="0.3">
      <c r="A40" s="257">
        <f>'Parcijalni_cjeloviti ispit'!A41</f>
        <v>0</v>
      </c>
      <c r="B40" s="291">
        <f>'Parcijalni_cjeloviti ispit'!B41</f>
        <v>0</v>
      </c>
      <c r="C40" s="257">
        <f>'Parcijalni_cjeloviti ispit'!C41</f>
        <v>0</v>
      </c>
      <c r="D40" s="102" t="str">
        <f>'Parcijalni_cjeloviti ispit'!D41</f>
        <v>P</v>
      </c>
      <c r="E40" s="103" t="str">
        <f>'Parcijalni_cjeloviti ispit'!E41</f>
        <v/>
      </c>
      <c r="F40" s="259">
        <f>'Parcijalni_cjeloviti ispit'!F41</f>
        <v>0</v>
      </c>
      <c r="G40" s="104" t="str">
        <f>'Parcijalni_cjeloviti ispit'!G41</f>
        <v/>
      </c>
      <c r="H40" s="259">
        <f>'Parcijalni_cjeloviti ispit'!H41</f>
        <v>0</v>
      </c>
      <c r="I40" s="104" t="str">
        <f>'Parcijalni_cjeloviti ispit'!I41</f>
        <v/>
      </c>
      <c r="J40" s="259">
        <f>'Parcijalni_cjeloviti ispit'!J41</f>
        <v>0</v>
      </c>
      <c r="K40" s="104" t="str">
        <f>'Parcijalni_cjeloviti ispit'!K41</f>
        <v/>
      </c>
      <c r="L40" s="259">
        <f>'Parcijalni_cjeloviti ispit'!L41</f>
        <v>0</v>
      </c>
      <c r="M40" s="104" t="str">
        <f>'Parcijalni_cjeloviti ispit'!M41</f>
        <v/>
      </c>
      <c r="N40" s="259">
        <f>'Parcijalni_cjeloviti ispit'!N41</f>
        <v>0</v>
      </c>
      <c r="O40" s="104" t="str">
        <f>'Parcijalni_cjeloviti ispit'!O41</f>
        <v/>
      </c>
      <c r="P40" s="259">
        <f>'Parcijalni_cjeloviti ispit'!P41</f>
        <v>0</v>
      </c>
      <c r="Q40" s="104" t="str">
        <f>'Parcijalni_cjeloviti ispit'!Q41</f>
        <v/>
      </c>
      <c r="R40" s="259">
        <f>'Parcijalni_cjeloviti ispit'!R41</f>
        <v>0</v>
      </c>
      <c r="S40" s="236">
        <f>'Parcijalni_cjeloviti ispit'!S41</f>
        <v>0</v>
      </c>
      <c r="T40" s="236">
        <f>'Parcijalni_cjeloviti ispit'!T41</f>
        <v>0</v>
      </c>
    </row>
    <row r="41" spans="1:20" x14ac:dyDescent="0.25">
      <c r="A41" s="256">
        <f>'Parcijalni_cjeloviti ispit'!A42</f>
        <v>18</v>
      </c>
      <c r="B41" s="290" t="str">
        <f>'Parcijalni_cjeloviti ispit'!B42</f>
        <v xml:space="preserve"> </v>
      </c>
      <c r="C41" s="256">
        <f>'Parcijalni_cjeloviti ispit'!C42</f>
        <v>0</v>
      </c>
      <c r="D41" s="100" t="str">
        <f>'Parcijalni_cjeloviti ispit'!D42</f>
        <v>B</v>
      </c>
      <c r="E41" s="101">
        <f>'Parcijalni_cjeloviti ispit'!E42</f>
        <v>0</v>
      </c>
      <c r="F41" s="258" t="str">
        <f>'Parcijalni_cjeloviti ispit'!F42</f>
        <v>NE</v>
      </c>
      <c r="G41" s="101">
        <f>'Parcijalni_cjeloviti ispit'!G42</f>
        <v>0</v>
      </c>
      <c r="H41" s="258" t="str">
        <f>'Parcijalni_cjeloviti ispit'!H42</f>
        <v>NE</v>
      </c>
      <c r="I41" s="101">
        <f>'Parcijalni_cjeloviti ispit'!I42</f>
        <v>0</v>
      </c>
      <c r="J41" s="258" t="str">
        <f>'Parcijalni_cjeloviti ispit'!J42</f>
        <v>NE</v>
      </c>
      <c r="K41" s="101">
        <f>'Parcijalni_cjeloviti ispit'!K42</f>
        <v>0</v>
      </c>
      <c r="L41" s="258" t="str">
        <f>'Parcijalni_cjeloviti ispit'!L42</f>
        <v>NE</v>
      </c>
      <c r="M41" s="101">
        <f>'Parcijalni_cjeloviti ispit'!M42</f>
        <v>0</v>
      </c>
      <c r="N41" s="258" t="str">
        <f>'Parcijalni_cjeloviti ispit'!N42</f>
        <v>NE</v>
      </c>
      <c r="O41" s="101">
        <f>'Parcijalni_cjeloviti ispit'!O42</f>
        <v>0</v>
      </c>
      <c r="P41" s="258" t="str">
        <f>'Parcijalni_cjeloviti ispit'!P42</f>
        <v>NE</v>
      </c>
      <c r="Q41" s="101">
        <f>'Parcijalni_cjeloviti ispit'!Q42</f>
        <v>0</v>
      </c>
      <c r="R41" s="258" t="str">
        <f>'Parcijalni_cjeloviti ispit'!R42</f>
        <v>NE</v>
      </c>
      <c r="S41" s="235">
        <f>'Parcijalni_cjeloviti ispit'!S42</f>
        <v>0</v>
      </c>
      <c r="T41" s="235" t="str">
        <f>'Parcijalni_cjeloviti ispit'!T42</f>
        <v>NE</v>
      </c>
    </row>
    <row r="42" spans="1:20" ht="15.75" thickBot="1" x14ac:dyDescent="0.3">
      <c r="A42" s="257">
        <f>'Parcijalni_cjeloviti ispit'!A43</f>
        <v>0</v>
      </c>
      <c r="B42" s="291">
        <f>'Parcijalni_cjeloviti ispit'!B43</f>
        <v>0</v>
      </c>
      <c r="C42" s="257">
        <f>'Parcijalni_cjeloviti ispit'!C43</f>
        <v>0</v>
      </c>
      <c r="D42" s="102" t="str">
        <f>'Parcijalni_cjeloviti ispit'!D43</f>
        <v>P</v>
      </c>
      <c r="E42" s="103" t="str">
        <f>'Parcijalni_cjeloviti ispit'!E43</f>
        <v/>
      </c>
      <c r="F42" s="259">
        <f>'Parcijalni_cjeloviti ispit'!F43</f>
        <v>0</v>
      </c>
      <c r="G42" s="104" t="str">
        <f>'Parcijalni_cjeloviti ispit'!G43</f>
        <v/>
      </c>
      <c r="H42" s="259">
        <f>'Parcijalni_cjeloviti ispit'!H43</f>
        <v>0</v>
      </c>
      <c r="I42" s="104" t="str">
        <f>'Parcijalni_cjeloviti ispit'!I43</f>
        <v/>
      </c>
      <c r="J42" s="259">
        <f>'Parcijalni_cjeloviti ispit'!J43</f>
        <v>0</v>
      </c>
      <c r="K42" s="104" t="str">
        <f>'Parcijalni_cjeloviti ispit'!K43</f>
        <v/>
      </c>
      <c r="L42" s="259">
        <f>'Parcijalni_cjeloviti ispit'!L43</f>
        <v>0</v>
      </c>
      <c r="M42" s="104" t="str">
        <f>'Parcijalni_cjeloviti ispit'!M43</f>
        <v/>
      </c>
      <c r="N42" s="259">
        <f>'Parcijalni_cjeloviti ispit'!N43</f>
        <v>0</v>
      </c>
      <c r="O42" s="104" t="str">
        <f>'Parcijalni_cjeloviti ispit'!O43</f>
        <v/>
      </c>
      <c r="P42" s="259">
        <f>'Parcijalni_cjeloviti ispit'!P43</f>
        <v>0</v>
      </c>
      <c r="Q42" s="104" t="str">
        <f>'Parcijalni_cjeloviti ispit'!Q43</f>
        <v/>
      </c>
      <c r="R42" s="259">
        <f>'Parcijalni_cjeloviti ispit'!R43</f>
        <v>0</v>
      </c>
      <c r="S42" s="236">
        <f>'Parcijalni_cjeloviti ispit'!S43</f>
        <v>0</v>
      </c>
      <c r="T42" s="236">
        <f>'Parcijalni_cjeloviti ispit'!T43</f>
        <v>0</v>
      </c>
    </row>
    <row r="43" spans="1:20" x14ac:dyDescent="0.25">
      <c r="A43" s="256">
        <f>'Parcijalni_cjeloviti ispit'!A44</f>
        <v>19</v>
      </c>
      <c r="B43" s="290" t="str">
        <f>'Parcijalni_cjeloviti ispit'!B44</f>
        <v xml:space="preserve"> </v>
      </c>
      <c r="C43" s="256">
        <f>'Parcijalni_cjeloviti ispit'!C44</f>
        <v>0</v>
      </c>
      <c r="D43" s="100" t="str">
        <f>'Parcijalni_cjeloviti ispit'!D44</f>
        <v>B</v>
      </c>
      <c r="E43" s="101">
        <f>'Parcijalni_cjeloviti ispit'!E44</f>
        <v>0</v>
      </c>
      <c r="F43" s="258" t="str">
        <f>'Parcijalni_cjeloviti ispit'!F44</f>
        <v>NE</v>
      </c>
      <c r="G43" s="101">
        <f>'Parcijalni_cjeloviti ispit'!G44</f>
        <v>0</v>
      </c>
      <c r="H43" s="258" t="str">
        <f>'Parcijalni_cjeloviti ispit'!H44</f>
        <v>NE</v>
      </c>
      <c r="I43" s="101">
        <f>'Parcijalni_cjeloviti ispit'!I44</f>
        <v>0</v>
      </c>
      <c r="J43" s="258" t="str">
        <f>'Parcijalni_cjeloviti ispit'!J44</f>
        <v>NE</v>
      </c>
      <c r="K43" s="101">
        <f>'Parcijalni_cjeloviti ispit'!K44</f>
        <v>0</v>
      </c>
      <c r="L43" s="258" t="str">
        <f>'Parcijalni_cjeloviti ispit'!L44</f>
        <v>NE</v>
      </c>
      <c r="M43" s="101">
        <f>'Parcijalni_cjeloviti ispit'!M44</f>
        <v>0</v>
      </c>
      <c r="N43" s="258" t="str">
        <f>'Parcijalni_cjeloviti ispit'!N44</f>
        <v>NE</v>
      </c>
      <c r="O43" s="101">
        <f>'Parcijalni_cjeloviti ispit'!O44</f>
        <v>0</v>
      </c>
      <c r="P43" s="258" t="str">
        <f>'Parcijalni_cjeloviti ispit'!P44</f>
        <v>NE</v>
      </c>
      <c r="Q43" s="101">
        <f>'Parcijalni_cjeloviti ispit'!Q44</f>
        <v>0</v>
      </c>
      <c r="R43" s="258" t="str">
        <f>'Parcijalni_cjeloviti ispit'!R44</f>
        <v>NE</v>
      </c>
      <c r="S43" s="235">
        <f>'Parcijalni_cjeloviti ispit'!S44</f>
        <v>0</v>
      </c>
      <c r="T43" s="235" t="str">
        <f>'Parcijalni_cjeloviti ispit'!T44</f>
        <v>NE</v>
      </c>
    </row>
    <row r="44" spans="1:20" ht="15.75" thickBot="1" x14ac:dyDescent="0.3">
      <c r="A44" s="257">
        <f>'Parcijalni_cjeloviti ispit'!A45</f>
        <v>0</v>
      </c>
      <c r="B44" s="291">
        <f>'Parcijalni_cjeloviti ispit'!B45</f>
        <v>0</v>
      </c>
      <c r="C44" s="257">
        <f>'Parcijalni_cjeloviti ispit'!C45</f>
        <v>0</v>
      </c>
      <c r="D44" s="102" t="str">
        <f>'Parcijalni_cjeloviti ispit'!D45</f>
        <v>P</v>
      </c>
      <c r="E44" s="103" t="str">
        <f>'Parcijalni_cjeloviti ispit'!E45</f>
        <v/>
      </c>
      <c r="F44" s="259">
        <f>'Parcijalni_cjeloviti ispit'!F45</f>
        <v>0</v>
      </c>
      <c r="G44" s="104" t="str">
        <f>'Parcijalni_cjeloviti ispit'!G45</f>
        <v/>
      </c>
      <c r="H44" s="259">
        <f>'Parcijalni_cjeloviti ispit'!H45</f>
        <v>0</v>
      </c>
      <c r="I44" s="104" t="str">
        <f>'Parcijalni_cjeloviti ispit'!I45</f>
        <v/>
      </c>
      <c r="J44" s="259">
        <f>'Parcijalni_cjeloviti ispit'!J45</f>
        <v>0</v>
      </c>
      <c r="K44" s="104" t="str">
        <f>'Parcijalni_cjeloviti ispit'!K45</f>
        <v/>
      </c>
      <c r="L44" s="259">
        <f>'Parcijalni_cjeloviti ispit'!L45</f>
        <v>0</v>
      </c>
      <c r="M44" s="104" t="str">
        <f>'Parcijalni_cjeloviti ispit'!M45</f>
        <v/>
      </c>
      <c r="N44" s="259">
        <f>'Parcijalni_cjeloviti ispit'!N45</f>
        <v>0</v>
      </c>
      <c r="O44" s="104" t="str">
        <f>'Parcijalni_cjeloviti ispit'!O45</f>
        <v/>
      </c>
      <c r="P44" s="259">
        <f>'Parcijalni_cjeloviti ispit'!P45</f>
        <v>0</v>
      </c>
      <c r="Q44" s="104" t="str">
        <f>'Parcijalni_cjeloviti ispit'!Q45</f>
        <v/>
      </c>
      <c r="R44" s="259">
        <f>'Parcijalni_cjeloviti ispit'!R45</f>
        <v>0</v>
      </c>
      <c r="S44" s="236">
        <f>'Parcijalni_cjeloviti ispit'!S45</f>
        <v>0</v>
      </c>
      <c r="T44" s="236">
        <f>'Parcijalni_cjeloviti ispit'!T45</f>
        <v>0</v>
      </c>
    </row>
    <row r="45" spans="1:20" x14ac:dyDescent="0.25">
      <c r="A45" s="256">
        <f>'Parcijalni_cjeloviti ispit'!A46</f>
        <v>20</v>
      </c>
      <c r="B45" s="290" t="str">
        <f>'Parcijalni_cjeloviti ispit'!B46</f>
        <v xml:space="preserve"> </v>
      </c>
      <c r="C45" s="256">
        <f>'Parcijalni_cjeloviti ispit'!C46</f>
        <v>0</v>
      </c>
      <c r="D45" s="100" t="str">
        <f>'Parcijalni_cjeloviti ispit'!D46</f>
        <v>B</v>
      </c>
      <c r="E45" s="101">
        <f>'Parcijalni_cjeloviti ispit'!E46</f>
        <v>0</v>
      </c>
      <c r="F45" s="258" t="str">
        <f>'Parcijalni_cjeloviti ispit'!F46</f>
        <v>NE</v>
      </c>
      <c r="G45" s="101">
        <f>'Parcijalni_cjeloviti ispit'!G46</f>
        <v>0</v>
      </c>
      <c r="H45" s="258" t="str">
        <f>'Parcijalni_cjeloviti ispit'!H46</f>
        <v>NE</v>
      </c>
      <c r="I45" s="101">
        <f>'Parcijalni_cjeloviti ispit'!I46</f>
        <v>0</v>
      </c>
      <c r="J45" s="258" t="str">
        <f>'Parcijalni_cjeloviti ispit'!J46</f>
        <v>NE</v>
      </c>
      <c r="K45" s="101">
        <f>'Parcijalni_cjeloviti ispit'!K46</f>
        <v>0</v>
      </c>
      <c r="L45" s="258" t="str">
        <f>'Parcijalni_cjeloviti ispit'!L46</f>
        <v>NE</v>
      </c>
      <c r="M45" s="101">
        <f>'Parcijalni_cjeloviti ispit'!M46</f>
        <v>0</v>
      </c>
      <c r="N45" s="258" t="str">
        <f>'Parcijalni_cjeloviti ispit'!N46</f>
        <v>NE</v>
      </c>
      <c r="O45" s="101">
        <f>'Parcijalni_cjeloviti ispit'!O46</f>
        <v>0</v>
      </c>
      <c r="P45" s="258" t="str">
        <f>'Parcijalni_cjeloviti ispit'!P46</f>
        <v>NE</v>
      </c>
      <c r="Q45" s="101">
        <f>'Parcijalni_cjeloviti ispit'!Q46</f>
        <v>0</v>
      </c>
      <c r="R45" s="258" t="str">
        <f>'Parcijalni_cjeloviti ispit'!R46</f>
        <v>NE</v>
      </c>
      <c r="S45" s="235">
        <f>'Parcijalni_cjeloviti ispit'!S46</f>
        <v>0</v>
      </c>
      <c r="T45" s="235" t="str">
        <f>'Parcijalni_cjeloviti ispit'!T46</f>
        <v>NE</v>
      </c>
    </row>
    <row r="46" spans="1:20" ht="15.75" thickBot="1" x14ac:dyDescent="0.3">
      <c r="A46" s="257">
        <f>'Parcijalni_cjeloviti ispit'!A47</f>
        <v>0</v>
      </c>
      <c r="B46" s="291">
        <f>'Parcijalni_cjeloviti ispit'!B47</f>
        <v>0</v>
      </c>
      <c r="C46" s="257">
        <f>'Parcijalni_cjeloviti ispit'!C47</f>
        <v>0</v>
      </c>
      <c r="D46" s="102" t="str">
        <f>'Parcijalni_cjeloviti ispit'!D47</f>
        <v>P</v>
      </c>
      <c r="E46" s="103" t="str">
        <f>'Parcijalni_cjeloviti ispit'!E47</f>
        <v/>
      </c>
      <c r="F46" s="259">
        <f>'Parcijalni_cjeloviti ispit'!F47</f>
        <v>0</v>
      </c>
      <c r="G46" s="104" t="str">
        <f>'Parcijalni_cjeloviti ispit'!G47</f>
        <v/>
      </c>
      <c r="H46" s="259">
        <f>'Parcijalni_cjeloviti ispit'!H47</f>
        <v>0</v>
      </c>
      <c r="I46" s="104" t="str">
        <f>'Parcijalni_cjeloviti ispit'!I47</f>
        <v/>
      </c>
      <c r="J46" s="259">
        <f>'Parcijalni_cjeloviti ispit'!J47</f>
        <v>0</v>
      </c>
      <c r="K46" s="104" t="str">
        <f>'Parcijalni_cjeloviti ispit'!K47</f>
        <v/>
      </c>
      <c r="L46" s="259">
        <f>'Parcijalni_cjeloviti ispit'!L47</f>
        <v>0</v>
      </c>
      <c r="M46" s="104" t="str">
        <f>'Parcijalni_cjeloviti ispit'!M47</f>
        <v/>
      </c>
      <c r="N46" s="259">
        <f>'Parcijalni_cjeloviti ispit'!N47</f>
        <v>0</v>
      </c>
      <c r="O46" s="104" t="str">
        <f>'Parcijalni_cjeloviti ispit'!O47</f>
        <v/>
      </c>
      <c r="P46" s="259">
        <f>'Parcijalni_cjeloviti ispit'!P47</f>
        <v>0</v>
      </c>
      <c r="Q46" s="104" t="str">
        <f>'Parcijalni_cjeloviti ispit'!Q47</f>
        <v/>
      </c>
      <c r="R46" s="259">
        <f>'Parcijalni_cjeloviti ispit'!R47</f>
        <v>0</v>
      </c>
      <c r="S46" s="236">
        <f>'Parcijalni_cjeloviti ispit'!S47</f>
        <v>0</v>
      </c>
      <c r="T46" s="236">
        <f>'Parcijalni_cjeloviti ispit'!T47</f>
        <v>0</v>
      </c>
    </row>
    <row r="47" spans="1:20" x14ac:dyDescent="0.25">
      <c r="A47" s="256">
        <f>'Parcijalni_cjeloviti ispit'!A48</f>
        <v>21</v>
      </c>
      <c r="B47" s="290" t="str">
        <f>'Parcijalni_cjeloviti ispit'!B48</f>
        <v xml:space="preserve"> </v>
      </c>
      <c r="C47" s="256">
        <f>'Parcijalni_cjeloviti ispit'!C48</f>
        <v>0</v>
      </c>
      <c r="D47" s="100" t="str">
        <f>'Parcijalni_cjeloviti ispit'!D48</f>
        <v>B</v>
      </c>
      <c r="E47" s="101">
        <f>'Parcijalni_cjeloviti ispit'!E48</f>
        <v>0</v>
      </c>
      <c r="F47" s="258" t="str">
        <f>'Parcijalni_cjeloviti ispit'!F48</f>
        <v>NE</v>
      </c>
      <c r="G47" s="101">
        <f>'Parcijalni_cjeloviti ispit'!G48</f>
        <v>0</v>
      </c>
      <c r="H47" s="258" t="str">
        <f>'Parcijalni_cjeloviti ispit'!H48</f>
        <v>NE</v>
      </c>
      <c r="I47" s="101">
        <f>'Parcijalni_cjeloviti ispit'!I48</f>
        <v>0</v>
      </c>
      <c r="J47" s="258" t="str">
        <f>'Parcijalni_cjeloviti ispit'!J48</f>
        <v>NE</v>
      </c>
      <c r="K47" s="101">
        <f>'Parcijalni_cjeloviti ispit'!K48</f>
        <v>0</v>
      </c>
      <c r="L47" s="258" t="str">
        <f>'Parcijalni_cjeloviti ispit'!L48</f>
        <v>NE</v>
      </c>
      <c r="M47" s="101">
        <f>'Parcijalni_cjeloviti ispit'!M48</f>
        <v>0</v>
      </c>
      <c r="N47" s="258" t="str">
        <f>'Parcijalni_cjeloviti ispit'!N48</f>
        <v>NE</v>
      </c>
      <c r="O47" s="101">
        <f>'Parcijalni_cjeloviti ispit'!O48</f>
        <v>0</v>
      </c>
      <c r="P47" s="258" t="str">
        <f>'Parcijalni_cjeloviti ispit'!P48</f>
        <v>NE</v>
      </c>
      <c r="Q47" s="101">
        <f>'Parcijalni_cjeloviti ispit'!Q48</f>
        <v>0</v>
      </c>
      <c r="R47" s="258" t="str">
        <f>'Parcijalni_cjeloviti ispit'!R48</f>
        <v>NE</v>
      </c>
      <c r="S47" s="235">
        <f>'Parcijalni_cjeloviti ispit'!S48</f>
        <v>0</v>
      </c>
      <c r="T47" s="235" t="str">
        <f>'Parcijalni_cjeloviti ispit'!T48</f>
        <v>NE</v>
      </c>
    </row>
    <row r="48" spans="1:20" ht="15.75" thickBot="1" x14ac:dyDescent="0.3">
      <c r="A48" s="257">
        <f>'Parcijalni_cjeloviti ispit'!A49</f>
        <v>0</v>
      </c>
      <c r="B48" s="291">
        <f>'Parcijalni_cjeloviti ispit'!B49</f>
        <v>0</v>
      </c>
      <c r="C48" s="257">
        <f>'Parcijalni_cjeloviti ispit'!C49</f>
        <v>0</v>
      </c>
      <c r="D48" s="102" t="str">
        <f>'Parcijalni_cjeloviti ispit'!D49</f>
        <v>P</v>
      </c>
      <c r="E48" s="103" t="str">
        <f>'Parcijalni_cjeloviti ispit'!E49</f>
        <v/>
      </c>
      <c r="F48" s="259">
        <f>'Parcijalni_cjeloviti ispit'!F49</f>
        <v>0</v>
      </c>
      <c r="G48" s="104" t="str">
        <f>'Parcijalni_cjeloviti ispit'!G49</f>
        <v/>
      </c>
      <c r="H48" s="259">
        <f>'Parcijalni_cjeloviti ispit'!H49</f>
        <v>0</v>
      </c>
      <c r="I48" s="104" t="str">
        <f>'Parcijalni_cjeloviti ispit'!I49</f>
        <v/>
      </c>
      <c r="J48" s="259">
        <f>'Parcijalni_cjeloviti ispit'!J49</f>
        <v>0</v>
      </c>
      <c r="K48" s="104" t="str">
        <f>'Parcijalni_cjeloviti ispit'!K49</f>
        <v/>
      </c>
      <c r="L48" s="259">
        <f>'Parcijalni_cjeloviti ispit'!L49</f>
        <v>0</v>
      </c>
      <c r="M48" s="104" t="str">
        <f>'Parcijalni_cjeloviti ispit'!M49</f>
        <v/>
      </c>
      <c r="N48" s="259">
        <f>'Parcijalni_cjeloviti ispit'!N49</f>
        <v>0</v>
      </c>
      <c r="O48" s="104" t="str">
        <f>'Parcijalni_cjeloviti ispit'!O49</f>
        <v/>
      </c>
      <c r="P48" s="259">
        <f>'Parcijalni_cjeloviti ispit'!P49</f>
        <v>0</v>
      </c>
      <c r="Q48" s="104" t="str">
        <f>'Parcijalni_cjeloviti ispit'!Q49</f>
        <v/>
      </c>
      <c r="R48" s="259">
        <f>'Parcijalni_cjeloviti ispit'!R49</f>
        <v>0</v>
      </c>
      <c r="S48" s="236">
        <f>'Parcijalni_cjeloviti ispit'!S49</f>
        <v>0</v>
      </c>
      <c r="T48" s="236">
        <f>'Parcijalni_cjeloviti ispit'!T49</f>
        <v>0</v>
      </c>
    </row>
    <row r="49" spans="1:20" x14ac:dyDescent="0.25">
      <c r="A49" s="256">
        <f>'Parcijalni_cjeloviti ispit'!A50</f>
        <v>22</v>
      </c>
      <c r="B49" s="290" t="str">
        <f>'Parcijalni_cjeloviti ispit'!B50</f>
        <v xml:space="preserve"> </v>
      </c>
      <c r="C49" s="256">
        <f>'Parcijalni_cjeloviti ispit'!C50</f>
        <v>0</v>
      </c>
      <c r="D49" s="100" t="str">
        <f>'Parcijalni_cjeloviti ispit'!D50</f>
        <v>B</v>
      </c>
      <c r="E49" s="101">
        <f>'Parcijalni_cjeloviti ispit'!E50</f>
        <v>0</v>
      </c>
      <c r="F49" s="258" t="str">
        <f>'Parcijalni_cjeloviti ispit'!F50</f>
        <v>NE</v>
      </c>
      <c r="G49" s="101">
        <f>'Parcijalni_cjeloviti ispit'!G50</f>
        <v>0</v>
      </c>
      <c r="H49" s="258" t="str">
        <f>'Parcijalni_cjeloviti ispit'!H50</f>
        <v>NE</v>
      </c>
      <c r="I49" s="101">
        <f>'Parcijalni_cjeloviti ispit'!I50</f>
        <v>0</v>
      </c>
      <c r="J49" s="258" t="str">
        <f>'Parcijalni_cjeloviti ispit'!J50</f>
        <v>NE</v>
      </c>
      <c r="K49" s="101">
        <f>'Parcijalni_cjeloviti ispit'!K50</f>
        <v>0</v>
      </c>
      <c r="L49" s="258" t="str">
        <f>'Parcijalni_cjeloviti ispit'!L50</f>
        <v>NE</v>
      </c>
      <c r="M49" s="101">
        <f>'Parcijalni_cjeloviti ispit'!M50</f>
        <v>0</v>
      </c>
      <c r="N49" s="258" t="str">
        <f>'Parcijalni_cjeloviti ispit'!N50</f>
        <v>NE</v>
      </c>
      <c r="O49" s="101">
        <f>'Parcijalni_cjeloviti ispit'!O50</f>
        <v>0</v>
      </c>
      <c r="P49" s="258" t="str">
        <f>'Parcijalni_cjeloviti ispit'!P50</f>
        <v>NE</v>
      </c>
      <c r="Q49" s="101">
        <f>'Parcijalni_cjeloviti ispit'!Q50</f>
        <v>0</v>
      </c>
      <c r="R49" s="258" t="str">
        <f>'Parcijalni_cjeloviti ispit'!R50</f>
        <v>NE</v>
      </c>
      <c r="S49" s="235">
        <f>'Parcijalni_cjeloviti ispit'!S50</f>
        <v>0</v>
      </c>
      <c r="T49" s="235" t="str">
        <f>'Parcijalni_cjeloviti ispit'!T50</f>
        <v>NE</v>
      </c>
    </row>
    <row r="50" spans="1:20" ht="15.75" thickBot="1" x14ac:dyDescent="0.3">
      <c r="A50" s="257">
        <f>'Parcijalni_cjeloviti ispit'!A51</f>
        <v>0</v>
      </c>
      <c r="B50" s="291">
        <f>'Parcijalni_cjeloviti ispit'!B51</f>
        <v>0</v>
      </c>
      <c r="C50" s="257">
        <f>'Parcijalni_cjeloviti ispit'!C51</f>
        <v>0</v>
      </c>
      <c r="D50" s="102" t="str">
        <f>'Parcijalni_cjeloviti ispit'!D51</f>
        <v>P</v>
      </c>
      <c r="E50" s="103" t="str">
        <f>'Parcijalni_cjeloviti ispit'!E51</f>
        <v/>
      </c>
      <c r="F50" s="259">
        <f>'Parcijalni_cjeloviti ispit'!F51</f>
        <v>0</v>
      </c>
      <c r="G50" s="104" t="str">
        <f>'Parcijalni_cjeloviti ispit'!G51</f>
        <v/>
      </c>
      <c r="H50" s="259">
        <f>'Parcijalni_cjeloviti ispit'!H51</f>
        <v>0</v>
      </c>
      <c r="I50" s="104" t="str">
        <f>'Parcijalni_cjeloviti ispit'!I51</f>
        <v/>
      </c>
      <c r="J50" s="259">
        <f>'Parcijalni_cjeloviti ispit'!J51</f>
        <v>0</v>
      </c>
      <c r="K50" s="104" t="str">
        <f>'Parcijalni_cjeloviti ispit'!K51</f>
        <v/>
      </c>
      <c r="L50" s="259">
        <f>'Parcijalni_cjeloviti ispit'!L51</f>
        <v>0</v>
      </c>
      <c r="M50" s="104" t="str">
        <f>'Parcijalni_cjeloviti ispit'!M51</f>
        <v/>
      </c>
      <c r="N50" s="259">
        <f>'Parcijalni_cjeloviti ispit'!N51</f>
        <v>0</v>
      </c>
      <c r="O50" s="104" t="str">
        <f>'Parcijalni_cjeloviti ispit'!O51</f>
        <v/>
      </c>
      <c r="P50" s="259">
        <f>'Parcijalni_cjeloviti ispit'!P51</f>
        <v>0</v>
      </c>
      <c r="Q50" s="104" t="str">
        <f>'Parcijalni_cjeloviti ispit'!Q51</f>
        <v/>
      </c>
      <c r="R50" s="259">
        <f>'Parcijalni_cjeloviti ispit'!R51</f>
        <v>0</v>
      </c>
      <c r="S50" s="236">
        <f>'Parcijalni_cjeloviti ispit'!S51</f>
        <v>0</v>
      </c>
      <c r="T50" s="236">
        <f>'Parcijalni_cjeloviti ispit'!T51</f>
        <v>0</v>
      </c>
    </row>
    <row r="51" spans="1:20" x14ac:dyDescent="0.25">
      <c r="A51" s="256">
        <f>'Parcijalni_cjeloviti ispit'!A52</f>
        <v>23</v>
      </c>
      <c r="B51" s="290" t="str">
        <f>'Parcijalni_cjeloviti ispit'!B52</f>
        <v xml:space="preserve"> </v>
      </c>
      <c r="C51" s="256">
        <f>'Parcijalni_cjeloviti ispit'!C52</f>
        <v>0</v>
      </c>
      <c r="D51" s="100" t="str">
        <f>'Parcijalni_cjeloviti ispit'!D52</f>
        <v>B</v>
      </c>
      <c r="E51" s="101">
        <f>'Parcijalni_cjeloviti ispit'!E52</f>
        <v>0</v>
      </c>
      <c r="F51" s="258" t="str">
        <f>'Parcijalni_cjeloviti ispit'!F52</f>
        <v>NE</v>
      </c>
      <c r="G51" s="101">
        <f>'Parcijalni_cjeloviti ispit'!G52</f>
        <v>0</v>
      </c>
      <c r="H51" s="258" t="str">
        <f>'Parcijalni_cjeloviti ispit'!H52</f>
        <v>NE</v>
      </c>
      <c r="I51" s="101">
        <f>'Parcijalni_cjeloviti ispit'!I52</f>
        <v>0</v>
      </c>
      <c r="J51" s="258" t="str">
        <f>'Parcijalni_cjeloviti ispit'!J52</f>
        <v>NE</v>
      </c>
      <c r="K51" s="101">
        <f>'Parcijalni_cjeloviti ispit'!K52</f>
        <v>0</v>
      </c>
      <c r="L51" s="258" t="str">
        <f>'Parcijalni_cjeloviti ispit'!L52</f>
        <v>NE</v>
      </c>
      <c r="M51" s="101">
        <f>'Parcijalni_cjeloviti ispit'!M52</f>
        <v>0</v>
      </c>
      <c r="N51" s="258" t="str">
        <f>'Parcijalni_cjeloviti ispit'!N52</f>
        <v>NE</v>
      </c>
      <c r="O51" s="101">
        <f>'Parcijalni_cjeloviti ispit'!O52</f>
        <v>0</v>
      </c>
      <c r="P51" s="258" t="str">
        <f>'Parcijalni_cjeloviti ispit'!P52</f>
        <v>NE</v>
      </c>
      <c r="Q51" s="101">
        <f>'Parcijalni_cjeloviti ispit'!Q52</f>
        <v>0</v>
      </c>
      <c r="R51" s="258" t="str">
        <f>'Parcijalni_cjeloviti ispit'!R52</f>
        <v>NE</v>
      </c>
      <c r="S51" s="235">
        <f>'Parcijalni_cjeloviti ispit'!S52</f>
        <v>0</v>
      </c>
      <c r="T51" s="235" t="str">
        <f>'Parcijalni_cjeloviti ispit'!T52</f>
        <v>NE</v>
      </c>
    </row>
    <row r="52" spans="1:20" ht="15.75" thickBot="1" x14ac:dyDescent="0.3">
      <c r="A52" s="257">
        <f>'Parcijalni_cjeloviti ispit'!A53</f>
        <v>0</v>
      </c>
      <c r="B52" s="291">
        <f>'Parcijalni_cjeloviti ispit'!B53</f>
        <v>0</v>
      </c>
      <c r="C52" s="257">
        <f>'Parcijalni_cjeloviti ispit'!C53</f>
        <v>0</v>
      </c>
      <c r="D52" s="102" t="str">
        <f>'Parcijalni_cjeloviti ispit'!D53</f>
        <v>P</v>
      </c>
      <c r="E52" s="103" t="str">
        <f>'Parcijalni_cjeloviti ispit'!E53</f>
        <v/>
      </c>
      <c r="F52" s="259">
        <f>'Parcijalni_cjeloviti ispit'!F53</f>
        <v>0</v>
      </c>
      <c r="G52" s="104" t="str">
        <f>'Parcijalni_cjeloviti ispit'!G53</f>
        <v/>
      </c>
      <c r="H52" s="259">
        <f>'Parcijalni_cjeloviti ispit'!H53</f>
        <v>0</v>
      </c>
      <c r="I52" s="104" t="str">
        <f>'Parcijalni_cjeloviti ispit'!I53</f>
        <v/>
      </c>
      <c r="J52" s="259">
        <f>'Parcijalni_cjeloviti ispit'!J53</f>
        <v>0</v>
      </c>
      <c r="K52" s="104" t="str">
        <f>'Parcijalni_cjeloviti ispit'!K53</f>
        <v/>
      </c>
      <c r="L52" s="259">
        <f>'Parcijalni_cjeloviti ispit'!L53</f>
        <v>0</v>
      </c>
      <c r="M52" s="104" t="str">
        <f>'Parcijalni_cjeloviti ispit'!M53</f>
        <v/>
      </c>
      <c r="N52" s="259">
        <f>'Parcijalni_cjeloviti ispit'!N53</f>
        <v>0</v>
      </c>
      <c r="O52" s="104" t="str">
        <f>'Parcijalni_cjeloviti ispit'!O53</f>
        <v/>
      </c>
      <c r="P52" s="259">
        <f>'Parcijalni_cjeloviti ispit'!P53</f>
        <v>0</v>
      </c>
      <c r="Q52" s="104" t="str">
        <f>'Parcijalni_cjeloviti ispit'!Q53</f>
        <v/>
      </c>
      <c r="R52" s="259">
        <f>'Parcijalni_cjeloviti ispit'!R53</f>
        <v>0</v>
      </c>
      <c r="S52" s="236">
        <f>'Parcijalni_cjeloviti ispit'!S53</f>
        <v>0</v>
      </c>
      <c r="T52" s="236">
        <f>'Parcijalni_cjeloviti ispit'!T53</f>
        <v>0</v>
      </c>
    </row>
    <row r="53" spans="1:20" x14ac:dyDescent="0.25">
      <c r="A53" s="256">
        <f>'Parcijalni_cjeloviti ispit'!A54</f>
        <v>24</v>
      </c>
      <c r="B53" s="290" t="str">
        <f>'Parcijalni_cjeloviti ispit'!B54</f>
        <v xml:space="preserve"> </v>
      </c>
      <c r="C53" s="256">
        <f>'Parcijalni_cjeloviti ispit'!C54</f>
        <v>0</v>
      </c>
      <c r="D53" s="100" t="str">
        <f>'Parcijalni_cjeloviti ispit'!D54</f>
        <v>B</v>
      </c>
      <c r="E53" s="101">
        <f>'Parcijalni_cjeloviti ispit'!E54</f>
        <v>0</v>
      </c>
      <c r="F53" s="258" t="str">
        <f>'Parcijalni_cjeloviti ispit'!F54</f>
        <v>NE</v>
      </c>
      <c r="G53" s="101">
        <f>'Parcijalni_cjeloviti ispit'!G54</f>
        <v>0</v>
      </c>
      <c r="H53" s="258" t="str">
        <f>'Parcijalni_cjeloviti ispit'!H54</f>
        <v>NE</v>
      </c>
      <c r="I53" s="101">
        <f>'Parcijalni_cjeloviti ispit'!I54</f>
        <v>0</v>
      </c>
      <c r="J53" s="258" t="str">
        <f>'Parcijalni_cjeloviti ispit'!J54</f>
        <v>NE</v>
      </c>
      <c r="K53" s="101">
        <f>'Parcijalni_cjeloviti ispit'!K54</f>
        <v>0</v>
      </c>
      <c r="L53" s="258" t="str">
        <f>'Parcijalni_cjeloviti ispit'!L54</f>
        <v>NE</v>
      </c>
      <c r="M53" s="101">
        <f>'Parcijalni_cjeloviti ispit'!M54</f>
        <v>0</v>
      </c>
      <c r="N53" s="258" t="str">
        <f>'Parcijalni_cjeloviti ispit'!N54</f>
        <v>NE</v>
      </c>
      <c r="O53" s="101">
        <f>'Parcijalni_cjeloviti ispit'!O54</f>
        <v>0</v>
      </c>
      <c r="P53" s="258" t="str">
        <f>'Parcijalni_cjeloviti ispit'!P54</f>
        <v>NE</v>
      </c>
      <c r="Q53" s="101">
        <f>'Parcijalni_cjeloviti ispit'!Q54</f>
        <v>0</v>
      </c>
      <c r="R53" s="258" t="str">
        <f>'Parcijalni_cjeloviti ispit'!R54</f>
        <v>NE</v>
      </c>
      <c r="S53" s="235">
        <f>'Parcijalni_cjeloviti ispit'!S54</f>
        <v>0</v>
      </c>
      <c r="T53" s="235" t="str">
        <f>'Parcijalni_cjeloviti ispit'!T54</f>
        <v>NE</v>
      </c>
    </row>
    <row r="54" spans="1:20" ht="15.75" thickBot="1" x14ac:dyDescent="0.3">
      <c r="A54" s="257">
        <f>'Parcijalni_cjeloviti ispit'!A55</f>
        <v>0</v>
      </c>
      <c r="B54" s="291">
        <f>'Parcijalni_cjeloviti ispit'!B55</f>
        <v>0</v>
      </c>
      <c r="C54" s="257">
        <f>'Parcijalni_cjeloviti ispit'!C55</f>
        <v>0</v>
      </c>
      <c r="D54" s="102" t="str">
        <f>'Parcijalni_cjeloviti ispit'!D55</f>
        <v>P</v>
      </c>
      <c r="E54" s="103" t="str">
        <f>'Parcijalni_cjeloviti ispit'!E55</f>
        <v/>
      </c>
      <c r="F54" s="259">
        <f>'Parcijalni_cjeloviti ispit'!F55</f>
        <v>0</v>
      </c>
      <c r="G54" s="104" t="str">
        <f>'Parcijalni_cjeloviti ispit'!G55</f>
        <v/>
      </c>
      <c r="H54" s="259">
        <f>'Parcijalni_cjeloviti ispit'!H55</f>
        <v>0</v>
      </c>
      <c r="I54" s="104" t="str">
        <f>'Parcijalni_cjeloviti ispit'!I55</f>
        <v/>
      </c>
      <c r="J54" s="259">
        <f>'Parcijalni_cjeloviti ispit'!J55</f>
        <v>0</v>
      </c>
      <c r="K54" s="104" t="str">
        <f>'Parcijalni_cjeloviti ispit'!K55</f>
        <v/>
      </c>
      <c r="L54" s="259">
        <f>'Parcijalni_cjeloviti ispit'!L55</f>
        <v>0</v>
      </c>
      <c r="M54" s="104" t="str">
        <f>'Parcijalni_cjeloviti ispit'!M55</f>
        <v/>
      </c>
      <c r="N54" s="259">
        <f>'Parcijalni_cjeloviti ispit'!N55</f>
        <v>0</v>
      </c>
      <c r="O54" s="104" t="str">
        <f>'Parcijalni_cjeloviti ispit'!O55</f>
        <v/>
      </c>
      <c r="P54" s="259">
        <f>'Parcijalni_cjeloviti ispit'!P55</f>
        <v>0</v>
      </c>
      <c r="Q54" s="104" t="str">
        <f>'Parcijalni_cjeloviti ispit'!Q55</f>
        <v/>
      </c>
      <c r="R54" s="259">
        <f>'Parcijalni_cjeloviti ispit'!R55</f>
        <v>0</v>
      </c>
      <c r="S54" s="236">
        <f>'Parcijalni_cjeloviti ispit'!S55</f>
        <v>0</v>
      </c>
      <c r="T54" s="236">
        <f>'Parcijalni_cjeloviti ispit'!T55</f>
        <v>0</v>
      </c>
    </row>
    <row r="55" spans="1:20" x14ac:dyDescent="0.25">
      <c r="A55" s="256">
        <f>'Parcijalni_cjeloviti ispit'!A56</f>
        <v>25</v>
      </c>
      <c r="B55" s="290" t="str">
        <f>'Parcijalni_cjeloviti ispit'!B56</f>
        <v xml:space="preserve"> </v>
      </c>
      <c r="C55" s="256">
        <f>'Parcijalni_cjeloviti ispit'!C56</f>
        <v>0</v>
      </c>
      <c r="D55" s="100" t="str">
        <f>'Parcijalni_cjeloviti ispit'!D56</f>
        <v>B</v>
      </c>
      <c r="E55" s="101">
        <f>'Parcijalni_cjeloviti ispit'!E56</f>
        <v>0</v>
      </c>
      <c r="F55" s="258" t="str">
        <f>'Parcijalni_cjeloviti ispit'!F56</f>
        <v>NE</v>
      </c>
      <c r="G55" s="101">
        <f>'Parcijalni_cjeloviti ispit'!G56</f>
        <v>0</v>
      </c>
      <c r="H55" s="258" t="str">
        <f>'Parcijalni_cjeloviti ispit'!H56</f>
        <v>NE</v>
      </c>
      <c r="I55" s="101">
        <f>'Parcijalni_cjeloviti ispit'!I56</f>
        <v>0</v>
      </c>
      <c r="J55" s="258" t="str">
        <f>'Parcijalni_cjeloviti ispit'!J56</f>
        <v>NE</v>
      </c>
      <c r="K55" s="101">
        <f>'Parcijalni_cjeloviti ispit'!K56</f>
        <v>0</v>
      </c>
      <c r="L55" s="258" t="str">
        <f>'Parcijalni_cjeloviti ispit'!L56</f>
        <v>NE</v>
      </c>
      <c r="M55" s="101">
        <f>'Parcijalni_cjeloviti ispit'!M56</f>
        <v>0</v>
      </c>
      <c r="N55" s="258" t="str">
        <f>'Parcijalni_cjeloviti ispit'!N56</f>
        <v>NE</v>
      </c>
      <c r="O55" s="101">
        <f>'Parcijalni_cjeloviti ispit'!O56</f>
        <v>0</v>
      </c>
      <c r="P55" s="258" t="str">
        <f>'Parcijalni_cjeloviti ispit'!P56</f>
        <v>NE</v>
      </c>
      <c r="Q55" s="101">
        <f>'Parcijalni_cjeloviti ispit'!Q56</f>
        <v>0</v>
      </c>
      <c r="R55" s="258" t="str">
        <f>'Parcijalni_cjeloviti ispit'!R56</f>
        <v>NE</v>
      </c>
      <c r="S55" s="235">
        <f>'Parcijalni_cjeloviti ispit'!S56</f>
        <v>0</v>
      </c>
      <c r="T55" s="235" t="str">
        <f>'Parcijalni_cjeloviti ispit'!T56</f>
        <v>NE</v>
      </c>
    </row>
    <row r="56" spans="1:20" ht="15.75" thickBot="1" x14ac:dyDescent="0.3">
      <c r="A56" s="257">
        <f>'Parcijalni_cjeloviti ispit'!A57</f>
        <v>0</v>
      </c>
      <c r="B56" s="291">
        <f>'Parcijalni_cjeloviti ispit'!B57</f>
        <v>0</v>
      </c>
      <c r="C56" s="257">
        <f>'Parcijalni_cjeloviti ispit'!C57</f>
        <v>0</v>
      </c>
      <c r="D56" s="102" t="str">
        <f>'Parcijalni_cjeloviti ispit'!D57</f>
        <v>P</v>
      </c>
      <c r="E56" s="103" t="str">
        <f>'Parcijalni_cjeloviti ispit'!E57</f>
        <v/>
      </c>
      <c r="F56" s="259">
        <f>'Parcijalni_cjeloviti ispit'!F57</f>
        <v>0</v>
      </c>
      <c r="G56" s="104" t="str">
        <f>'Parcijalni_cjeloviti ispit'!G57</f>
        <v/>
      </c>
      <c r="H56" s="259">
        <f>'Parcijalni_cjeloviti ispit'!H57</f>
        <v>0</v>
      </c>
      <c r="I56" s="104" t="str">
        <f>'Parcijalni_cjeloviti ispit'!I57</f>
        <v/>
      </c>
      <c r="J56" s="259">
        <f>'Parcijalni_cjeloviti ispit'!J57</f>
        <v>0</v>
      </c>
      <c r="K56" s="104" t="str">
        <f>'Parcijalni_cjeloviti ispit'!K57</f>
        <v/>
      </c>
      <c r="L56" s="259">
        <f>'Parcijalni_cjeloviti ispit'!L57</f>
        <v>0</v>
      </c>
      <c r="M56" s="104" t="str">
        <f>'Parcijalni_cjeloviti ispit'!M57</f>
        <v/>
      </c>
      <c r="N56" s="259">
        <f>'Parcijalni_cjeloviti ispit'!N57</f>
        <v>0</v>
      </c>
      <c r="O56" s="104" t="str">
        <f>'Parcijalni_cjeloviti ispit'!O57</f>
        <v/>
      </c>
      <c r="P56" s="259">
        <f>'Parcijalni_cjeloviti ispit'!P57</f>
        <v>0</v>
      </c>
      <c r="Q56" s="104" t="str">
        <f>'Parcijalni_cjeloviti ispit'!Q57</f>
        <v/>
      </c>
      <c r="R56" s="259">
        <f>'Parcijalni_cjeloviti ispit'!R57</f>
        <v>0</v>
      </c>
      <c r="S56" s="236">
        <f>'Parcijalni_cjeloviti ispit'!S57</f>
        <v>0</v>
      </c>
      <c r="T56" s="236">
        <f>'Parcijalni_cjeloviti ispit'!T57</f>
        <v>0</v>
      </c>
    </row>
    <row r="57" spans="1:20" x14ac:dyDescent="0.25">
      <c r="A57" s="256">
        <f>'Parcijalni_cjeloviti ispit'!A58</f>
        <v>26</v>
      </c>
      <c r="B57" s="290" t="str">
        <f>'Parcijalni_cjeloviti ispit'!B58</f>
        <v xml:space="preserve"> </v>
      </c>
      <c r="C57" s="256">
        <f>'Parcijalni_cjeloviti ispit'!C58</f>
        <v>0</v>
      </c>
      <c r="D57" s="100" t="str">
        <f>'Parcijalni_cjeloviti ispit'!D58</f>
        <v>B</v>
      </c>
      <c r="E57" s="101">
        <f>'Parcijalni_cjeloviti ispit'!E58</f>
        <v>0</v>
      </c>
      <c r="F57" s="258" t="str">
        <f>'Parcijalni_cjeloviti ispit'!F58</f>
        <v>NE</v>
      </c>
      <c r="G57" s="101">
        <f>'Parcijalni_cjeloviti ispit'!G58</f>
        <v>0</v>
      </c>
      <c r="H57" s="258" t="str">
        <f>'Parcijalni_cjeloviti ispit'!H58</f>
        <v>NE</v>
      </c>
      <c r="I57" s="101">
        <f>'Parcijalni_cjeloviti ispit'!I58</f>
        <v>0</v>
      </c>
      <c r="J57" s="258" t="str">
        <f>'Parcijalni_cjeloviti ispit'!J58</f>
        <v>NE</v>
      </c>
      <c r="K57" s="101">
        <f>'Parcijalni_cjeloviti ispit'!K58</f>
        <v>0</v>
      </c>
      <c r="L57" s="258" t="str">
        <f>'Parcijalni_cjeloviti ispit'!L58</f>
        <v>NE</v>
      </c>
      <c r="M57" s="101">
        <f>'Parcijalni_cjeloviti ispit'!M58</f>
        <v>0</v>
      </c>
      <c r="N57" s="258" t="str">
        <f>'Parcijalni_cjeloviti ispit'!N58</f>
        <v>NE</v>
      </c>
      <c r="O57" s="101">
        <f>'Parcijalni_cjeloviti ispit'!O58</f>
        <v>0</v>
      </c>
      <c r="P57" s="258" t="str">
        <f>'Parcijalni_cjeloviti ispit'!P58</f>
        <v>NE</v>
      </c>
      <c r="Q57" s="101">
        <f>'Parcijalni_cjeloviti ispit'!Q58</f>
        <v>0</v>
      </c>
      <c r="R57" s="258" t="str">
        <f>'Parcijalni_cjeloviti ispit'!R58</f>
        <v>NE</v>
      </c>
      <c r="S57" s="235">
        <f>'Parcijalni_cjeloviti ispit'!S58</f>
        <v>0</v>
      </c>
      <c r="T57" s="235" t="str">
        <f>'Parcijalni_cjeloviti ispit'!T58</f>
        <v>NE</v>
      </c>
    </row>
    <row r="58" spans="1:20" ht="15.75" thickBot="1" x14ac:dyDescent="0.3">
      <c r="A58" s="257">
        <f>'Parcijalni_cjeloviti ispit'!A59</f>
        <v>0</v>
      </c>
      <c r="B58" s="291">
        <f>'Parcijalni_cjeloviti ispit'!B59</f>
        <v>0</v>
      </c>
      <c r="C58" s="257">
        <f>'Parcijalni_cjeloviti ispit'!C59</f>
        <v>0</v>
      </c>
      <c r="D58" s="102" t="str">
        <f>'Parcijalni_cjeloviti ispit'!D59</f>
        <v>P</v>
      </c>
      <c r="E58" s="103" t="str">
        <f>'Parcijalni_cjeloviti ispit'!E59</f>
        <v/>
      </c>
      <c r="F58" s="259">
        <f>'Parcijalni_cjeloviti ispit'!F59</f>
        <v>0</v>
      </c>
      <c r="G58" s="104" t="str">
        <f>'Parcijalni_cjeloviti ispit'!G59</f>
        <v/>
      </c>
      <c r="H58" s="259">
        <f>'Parcijalni_cjeloviti ispit'!H59</f>
        <v>0</v>
      </c>
      <c r="I58" s="104" t="str">
        <f>'Parcijalni_cjeloviti ispit'!I59</f>
        <v/>
      </c>
      <c r="J58" s="259">
        <f>'Parcijalni_cjeloviti ispit'!J59</f>
        <v>0</v>
      </c>
      <c r="K58" s="104" t="str">
        <f>'Parcijalni_cjeloviti ispit'!K59</f>
        <v/>
      </c>
      <c r="L58" s="259">
        <f>'Parcijalni_cjeloviti ispit'!L59</f>
        <v>0</v>
      </c>
      <c r="M58" s="104" t="str">
        <f>'Parcijalni_cjeloviti ispit'!M59</f>
        <v/>
      </c>
      <c r="N58" s="259">
        <f>'Parcijalni_cjeloviti ispit'!N59</f>
        <v>0</v>
      </c>
      <c r="O58" s="104" t="str">
        <f>'Parcijalni_cjeloviti ispit'!O59</f>
        <v/>
      </c>
      <c r="P58" s="259">
        <f>'Parcijalni_cjeloviti ispit'!P59</f>
        <v>0</v>
      </c>
      <c r="Q58" s="104" t="str">
        <f>'Parcijalni_cjeloviti ispit'!Q59</f>
        <v/>
      </c>
      <c r="R58" s="259">
        <f>'Parcijalni_cjeloviti ispit'!R59</f>
        <v>0</v>
      </c>
      <c r="S58" s="236">
        <f>'Parcijalni_cjeloviti ispit'!S59</f>
        <v>0</v>
      </c>
      <c r="T58" s="236">
        <f>'Parcijalni_cjeloviti ispit'!T59</f>
        <v>0</v>
      </c>
    </row>
    <row r="59" spans="1:20" x14ac:dyDescent="0.25">
      <c r="A59" s="256">
        <f>'Parcijalni_cjeloviti ispit'!A60</f>
        <v>27</v>
      </c>
      <c r="B59" s="290" t="str">
        <f>'Parcijalni_cjeloviti ispit'!B60</f>
        <v xml:space="preserve"> </v>
      </c>
      <c r="C59" s="256">
        <f>'Parcijalni_cjeloviti ispit'!C60</f>
        <v>0</v>
      </c>
      <c r="D59" s="100" t="str">
        <f>'Parcijalni_cjeloviti ispit'!D60</f>
        <v>B</v>
      </c>
      <c r="E59" s="101">
        <f>'Parcijalni_cjeloviti ispit'!E60</f>
        <v>0</v>
      </c>
      <c r="F59" s="258" t="str">
        <f>'Parcijalni_cjeloviti ispit'!F60</f>
        <v>NE</v>
      </c>
      <c r="G59" s="101">
        <f>'Parcijalni_cjeloviti ispit'!G60</f>
        <v>0</v>
      </c>
      <c r="H59" s="258" t="str">
        <f>'Parcijalni_cjeloviti ispit'!H60</f>
        <v>NE</v>
      </c>
      <c r="I59" s="101">
        <f>'Parcijalni_cjeloviti ispit'!I60</f>
        <v>0</v>
      </c>
      <c r="J59" s="258" t="str">
        <f>'Parcijalni_cjeloviti ispit'!J60</f>
        <v>NE</v>
      </c>
      <c r="K59" s="101">
        <f>'Parcijalni_cjeloviti ispit'!K60</f>
        <v>0</v>
      </c>
      <c r="L59" s="258" t="str">
        <f>'Parcijalni_cjeloviti ispit'!L60</f>
        <v>NE</v>
      </c>
      <c r="M59" s="101">
        <f>'Parcijalni_cjeloviti ispit'!M60</f>
        <v>0</v>
      </c>
      <c r="N59" s="258" t="str">
        <f>'Parcijalni_cjeloviti ispit'!N60</f>
        <v>NE</v>
      </c>
      <c r="O59" s="101">
        <f>'Parcijalni_cjeloviti ispit'!O60</f>
        <v>0</v>
      </c>
      <c r="P59" s="258" t="str">
        <f>'Parcijalni_cjeloviti ispit'!P60</f>
        <v>NE</v>
      </c>
      <c r="Q59" s="101">
        <f>'Parcijalni_cjeloviti ispit'!Q60</f>
        <v>0</v>
      </c>
      <c r="R59" s="258" t="str">
        <f>'Parcijalni_cjeloviti ispit'!R60</f>
        <v>NE</v>
      </c>
      <c r="S59" s="235">
        <f>'Parcijalni_cjeloviti ispit'!S60</f>
        <v>0</v>
      </c>
      <c r="T59" s="235" t="str">
        <f>'Parcijalni_cjeloviti ispit'!T60</f>
        <v>NE</v>
      </c>
    </row>
    <row r="60" spans="1:20" ht="15.75" thickBot="1" x14ac:dyDescent="0.3">
      <c r="A60" s="257">
        <f>'Parcijalni_cjeloviti ispit'!A61</f>
        <v>0</v>
      </c>
      <c r="B60" s="291">
        <f>'Parcijalni_cjeloviti ispit'!B61</f>
        <v>0</v>
      </c>
      <c r="C60" s="257">
        <f>'Parcijalni_cjeloviti ispit'!C61</f>
        <v>0</v>
      </c>
      <c r="D60" s="102" t="str">
        <f>'Parcijalni_cjeloviti ispit'!D61</f>
        <v>P</v>
      </c>
      <c r="E60" s="103" t="str">
        <f>'Parcijalni_cjeloviti ispit'!E61</f>
        <v/>
      </c>
      <c r="F60" s="259">
        <f>'Parcijalni_cjeloviti ispit'!F61</f>
        <v>0</v>
      </c>
      <c r="G60" s="104" t="str">
        <f>'Parcijalni_cjeloviti ispit'!G61</f>
        <v/>
      </c>
      <c r="H60" s="259">
        <f>'Parcijalni_cjeloviti ispit'!H61</f>
        <v>0</v>
      </c>
      <c r="I60" s="104" t="str">
        <f>'Parcijalni_cjeloviti ispit'!I61</f>
        <v/>
      </c>
      <c r="J60" s="259">
        <f>'Parcijalni_cjeloviti ispit'!J61</f>
        <v>0</v>
      </c>
      <c r="K60" s="104" t="str">
        <f>'Parcijalni_cjeloviti ispit'!K61</f>
        <v/>
      </c>
      <c r="L60" s="259">
        <f>'Parcijalni_cjeloviti ispit'!L61</f>
        <v>0</v>
      </c>
      <c r="M60" s="104" t="str">
        <f>'Parcijalni_cjeloviti ispit'!M61</f>
        <v/>
      </c>
      <c r="N60" s="259">
        <f>'Parcijalni_cjeloviti ispit'!N61</f>
        <v>0</v>
      </c>
      <c r="O60" s="104" t="str">
        <f>'Parcijalni_cjeloviti ispit'!O61</f>
        <v/>
      </c>
      <c r="P60" s="259">
        <f>'Parcijalni_cjeloviti ispit'!P61</f>
        <v>0</v>
      </c>
      <c r="Q60" s="104" t="str">
        <f>'Parcijalni_cjeloviti ispit'!Q61</f>
        <v/>
      </c>
      <c r="R60" s="259">
        <f>'Parcijalni_cjeloviti ispit'!R61</f>
        <v>0</v>
      </c>
      <c r="S60" s="236">
        <f>'Parcijalni_cjeloviti ispit'!S61</f>
        <v>0</v>
      </c>
      <c r="T60" s="236">
        <f>'Parcijalni_cjeloviti ispit'!T61</f>
        <v>0</v>
      </c>
    </row>
    <row r="61" spans="1:20" x14ac:dyDescent="0.25">
      <c r="A61" s="256">
        <f>'Parcijalni_cjeloviti ispit'!A62</f>
        <v>28</v>
      </c>
      <c r="B61" s="290" t="str">
        <f>'Parcijalni_cjeloviti ispit'!B62</f>
        <v xml:space="preserve"> </v>
      </c>
      <c r="C61" s="256">
        <f>'Parcijalni_cjeloviti ispit'!C62</f>
        <v>0</v>
      </c>
      <c r="D61" s="100" t="str">
        <f>'Parcijalni_cjeloviti ispit'!D62</f>
        <v>B</v>
      </c>
      <c r="E61" s="101">
        <f>'Parcijalni_cjeloviti ispit'!E62</f>
        <v>0</v>
      </c>
      <c r="F61" s="258" t="str">
        <f>'Parcijalni_cjeloviti ispit'!F62</f>
        <v>NE</v>
      </c>
      <c r="G61" s="101">
        <f>'Parcijalni_cjeloviti ispit'!G62</f>
        <v>0</v>
      </c>
      <c r="H61" s="258" t="str">
        <f>'Parcijalni_cjeloviti ispit'!H62</f>
        <v>NE</v>
      </c>
      <c r="I61" s="101">
        <f>'Parcijalni_cjeloviti ispit'!I62</f>
        <v>0</v>
      </c>
      <c r="J61" s="258" t="str">
        <f>'Parcijalni_cjeloviti ispit'!J62</f>
        <v>NE</v>
      </c>
      <c r="K61" s="101">
        <f>'Parcijalni_cjeloviti ispit'!K62</f>
        <v>0</v>
      </c>
      <c r="L61" s="258" t="str">
        <f>'Parcijalni_cjeloviti ispit'!L62</f>
        <v>NE</v>
      </c>
      <c r="M61" s="101">
        <f>'Parcijalni_cjeloviti ispit'!M62</f>
        <v>0</v>
      </c>
      <c r="N61" s="258" t="str">
        <f>'Parcijalni_cjeloviti ispit'!N62</f>
        <v>NE</v>
      </c>
      <c r="O61" s="101">
        <f>'Parcijalni_cjeloviti ispit'!O62</f>
        <v>0</v>
      </c>
      <c r="P61" s="258" t="str">
        <f>'Parcijalni_cjeloviti ispit'!P62</f>
        <v>NE</v>
      </c>
      <c r="Q61" s="101">
        <f>'Parcijalni_cjeloviti ispit'!Q62</f>
        <v>0</v>
      </c>
      <c r="R61" s="258" t="str">
        <f>'Parcijalni_cjeloviti ispit'!R62</f>
        <v>NE</v>
      </c>
      <c r="S61" s="235">
        <f>'Parcijalni_cjeloviti ispit'!S62</f>
        <v>0</v>
      </c>
      <c r="T61" s="235" t="str">
        <f>'Parcijalni_cjeloviti ispit'!T62</f>
        <v>NE</v>
      </c>
    </row>
    <row r="62" spans="1:20" ht="15.75" thickBot="1" x14ac:dyDescent="0.3">
      <c r="A62" s="257">
        <f>'Parcijalni_cjeloviti ispit'!A63</f>
        <v>0</v>
      </c>
      <c r="B62" s="291">
        <f>'Parcijalni_cjeloviti ispit'!B63</f>
        <v>0</v>
      </c>
      <c r="C62" s="257">
        <f>'Parcijalni_cjeloviti ispit'!C63</f>
        <v>0</v>
      </c>
      <c r="D62" s="102" t="str">
        <f>'Parcijalni_cjeloviti ispit'!D63</f>
        <v>P</v>
      </c>
      <c r="E62" s="103" t="str">
        <f>'Parcijalni_cjeloviti ispit'!E63</f>
        <v/>
      </c>
      <c r="F62" s="259">
        <f>'Parcijalni_cjeloviti ispit'!F63</f>
        <v>0</v>
      </c>
      <c r="G62" s="104" t="str">
        <f>'Parcijalni_cjeloviti ispit'!G63</f>
        <v/>
      </c>
      <c r="H62" s="259">
        <f>'Parcijalni_cjeloviti ispit'!H63</f>
        <v>0</v>
      </c>
      <c r="I62" s="104" t="str">
        <f>'Parcijalni_cjeloviti ispit'!I63</f>
        <v/>
      </c>
      <c r="J62" s="259">
        <f>'Parcijalni_cjeloviti ispit'!J63</f>
        <v>0</v>
      </c>
      <c r="K62" s="104" t="str">
        <f>'Parcijalni_cjeloviti ispit'!K63</f>
        <v/>
      </c>
      <c r="L62" s="259">
        <f>'Parcijalni_cjeloviti ispit'!L63</f>
        <v>0</v>
      </c>
      <c r="M62" s="104" t="str">
        <f>'Parcijalni_cjeloviti ispit'!M63</f>
        <v/>
      </c>
      <c r="N62" s="259">
        <f>'Parcijalni_cjeloviti ispit'!N63</f>
        <v>0</v>
      </c>
      <c r="O62" s="104" t="str">
        <f>'Parcijalni_cjeloviti ispit'!O63</f>
        <v/>
      </c>
      <c r="P62" s="259">
        <f>'Parcijalni_cjeloviti ispit'!P63</f>
        <v>0</v>
      </c>
      <c r="Q62" s="104" t="str">
        <f>'Parcijalni_cjeloviti ispit'!Q63</f>
        <v/>
      </c>
      <c r="R62" s="259">
        <f>'Parcijalni_cjeloviti ispit'!R63</f>
        <v>0</v>
      </c>
      <c r="S62" s="236">
        <f>'Parcijalni_cjeloviti ispit'!S63</f>
        <v>0</v>
      </c>
      <c r="T62" s="236">
        <f>'Parcijalni_cjeloviti ispit'!T63</f>
        <v>0</v>
      </c>
    </row>
    <row r="63" spans="1:20" x14ac:dyDescent="0.25">
      <c r="A63" s="256">
        <f>'Parcijalni_cjeloviti ispit'!A64</f>
        <v>29</v>
      </c>
      <c r="B63" s="290" t="str">
        <f>'Parcijalni_cjeloviti ispit'!B64</f>
        <v xml:space="preserve"> </v>
      </c>
      <c r="C63" s="256">
        <f>'Parcijalni_cjeloviti ispit'!C64</f>
        <v>0</v>
      </c>
      <c r="D63" s="100" t="str">
        <f>'Parcijalni_cjeloviti ispit'!D64</f>
        <v>B</v>
      </c>
      <c r="E63" s="101">
        <f>'Parcijalni_cjeloviti ispit'!E64</f>
        <v>0</v>
      </c>
      <c r="F63" s="258" t="str">
        <f>'Parcijalni_cjeloviti ispit'!F64</f>
        <v>NE</v>
      </c>
      <c r="G63" s="101">
        <f>'Parcijalni_cjeloviti ispit'!G64</f>
        <v>0</v>
      </c>
      <c r="H63" s="258" t="str">
        <f>'Parcijalni_cjeloviti ispit'!H64</f>
        <v>NE</v>
      </c>
      <c r="I63" s="101">
        <f>'Parcijalni_cjeloviti ispit'!I64</f>
        <v>0</v>
      </c>
      <c r="J63" s="258" t="str">
        <f>'Parcijalni_cjeloviti ispit'!J64</f>
        <v>NE</v>
      </c>
      <c r="K63" s="101">
        <f>'Parcijalni_cjeloviti ispit'!K64</f>
        <v>0</v>
      </c>
      <c r="L63" s="258" t="str">
        <f>'Parcijalni_cjeloviti ispit'!L64</f>
        <v>NE</v>
      </c>
      <c r="M63" s="101">
        <f>'Parcijalni_cjeloviti ispit'!M64</f>
        <v>0</v>
      </c>
      <c r="N63" s="258" t="str">
        <f>'Parcijalni_cjeloviti ispit'!N64</f>
        <v>NE</v>
      </c>
      <c r="O63" s="101">
        <f>'Parcijalni_cjeloviti ispit'!O64</f>
        <v>0</v>
      </c>
      <c r="P63" s="258" t="str">
        <f>'Parcijalni_cjeloviti ispit'!P64</f>
        <v>NE</v>
      </c>
      <c r="Q63" s="101">
        <f>'Parcijalni_cjeloviti ispit'!Q64</f>
        <v>0</v>
      </c>
      <c r="R63" s="258" t="str">
        <f>'Parcijalni_cjeloviti ispit'!R64</f>
        <v>NE</v>
      </c>
      <c r="S63" s="235">
        <f>'Parcijalni_cjeloviti ispit'!S64</f>
        <v>0</v>
      </c>
      <c r="T63" s="235" t="str">
        <f>'Parcijalni_cjeloviti ispit'!T64</f>
        <v>NE</v>
      </c>
    </row>
    <row r="64" spans="1:20" ht="15.75" thickBot="1" x14ac:dyDescent="0.3">
      <c r="A64" s="257">
        <f>'Parcijalni_cjeloviti ispit'!A65</f>
        <v>0</v>
      </c>
      <c r="B64" s="291">
        <f>'Parcijalni_cjeloviti ispit'!B65</f>
        <v>0</v>
      </c>
      <c r="C64" s="257">
        <f>'Parcijalni_cjeloviti ispit'!C65</f>
        <v>0</v>
      </c>
      <c r="D64" s="102" t="str">
        <f>'Parcijalni_cjeloviti ispit'!D65</f>
        <v>P</v>
      </c>
      <c r="E64" s="103" t="str">
        <f>'Parcijalni_cjeloviti ispit'!E65</f>
        <v/>
      </c>
      <c r="F64" s="259">
        <f>'Parcijalni_cjeloviti ispit'!F65</f>
        <v>0</v>
      </c>
      <c r="G64" s="104" t="str">
        <f>'Parcijalni_cjeloviti ispit'!G65</f>
        <v/>
      </c>
      <c r="H64" s="259">
        <f>'Parcijalni_cjeloviti ispit'!H65</f>
        <v>0</v>
      </c>
      <c r="I64" s="104" t="str">
        <f>'Parcijalni_cjeloviti ispit'!I65</f>
        <v/>
      </c>
      <c r="J64" s="259">
        <f>'Parcijalni_cjeloviti ispit'!J65</f>
        <v>0</v>
      </c>
      <c r="K64" s="104" t="str">
        <f>'Parcijalni_cjeloviti ispit'!K65</f>
        <v/>
      </c>
      <c r="L64" s="259">
        <f>'Parcijalni_cjeloviti ispit'!L65</f>
        <v>0</v>
      </c>
      <c r="M64" s="104" t="str">
        <f>'Parcijalni_cjeloviti ispit'!M65</f>
        <v/>
      </c>
      <c r="N64" s="259">
        <f>'Parcijalni_cjeloviti ispit'!N65</f>
        <v>0</v>
      </c>
      <c r="O64" s="104" t="str">
        <f>'Parcijalni_cjeloviti ispit'!O65</f>
        <v/>
      </c>
      <c r="P64" s="259">
        <f>'Parcijalni_cjeloviti ispit'!P65</f>
        <v>0</v>
      </c>
      <c r="Q64" s="104" t="str">
        <f>'Parcijalni_cjeloviti ispit'!Q65</f>
        <v/>
      </c>
      <c r="R64" s="259">
        <f>'Parcijalni_cjeloviti ispit'!R65</f>
        <v>0</v>
      </c>
      <c r="S64" s="236">
        <f>'Parcijalni_cjeloviti ispit'!S65</f>
        <v>0</v>
      </c>
      <c r="T64" s="236">
        <f>'Parcijalni_cjeloviti ispit'!T65</f>
        <v>0</v>
      </c>
    </row>
    <row r="65" spans="1:20" x14ac:dyDescent="0.25">
      <c r="A65" s="256">
        <f>'Parcijalni_cjeloviti ispit'!A66</f>
        <v>30</v>
      </c>
      <c r="B65" s="290" t="str">
        <f>'Parcijalni_cjeloviti ispit'!B66</f>
        <v xml:space="preserve"> </v>
      </c>
      <c r="C65" s="256">
        <f>'Parcijalni_cjeloviti ispit'!C66</f>
        <v>0</v>
      </c>
      <c r="D65" s="100" t="str">
        <f>'Parcijalni_cjeloviti ispit'!D66</f>
        <v>B</v>
      </c>
      <c r="E65" s="101">
        <f>'Parcijalni_cjeloviti ispit'!E66</f>
        <v>0</v>
      </c>
      <c r="F65" s="258" t="str">
        <f>'Parcijalni_cjeloviti ispit'!F66</f>
        <v>NE</v>
      </c>
      <c r="G65" s="101">
        <f>'Parcijalni_cjeloviti ispit'!G66</f>
        <v>0</v>
      </c>
      <c r="H65" s="258" t="str">
        <f>'Parcijalni_cjeloviti ispit'!H66</f>
        <v>NE</v>
      </c>
      <c r="I65" s="101">
        <f>'Parcijalni_cjeloviti ispit'!I66</f>
        <v>0</v>
      </c>
      <c r="J65" s="258" t="str">
        <f>'Parcijalni_cjeloviti ispit'!J66</f>
        <v>NE</v>
      </c>
      <c r="K65" s="101">
        <f>'Parcijalni_cjeloviti ispit'!K66</f>
        <v>0</v>
      </c>
      <c r="L65" s="258" t="str">
        <f>'Parcijalni_cjeloviti ispit'!L66</f>
        <v>NE</v>
      </c>
      <c r="M65" s="101">
        <f>'Parcijalni_cjeloviti ispit'!M66</f>
        <v>0</v>
      </c>
      <c r="N65" s="258" t="str">
        <f>'Parcijalni_cjeloviti ispit'!N66</f>
        <v>NE</v>
      </c>
      <c r="O65" s="101">
        <f>'Parcijalni_cjeloviti ispit'!O66</f>
        <v>0</v>
      </c>
      <c r="P65" s="258" t="str">
        <f>'Parcijalni_cjeloviti ispit'!P66</f>
        <v>NE</v>
      </c>
      <c r="Q65" s="101">
        <f>'Parcijalni_cjeloviti ispit'!Q66</f>
        <v>0</v>
      </c>
      <c r="R65" s="258" t="str">
        <f>'Parcijalni_cjeloviti ispit'!R66</f>
        <v>NE</v>
      </c>
      <c r="S65" s="235">
        <f>'Parcijalni_cjeloviti ispit'!S66</f>
        <v>0</v>
      </c>
      <c r="T65" s="235" t="str">
        <f>'Parcijalni_cjeloviti ispit'!T66</f>
        <v>NE</v>
      </c>
    </row>
    <row r="66" spans="1:20" ht="15.75" thickBot="1" x14ac:dyDescent="0.3">
      <c r="A66" s="257">
        <f>'Parcijalni_cjeloviti ispit'!A67</f>
        <v>0</v>
      </c>
      <c r="B66" s="291">
        <f>'Parcijalni_cjeloviti ispit'!B67</f>
        <v>0</v>
      </c>
      <c r="C66" s="257">
        <f>'Parcijalni_cjeloviti ispit'!C67</f>
        <v>0</v>
      </c>
      <c r="D66" s="102" t="str">
        <f>'Parcijalni_cjeloviti ispit'!D67</f>
        <v>P</v>
      </c>
      <c r="E66" s="103" t="str">
        <f>'Parcijalni_cjeloviti ispit'!E67</f>
        <v/>
      </c>
      <c r="F66" s="259">
        <f>'Parcijalni_cjeloviti ispit'!F67</f>
        <v>0</v>
      </c>
      <c r="G66" s="104" t="str">
        <f>'Parcijalni_cjeloviti ispit'!G67</f>
        <v/>
      </c>
      <c r="H66" s="259">
        <f>'Parcijalni_cjeloviti ispit'!H67</f>
        <v>0</v>
      </c>
      <c r="I66" s="104" t="str">
        <f>'Parcijalni_cjeloviti ispit'!I67</f>
        <v/>
      </c>
      <c r="J66" s="259">
        <f>'Parcijalni_cjeloviti ispit'!J67</f>
        <v>0</v>
      </c>
      <c r="K66" s="104" t="str">
        <f>'Parcijalni_cjeloviti ispit'!K67</f>
        <v/>
      </c>
      <c r="L66" s="259">
        <f>'Parcijalni_cjeloviti ispit'!L67</f>
        <v>0</v>
      </c>
      <c r="M66" s="104" t="str">
        <f>'Parcijalni_cjeloviti ispit'!M67</f>
        <v/>
      </c>
      <c r="N66" s="259">
        <f>'Parcijalni_cjeloviti ispit'!N67</f>
        <v>0</v>
      </c>
      <c r="O66" s="104" t="str">
        <f>'Parcijalni_cjeloviti ispit'!O67</f>
        <v/>
      </c>
      <c r="P66" s="259">
        <f>'Parcijalni_cjeloviti ispit'!P67</f>
        <v>0</v>
      </c>
      <c r="Q66" s="104" t="str">
        <f>'Parcijalni_cjeloviti ispit'!Q67</f>
        <v/>
      </c>
      <c r="R66" s="259">
        <f>'Parcijalni_cjeloviti ispit'!R67</f>
        <v>0</v>
      </c>
      <c r="S66" s="236">
        <f>'Parcijalni_cjeloviti ispit'!S67</f>
        <v>0</v>
      </c>
      <c r="T66" s="236">
        <f>'Parcijalni_cjeloviti ispit'!T67</f>
        <v>0</v>
      </c>
    </row>
    <row r="67" spans="1:20" x14ac:dyDescent="0.25">
      <c r="A67" s="256">
        <f>'Parcijalni_cjeloviti ispit'!A68</f>
        <v>31</v>
      </c>
      <c r="B67" s="290" t="str">
        <f>'Parcijalni_cjeloviti ispit'!B68</f>
        <v xml:space="preserve"> </v>
      </c>
      <c r="C67" s="256">
        <f>'Parcijalni_cjeloviti ispit'!C68</f>
        <v>0</v>
      </c>
      <c r="D67" s="100" t="str">
        <f>'Parcijalni_cjeloviti ispit'!D68</f>
        <v>B</v>
      </c>
      <c r="E67" s="101">
        <f>'Parcijalni_cjeloviti ispit'!E68</f>
        <v>0</v>
      </c>
      <c r="F67" s="258" t="str">
        <f>'Parcijalni_cjeloviti ispit'!F68</f>
        <v>NE</v>
      </c>
      <c r="G67" s="101">
        <f>'Parcijalni_cjeloviti ispit'!G68</f>
        <v>0</v>
      </c>
      <c r="H67" s="258" t="str">
        <f>'Parcijalni_cjeloviti ispit'!H68</f>
        <v>NE</v>
      </c>
      <c r="I67" s="101">
        <f>'Parcijalni_cjeloviti ispit'!I68</f>
        <v>0</v>
      </c>
      <c r="J67" s="258" t="str">
        <f>'Parcijalni_cjeloviti ispit'!J68</f>
        <v>NE</v>
      </c>
      <c r="K67" s="101">
        <f>'Parcijalni_cjeloviti ispit'!K68</f>
        <v>0</v>
      </c>
      <c r="L67" s="258" t="str">
        <f>'Parcijalni_cjeloviti ispit'!L68</f>
        <v>NE</v>
      </c>
      <c r="M67" s="101">
        <f>'Parcijalni_cjeloviti ispit'!M68</f>
        <v>0</v>
      </c>
      <c r="N67" s="258" t="str">
        <f>'Parcijalni_cjeloviti ispit'!N68</f>
        <v>NE</v>
      </c>
      <c r="O67" s="101">
        <f>'Parcijalni_cjeloviti ispit'!O68</f>
        <v>0</v>
      </c>
      <c r="P67" s="258" t="str">
        <f>'Parcijalni_cjeloviti ispit'!P68</f>
        <v>NE</v>
      </c>
      <c r="Q67" s="101">
        <f>'Parcijalni_cjeloviti ispit'!Q68</f>
        <v>0</v>
      </c>
      <c r="R67" s="258" t="str">
        <f>'Parcijalni_cjeloviti ispit'!R68</f>
        <v>NE</v>
      </c>
      <c r="S67" s="235">
        <f>'Parcijalni_cjeloviti ispit'!S68</f>
        <v>0</v>
      </c>
      <c r="T67" s="235" t="str">
        <f>'Parcijalni_cjeloviti ispit'!T68</f>
        <v>NE</v>
      </c>
    </row>
    <row r="68" spans="1:20" ht="15.75" thickBot="1" x14ac:dyDescent="0.3">
      <c r="A68" s="257">
        <f>'Parcijalni_cjeloviti ispit'!A69</f>
        <v>0</v>
      </c>
      <c r="B68" s="291">
        <f>'Parcijalni_cjeloviti ispit'!B69</f>
        <v>0</v>
      </c>
      <c r="C68" s="257">
        <f>'Parcijalni_cjeloviti ispit'!C69</f>
        <v>0</v>
      </c>
      <c r="D68" s="102" t="str">
        <f>'Parcijalni_cjeloviti ispit'!D69</f>
        <v>P</v>
      </c>
      <c r="E68" s="103" t="str">
        <f>'Parcijalni_cjeloviti ispit'!E69</f>
        <v/>
      </c>
      <c r="F68" s="259">
        <f>'Parcijalni_cjeloviti ispit'!F69</f>
        <v>0</v>
      </c>
      <c r="G68" s="104" t="str">
        <f>'Parcijalni_cjeloviti ispit'!G69</f>
        <v/>
      </c>
      <c r="H68" s="259">
        <f>'Parcijalni_cjeloviti ispit'!H69</f>
        <v>0</v>
      </c>
      <c r="I68" s="104" t="str">
        <f>'Parcijalni_cjeloviti ispit'!I69</f>
        <v/>
      </c>
      <c r="J68" s="259">
        <f>'Parcijalni_cjeloviti ispit'!J69</f>
        <v>0</v>
      </c>
      <c r="K68" s="104" t="str">
        <f>'Parcijalni_cjeloviti ispit'!K69</f>
        <v/>
      </c>
      <c r="L68" s="259">
        <f>'Parcijalni_cjeloviti ispit'!L69</f>
        <v>0</v>
      </c>
      <c r="M68" s="104" t="str">
        <f>'Parcijalni_cjeloviti ispit'!M69</f>
        <v/>
      </c>
      <c r="N68" s="259">
        <f>'Parcijalni_cjeloviti ispit'!N69</f>
        <v>0</v>
      </c>
      <c r="O68" s="104" t="str">
        <f>'Parcijalni_cjeloviti ispit'!O69</f>
        <v/>
      </c>
      <c r="P68" s="259">
        <f>'Parcijalni_cjeloviti ispit'!P69</f>
        <v>0</v>
      </c>
      <c r="Q68" s="104" t="str">
        <f>'Parcijalni_cjeloviti ispit'!Q69</f>
        <v/>
      </c>
      <c r="R68" s="259">
        <f>'Parcijalni_cjeloviti ispit'!R69</f>
        <v>0</v>
      </c>
      <c r="S68" s="236">
        <f>'Parcijalni_cjeloviti ispit'!S69</f>
        <v>0</v>
      </c>
      <c r="T68" s="236">
        <f>'Parcijalni_cjeloviti ispit'!T69</f>
        <v>0</v>
      </c>
    </row>
    <row r="69" spans="1:20" x14ac:dyDescent="0.25">
      <c r="A69" s="256">
        <f>'Parcijalni_cjeloviti ispit'!A70</f>
        <v>32</v>
      </c>
      <c r="B69" s="290" t="str">
        <f>'Parcijalni_cjeloviti ispit'!B70</f>
        <v xml:space="preserve"> </v>
      </c>
      <c r="C69" s="256">
        <f>'Parcijalni_cjeloviti ispit'!C70</f>
        <v>0</v>
      </c>
      <c r="D69" s="100" t="str">
        <f>'Parcijalni_cjeloviti ispit'!D70</f>
        <v>B</v>
      </c>
      <c r="E69" s="101">
        <f>'Parcijalni_cjeloviti ispit'!E70</f>
        <v>0</v>
      </c>
      <c r="F69" s="258" t="str">
        <f>'Parcijalni_cjeloviti ispit'!F70</f>
        <v>NE</v>
      </c>
      <c r="G69" s="101">
        <f>'Parcijalni_cjeloviti ispit'!G70</f>
        <v>0</v>
      </c>
      <c r="H69" s="258" t="str">
        <f>'Parcijalni_cjeloviti ispit'!H70</f>
        <v>NE</v>
      </c>
      <c r="I69" s="101">
        <f>'Parcijalni_cjeloviti ispit'!I70</f>
        <v>0</v>
      </c>
      <c r="J69" s="258" t="str">
        <f>'Parcijalni_cjeloviti ispit'!J70</f>
        <v>NE</v>
      </c>
      <c r="K69" s="101">
        <f>'Parcijalni_cjeloviti ispit'!K70</f>
        <v>0</v>
      </c>
      <c r="L69" s="258" t="str">
        <f>'Parcijalni_cjeloviti ispit'!L70</f>
        <v>NE</v>
      </c>
      <c r="M69" s="101">
        <f>'Parcijalni_cjeloviti ispit'!M70</f>
        <v>0</v>
      </c>
      <c r="N69" s="258" t="str">
        <f>'Parcijalni_cjeloviti ispit'!N70</f>
        <v>NE</v>
      </c>
      <c r="O69" s="101">
        <f>'Parcijalni_cjeloviti ispit'!O70</f>
        <v>0</v>
      </c>
      <c r="P69" s="258" t="str">
        <f>'Parcijalni_cjeloviti ispit'!P70</f>
        <v>NE</v>
      </c>
      <c r="Q69" s="101">
        <f>'Parcijalni_cjeloviti ispit'!Q70</f>
        <v>0</v>
      </c>
      <c r="R69" s="258" t="str">
        <f>'Parcijalni_cjeloviti ispit'!R70</f>
        <v>NE</v>
      </c>
      <c r="S69" s="235">
        <f>'Parcijalni_cjeloviti ispit'!S70</f>
        <v>0</v>
      </c>
      <c r="T69" s="235" t="str">
        <f>'Parcijalni_cjeloviti ispit'!T70</f>
        <v>NE</v>
      </c>
    </row>
    <row r="70" spans="1:20" ht="15.75" thickBot="1" x14ac:dyDescent="0.3">
      <c r="A70" s="257">
        <f>'Parcijalni_cjeloviti ispit'!A71</f>
        <v>0</v>
      </c>
      <c r="B70" s="291">
        <f>'Parcijalni_cjeloviti ispit'!B71</f>
        <v>0</v>
      </c>
      <c r="C70" s="257">
        <f>'Parcijalni_cjeloviti ispit'!C71</f>
        <v>0</v>
      </c>
      <c r="D70" s="102" t="str">
        <f>'Parcijalni_cjeloviti ispit'!D71</f>
        <v>P</v>
      </c>
      <c r="E70" s="103" t="str">
        <f>'Parcijalni_cjeloviti ispit'!E71</f>
        <v/>
      </c>
      <c r="F70" s="259">
        <f>'Parcijalni_cjeloviti ispit'!F71</f>
        <v>0</v>
      </c>
      <c r="G70" s="104" t="str">
        <f>'Parcijalni_cjeloviti ispit'!G71</f>
        <v/>
      </c>
      <c r="H70" s="259">
        <f>'Parcijalni_cjeloviti ispit'!H71</f>
        <v>0</v>
      </c>
      <c r="I70" s="104" t="str">
        <f>'Parcijalni_cjeloviti ispit'!I71</f>
        <v/>
      </c>
      <c r="J70" s="259">
        <f>'Parcijalni_cjeloviti ispit'!J71</f>
        <v>0</v>
      </c>
      <c r="K70" s="104" t="str">
        <f>'Parcijalni_cjeloviti ispit'!K71</f>
        <v/>
      </c>
      <c r="L70" s="259">
        <f>'Parcijalni_cjeloviti ispit'!L71</f>
        <v>0</v>
      </c>
      <c r="M70" s="104" t="str">
        <f>'Parcijalni_cjeloviti ispit'!M71</f>
        <v/>
      </c>
      <c r="N70" s="259">
        <f>'Parcijalni_cjeloviti ispit'!N71</f>
        <v>0</v>
      </c>
      <c r="O70" s="104" t="str">
        <f>'Parcijalni_cjeloviti ispit'!O71</f>
        <v/>
      </c>
      <c r="P70" s="259">
        <f>'Parcijalni_cjeloviti ispit'!P71</f>
        <v>0</v>
      </c>
      <c r="Q70" s="104" t="str">
        <f>'Parcijalni_cjeloviti ispit'!Q71</f>
        <v/>
      </c>
      <c r="R70" s="259">
        <f>'Parcijalni_cjeloviti ispit'!R71</f>
        <v>0</v>
      </c>
      <c r="S70" s="236">
        <f>'Parcijalni_cjeloviti ispit'!S71</f>
        <v>0</v>
      </c>
      <c r="T70" s="236">
        <f>'Parcijalni_cjeloviti ispit'!T71</f>
        <v>0</v>
      </c>
    </row>
    <row r="71" spans="1:20" x14ac:dyDescent="0.25">
      <c r="A71" s="256">
        <f>'Parcijalni_cjeloviti ispit'!A72</f>
        <v>33</v>
      </c>
      <c r="B71" s="290" t="str">
        <f>'Parcijalni_cjeloviti ispit'!B72</f>
        <v xml:space="preserve"> </v>
      </c>
      <c r="C71" s="256">
        <f>'Parcijalni_cjeloviti ispit'!C72</f>
        <v>0</v>
      </c>
      <c r="D71" s="100" t="str">
        <f>'Parcijalni_cjeloviti ispit'!D72</f>
        <v>B</v>
      </c>
      <c r="E71" s="101">
        <f>'Parcijalni_cjeloviti ispit'!E72</f>
        <v>0</v>
      </c>
      <c r="F71" s="258" t="str">
        <f>'Parcijalni_cjeloviti ispit'!F72</f>
        <v>NE</v>
      </c>
      <c r="G71" s="101">
        <f>'Parcijalni_cjeloviti ispit'!G72</f>
        <v>0</v>
      </c>
      <c r="H71" s="258" t="str">
        <f>'Parcijalni_cjeloviti ispit'!H72</f>
        <v>NE</v>
      </c>
      <c r="I71" s="101">
        <f>'Parcijalni_cjeloviti ispit'!I72</f>
        <v>0</v>
      </c>
      <c r="J71" s="258" t="str">
        <f>'Parcijalni_cjeloviti ispit'!J72</f>
        <v>NE</v>
      </c>
      <c r="K71" s="101">
        <f>'Parcijalni_cjeloviti ispit'!K72</f>
        <v>0</v>
      </c>
      <c r="L71" s="258" t="str">
        <f>'Parcijalni_cjeloviti ispit'!L72</f>
        <v>NE</v>
      </c>
      <c r="M71" s="101">
        <f>'Parcijalni_cjeloviti ispit'!M72</f>
        <v>0</v>
      </c>
      <c r="N71" s="258" t="str">
        <f>'Parcijalni_cjeloviti ispit'!N72</f>
        <v>NE</v>
      </c>
      <c r="O71" s="101">
        <f>'Parcijalni_cjeloviti ispit'!O72</f>
        <v>0</v>
      </c>
      <c r="P71" s="258" t="str">
        <f>'Parcijalni_cjeloviti ispit'!P72</f>
        <v>NE</v>
      </c>
      <c r="Q71" s="101">
        <f>'Parcijalni_cjeloviti ispit'!Q72</f>
        <v>0</v>
      </c>
      <c r="R71" s="258" t="str">
        <f>'Parcijalni_cjeloviti ispit'!R72</f>
        <v>NE</v>
      </c>
      <c r="S71" s="235">
        <f>'Parcijalni_cjeloviti ispit'!S72</f>
        <v>0</v>
      </c>
      <c r="T71" s="235" t="str">
        <f>'Parcijalni_cjeloviti ispit'!T72</f>
        <v>NE</v>
      </c>
    </row>
    <row r="72" spans="1:20" ht="15.75" thickBot="1" x14ac:dyDescent="0.3">
      <c r="A72" s="257">
        <f>'Parcijalni_cjeloviti ispit'!A73</f>
        <v>0</v>
      </c>
      <c r="B72" s="291">
        <f>'Parcijalni_cjeloviti ispit'!B73</f>
        <v>0</v>
      </c>
      <c r="C72" s="257">
        <f>'Parcijalni_cjeloviti ispit'!C73</f>
        <v>0</v>
      </c>
      <c r="D72" s="102" t="str">
        <f>'Parcijalni_cjeloviti ispit'!D73</f>
        <v>P</v>
      </c>
      <c r="E72" s="103" t="str">
        <f>'Parcijalni_cjeloviti ispit'!E73</f>
        <v/>
      </c>
      <c r="F72" s="259">
        <f>'Parcijalni_cjeloviti ispit'!F73</f>
        <v>0</v>
      </c>
      <c r="G72" s="104" t="str">
        <f>'Parcijalni_cjeloviti ispit'!G73</f>
        <v/>
      </c>
      <c r="H72" s="259">
        <f>'Parcijalni_cjeloviti ispit'!H73</f>
        <v>0</v>
      </c>
      <c r="I72" s="104" t="str">
        <f>'Parcijalni_cjeloviti ispit'!I73</f>
        <v/>
      </c>
      <c r="J72" s="259">
        <f>'Parcijalni_cjeloviti ispit'!J73</f>
        <v>0</v>
      </c>
      <c r="K72" s="104" t="str">
        <f>'Parcijalni_cjeloviti ispit'!K73</f>
        <v/>
      </c>
      <c r="L72" s="259">
        <f>'Parcijalni_cjeloviti ispit'!L73</f>
        <v>0</v>
      </c>
      <c r="M72" s="104" t="str">
        <f>'Parcijalni_cjeloviti ispit'!M73</f>
        <v/>
      </c>
      <c r="N72" s="259">
        <f>'Parcijalni_cjeloviti ispit'!N73</f>
        <v>0</v>
      </c>
      <c r="O72" s="104" t="str">
        <f>'Parcijalni_cjeloviti ispit'!O73</f>
        <v/>
      </c>
      <c r="P72" s="259">
        <f>'Parcijalni_cjeloviti ispit'!P73</f>
        <v>0</v>
      </c>
      <c r="Q72" s="104" t="str">
        <f>'Parcijalni_cjeloviti ispit'!Q73</f>
        <v/>
      </c>
      <c r="R72" s="259">
        <f>'Parcijalni_cjeloviti ispit'!R73</f>
        <v>0</v>
      </c>
      <c r="S72" s="236">
        <f>'Parcijalni_cjeloviti ispit'!S73</f>
        <v>0</v>
      </c>
      <c r="T72" s="236">
        <f>'Parcijalni_cjeloviti ispit'!T73</f>
        <v>0</v>
      </c>
    </row>
    <row r="73" spans="1:20" x14ac:dyDescent="0.25">
      <c r="A73" s="256">
        <f>'Parcijalni_cjeloviti ispit'!A74</f>
        <v>34</v>
      </c>
      <c r="B73" s="290" t="str">
        <f>'Parcijalni_cjeloviti ispit'!B74</f>
        <v xml:space="preserve"> </v>
      </c>
      <c r="C73" s="256">
        <f>'Parcijalni_cjeloviti ispit'!C74</f>
        <v>0</v>
      </c>
      <c r="D73" s="100" t="str">
        <f>'Parcijalni_cjeloviti ispit'!D74</f>
        <v>B</v>
      </c>
      <c r="E73" s="101">
        <f>'Parcijalni_cjeloviti ispit'!E74</f>
        <v>0</v>
      </c>
      <c r="F73" s="258" t="str">
        <f>'Parcijalni_cjeloviti ispit'!F74</f>
        <v>NE</v>
      </c>
      <c r="G73" s="101">
        <f>'Parcijalni_cjeloviti ispit'!G74</f>
        <v>0</v>
      </c>
      <c r="H73" s="258" t="str">
        <f>'Parcijalni_cjeloviti ispit'!H74</f>
        <v>NE</v>
      </c>
      <c r="I73" s="101">
        <f>'Parcijalni_cjeloviti ispit'!I74</f>
        <v>0</v>
      </c>
      <c r="J73" s="258" t="str">
        <f>'Parcijalni_cjeloviti ispit'!J74</f>
        <v>NE</v>
      </c>
      <c r="K73" s="101">
        <f>'Parcijalni_cjeloviti ispit'!K74</f>
        <v>0</v>
      </c>
      <c r="L73" s="258" t="str">
        <f>'Parcijalni_cjeloviti ispit'!L74</f>
        <v>NE</v>
      </c>
      <c r="M73" s="101">
        <f>'Parcijalni_cjeloviti ispit'!M74</f>
        <v>0</v>
      </c>
      <c r="N73" s="258" t="str">
        <f>'Parcijalni_cjeloviti ispit'!N74</f>
        <v>NE</v>
      </c>
      <c r="O73" s="101">
        <f>'Parcijalni_cjeloviti ispit'!O74</f>
        <v>0</v>
      </c>
      <c r="P73" s="258" t="str">
        <f>'Parcijalni_cjeloviti ispit'!P74</f>
        <v>NE</v>
      </c>
      <c r="Q73" s="101">
        <f>'Parcijalni_cjeloviti ispit'!Q74</f>
        <v>0</v>
      </c>
      <c r="R73" s="258" t="str">
        <f>'Parcijalni_cjeloviti ispit'!R74</f>
        <v>NE</v>
      </c>
      <c r="S73" s="235">
        <f>'Parcijalni_cjeloviti ispit'!S74</f>
        <v>0</v>
      </c>
      <c r="T73" s="235" t="str">
        <f>'Parcijalni_cjeloviti ispit'!T74</f>
        <v>NE</v>
      </c>
    </row>
    <row r="74" spans="1:20" ht="15.75" thickBot="1" x14ac:dyDescent="0.3">
      <c r="A74" s="257">
        <f>'Parcijalni_cjeloviti ispit'!A75</f>
        <v>0</v>
      </c>
      <c r="B74" s="291">
        <f>'Parcijalni_cjeloviti ispit'!B75</f>
        <v>0</v>
      </c>
      <c r="C74" s="257">
        <f>'Parcijalni_cjeloviti ispit'!C75</f>
        <v>0</v>
      </c>
      <c r="D74" s="102" t="str">
        <f>'Parcijalni_cjeloviti ispit'!D75</f>
        <v>P</v>
      </c>
      <c r="E74" s="103" t="str">
        <f>'Parcijalni_cjeloviti ispit'!E75</f>
        <v/>
      </c>
      <c r="F74" s="259">
        <f>'Parcijalni_cjeloviti ispit'!F75</f>
        <v>0</v>
      </c>
      <c r="G74" s="104" t="str">
        <f>'Parcijalni_cjeloviti ispit'!G75</f>
        <v/>
      </c>
      <c r="H74" s="259">
        <f>'Parcijalni_cjeloviti ispit'!H75</f>
        <v>0</v>
      </c>
      <c r="I74" s="104" t="str">
        <f>'Parcijalni_cjeloviti ispit'!I75</f>
        <v/>
      </c>
      <c r="J74" s="259">
        <f>'Parcijalni_cjeloviti ispit'!J75</f>
        <v>0</v>
      </c>
      <c r="K74" s="104" t="str">
        <f>'Parcijalni_cjeloviti ispit'!K75</f>
        <v/>
      </c>
      <c r="L74" s="259">
        <f>'Parcijalni_cjeloviti ispit'!L75</f>
        <v>0</v>
      </c>
      <c r="M74" s="104" t="str">
        <f>'Parcijalni_cjeloviti ispit'!M75</f>
        <v/>
      </c>
      <c r="N74" s="259">
        <f>'Parcijalni_cjeloviti ispit'!N75</f>
        <v>0</v>
      </c>
      <c r="O74" s="104" t="str">
        <f>'Parcijalni_cjeloviti ispit'!O75</f>
        <v/>
      </c>
      <c r="P74" s="259">
        <f>'Parcijalni_cjeloviti ispit'!P75</f>
        <v>0</v>
      </c>
      <c r="Q74" s="104" t="str">
        <f>'Parcijalni_cjeloviti ispit'!Q75</f>
        <v/>
      </c>
      <c r="R74" s="259">
        <f>'Parcijalni_cjeloviti ispit'!R75</f>
        <v>0</v>
      </c>
      <c r="S74" s="236">
        <f>'Parcijalni_cjeloviti ispit'!S75</f>
        <v>0</v>
      </c>
      <c r="T74" s="236">
        <f>'Parcijalni_cjeloviti ispit'!T75</f>
        <v>0</v>
      </c>
    </row>
    <row r="75" spans="1:20" x14ac:dyDescent="0.25">
      <c r="A75" s="256">
        <f>'Parcijalni_cjeloviti ispit'!A76</f>
        <v>35</v>
      </c>
      <c r="B75" s="290" t="str">
        <f>'Parcijalni_cjeloviti ispit'!B76</f>
        <v xml:space="preserve"> </v>
      </c>
      <c r="C75" s="256">
        <f>'Parcijalni_cjeloviti ispit'!C76</f>
        <v>0</v>
      </c>
      <c r="D75" s="100" t="str">
        <f>'Parcijalni_cjeloviti ispit'!D76</f>
        <v>B</v>
      </c>
      <c r="E75" s="101">
        <f>'Parcijalni_cjeloviti ispit'!E76</f>
        <v>0</v>
      </c>
      <c r="F75" s="258" t="str">
        <f>'Parcijalni_cjeloviti ispit'!F76</f>
        <v>NE</v>
      </c>
      <c r="G75" s="101">
        <f>'Parcijalni_cjeloviti ispit'!G76</f>
        <v>0</v>
      </c>
      <c r="H75" s="258" t="str">
        <f>'Parcijalni_cjeloviti ispit'!H76</f>
        <v>NE</v>
      </c>
      <c r="I75" s="101">
        <f>'Parcijalni_cjeloviti ispit'!I76</f>
        <v>0</v>
      </c>
      <c r="J75" s="258" t="str">
        <f>'Parcijalni_cjeloviti ispit'!J76</f>
        <v>NE</v>
      </c>
      <c r="K75" s="101">
        <f>'Parcijalni_cjeloviti ispit'!K76</f>
        <v>0</v>
      </c>
      <c r="L75" s="258" t="str">
        <f>'Parcijalni_cjeloviti ispit'!L76</f>
        <v>NE</v>
      </c>
      <c r="M75" s="101">
        <f>'Parcijalni_cjeloviti ispit'!M76</f>
        <v>0</v>
      </c>
      <c r="N75" s="258" t="str">
        <f>'Parcijalni_cjeloviti ispit'!N76</f>
        <v>NE</v>
      </c>
      <c r="O75" s="101">
        <f>'Parcijalni_cjeloviti ispit'!O76</f>
        <v>0</v>
      </c>
      <c r="P75" s="258" t="str">
        <f>'Parcijalni_cjeloviti ispit'!P76</f>
        <v>NE</v>
      </c>
      <c r="Q75" s="101">
        <f>'Parcijalni_cjeloviti ispit'!Q76</f>
        <v>0</v>
      </c>
      <c r="R75" s="258" t="str">
        <f>'Parcijalni_cjeloviti ispit'!R76</f>
        <v>NE</v>
      </c>
      <c r="S75" s="235">
        <f>'Parcijalni_cjeloviti ispit'!S76</f>
        <v>0</v>
      </c>
      <c r="T75" s="235" t="str">
        <f>'Parcijalni_cjeloviti ispit'!T76</f>
        <v>NE</v>
      </c>
    </row>
    <row r="76" spans="1:20" ht="15.75" thickBot="1" x14ac:dyDescent="0.3">
      <c r="A76" s="257">
        <f>'Parcijalni_cjeloviti ispit'!A77</f>
        <v>0</v>
      </c>
      <c r="B76" s="291">
        <f>'Parcijalni_cjeloviti ispit'!B77</f>
        <v>0</v>
      </c>
      <c r="C76" s="257">
        <f>'Parcijalni_cjeloviti ispit'!C77</f>
        <v>0</v>
      </c>
      <c r="D76" s="102" t="str">
        <f>'Parcijalni_cjeloviti ispit'!D77</f>
        <v>P</v>
      </c>
      <c r="E76" s="103" t="str">
        <f>'Parcijalni_cjeloviti ispit'!E77</f>
        <v/>
      </c>
      <c r="F76" s="259">
        <f>'Parcijalni_cjeloviti ispit'!F77</f>
        <v>0</v>
      </c>
      <c r="G76" s="104" t="str">
        <f>'Parcijalni_cjeloviti ispit'!G77</f>
        <v/>
      </c>
      <c r="H76" s="259">
        <f>'Parcijalni_cjeloviti ispit'!H77</f>
        <v>0</v>
      </c>
      <c r="I76" s="104" t="str">
        <f>'Parcijalni_cjeloviti ispit'!I77</f>
        <v/>
      </c>
      <c r="J76" s="259">
        <f>'Parcijalni_cjeloviti ispit'!J77</f>
        <v>0</v>
      </c>
      <c r="K76" s="104" t="str">
        <f>'Parcijalni_cjeloviti ispit'!K77</f>
        <v/>
      </c>
      <c r="L76" s="259">
        <f>'Parcijalni_cjeloviti ispit'!L77</f>
        <v>0</v>
      </c>
      <c r="M76" s="104" t="str">
        <f>'Parcijalni_cjeloviti ispit'!M77</f>
        <v/>
      </c>
      <c r="N76" s="259">
        <f>'Parcijalni_cjeloviti ispit'!N77</f>
        <v>0</v>
      </c>
      <c r="O76" s="104" t="str">
        <f>'Parcijalni_cjeloviti ispit'!O77</f>
        <v/>
      </c>
      <c r="P76" s="259">
        <f>'Parcijalni_cjeloviti ispit'!P77</f>
        <v>0</v>
      </c>
      <c r="Q76" s="104" t="str">
        <f>'Parcijalni_cjeloviti ispit'!Q77</f>
        <v/>
      </c>
      <c r="R76" s="259">
        <f>'Parcijalni_cjeloviti ispit'!R77</f>
        <v>0</v>
      </c>
      <c r="S76" s="236">
        <f>'Parcijalni_cjeloviti ispit'!S77</f>
        <v>0</v>
      </c>
      <c r="T76" s="236">
        <f>'Parcijalni_cjeloviti ispit'!T77</f>
        <v>0</v>
      </c>
    </row>
    <row r="77" spans="1:20" x14ac:dyDescent="0.25">
      <c r="A77" s="256">
        <f>'Parcijalni_cjeloviti ispit'!A78</f>
        <v>36</v>
      </c>
      <c r="B77" s="290" t="str">
        <f>'Parcijalni_cjeloviti ispit'!B78</f>
        <v xml:space="preserve"> </v>
      </c>
      <c r="C77" s="256">
        <f>'Parcijalni_cjeloviti ispit'!C78</f>
        <v>0</v>
      </c>
      <c r="D77" s="100" t="str">
        <f>'Parcijalni_cjeloviti ispit'!D78</f>
        <v>B</v>
      </c>
      <c r="E77" s="101">
        <f>'Parcijalni_cjeloviti ispit'!E78</f>
        <v>0</v>
      </c>
      <c r="F77" s="258" t="str">
        <f>'Parcijalni_cjeloviti ispit'!F78</f>
        <v>NE</v>
      </c>
      <c r="G77" s="101">
        <f>'Parcijalni_cjeloviti ispit'!G78</f>
        <v>0</v>
      </c>
      <c r="H77" s="258" t="str">
        <f>'Parcijalni_cjeloviti ispit'!H78</f>
        <v>NE</v>
      </c>
      <c r="I77" s="101">
        <f>'Parcijalni_cjeloviti ispit'!I78</f>
        <v>0</v>
      </c>
      <c r="J77" s="258" t="str">
        <f>'Parcijalni_cjeloviti ispit'!J78</f>
        <v>NE</v>
      </c>
      <c r="K77" s="101">
        <f>'Parcijalni_cjeloviti ispit'!K78</f>
        <v>0</v>
      </c>
      <c r="L77" s="258" t="str">
        <f>'Parcijalni_cjeloviti ispit'!L78</f>
        <v>NE</v>
      </c>
      <c r="M77" s="101">
        <f>'Parcijalni_cjeloviti ispit'!M78</f>
        <v>0</v>
      </c>
      <c r="N77" s="258" t="str">
        <f>'Parcijalni_cjeloviti ispit'!N78</f>
        <v>NE</v>
      </c>
      <c r="O77" s="101">
        <f>'Parcijalni_cjeloviti ispit'!O78</f>
        <v>0</v>
      </c>
      <c r="P77" s="258" t="str">
        <f>'Parcijalni_cjeloviti ispit'!P78</f>
        <v>NE</v>
      </c>
      <c r="Q77" s="101">
        <f>'Parcijalni_cjeloviti ispit'!Q78</f>
        <v>0</v>
      </c>
      <c r="R77" s="258" t="str">
        <f>'Parcijalni_cjeloviti ispit'!R78</f>
        <v>NE</v>
      </c>
      <c r="S77" s="235">
        <f>'Parcijalni_cjeloviti ispit'!S78</f>
        <v>0</v>
      </c>
      <c r="T77" s="235" t="str">
        <f>'Parcijalni_cjeloviti ispit'!T78</f>
        <v>NE</v>
      </c>
    </row>
    <row r="78" spans="1:20" ht="15.75" thickBot="1" x14ac:dyDescent="0.3">
      <c r="A78" s="257">
        <f>'Parcijalni_cjeloviti ispit'!A79</f>
        <v>0</v>
      </c>
      <c r="B78" s="291">
        <f>'Parcijalni_cjeloviti ispit'!B79</f>
        <v>0</v>
      </c>
      <c r="C78" s="257">
        <f>'Parcijalni_cjeloviti ispit'!C79</f>
        <v>0</v>
      </c>
      <c r="D78" s="102" t="str">
        <f>'Parcijalni_cjeloviti ispit'!D79</f>
        <v>P</v>
      </c>
      <c r="E78" s="103" t="str">
        <f>'Parcijalni_cjeloviti ispit'!E79</f>
        <v/>
      </c>
      <c r="F78" s="259">
        <f>'Parcijalni_cjeloviti ispit'!F79</f>
        <v>0</v>
      </c>
      <c r="G78" s="104" t="str">
        <f>'Parcijalni_cjeloviti ispit'!G79</f>
        <v/>
      </c>
      <c r="H78" s="259">
        <f>'Parcijalni_cjeloviti ispit'!H79</f>
        <v>0</v>
      </c>
      <c r="I78" s="104" t="str">
        <f>'Parcijalni_cjeloviti ispit'!I79</f>
        <v/>
      </c>
      <c r="J78" s="259">
        <f>'Parcijalni_cjeloviti ispit'!J79</f>
        <v>0</v>
      </c>
      <c r="K78" s="104" t="str">
        <f>'Parcijalni_cjeloviti ispit'!K79</f>
        <v/>
      </c>
      <c r="L78" s="259">
        <f>'Parcijalni_cjeloviti ispit'!L79</f>
        <v>0</v>
      </c>
      <c r="M78" s="104" t="str">
        <f>'Parcijalni_cjeloviti ispit'!M79</f>
        <v/>
      </c>
      <c r="N78" s="259">
        <f>'Parcijalni_cjeloviti ispit'!N79</f>
        <v>0</v>
      </c>
      <c r="O78" s="104" t="str">
        <f>'Parcijalni_cjeloviti ispit'!O79</f>
        <v/>
      </c>
      <c r="P78" s="259">
        <f>'Parcijalni_cjeloviti ispit'!P79</f>
        <v>0</v>
      </c>
      <c r="Q78" s="104" t="str">
        <f>'Parcijalni_cjeloviti ispit'!Q79</f>
        <v/>
      </c>
      <c r="R78" s="259">
        <f>'Parcijalni_cjeloviti ispit'!R79</f>
        <v>0</v>
      </c>
      <c r="S78" s="236">
        <f>'Parcijalni_cjeloviti ispit'!S79</f>
        <v>0</v>
      </c>
      <c r="T78" s="236">
        <f>'Parcijalni_cjeloviti ispit'!T79</f>
        <v>0</v>
      </c>
    </row>
    <row r="79" spans="1:20" x14ac:dyDescent="0.25">
      <c r="A79" s="256">
        <f>'Parcijalni_cjeloviti ispit'!A80</f>
        <v>37</v>
      </c>
      <c r="B79" s="290" t="str">
        <f>'Parcijalni_cjeloviti ispit'!B80</f>
        <v xml:space="preserve"> </v>
      </c>
      <c r="C79" s="256">
        <f>'Parcijalni_cjeloviti ispit'!C80</f>
        <v>0</v>
      </c>
      <c r="D79" s="100" t="str">
        <f>'Parcijalni_cjeloviti ispit'!D80</f>
        <v>B</v>
      </c>
      <c r="E79" s="101">
        <f>'Parcijalni_cjeloviti ispit'!E80</f>
        <v>0</v>
      </c>
      <c r="F79" s="258" t="str">
        <f>'Parcijalni_cjeloviti ispit'!F80</f>
        <v>NE</v>
      </c>
      <c r="G79" s="101">
        <f>'Parcijalni_cjeloviti ispit'!G80</f>
        <v>0</v>
      </c>
      <c r="H79" s="258" t="str">
        <f>'Parcijalni_cjeloviti ispit'!H80</f>
        <v>NE</v>
      </c>
      <c r="I79" s="101">
        <f>'Parcijalni_cjeloviti ispit'!I80</f>
        <v>0</v>
      </c>
      <c r="J79" s="258" t="str">
        <f>'Parcijalni_cjeloviti ispit'!J80</f>
        <v>NE</v>
      </c>
      <c r="K79" s="101">
        <f>'Parcijalni_cjeloviti ispit'!K80</f>
        <v>0</v>
      </c>
      <c r="L79" s="258" t="str">
        <f>'Parcijalni_cjeloviti ispit'!L80</f>
        <v>NE</v>
      </c>
      <c r="M79" s="101">
        <f>'Parcijalni_cjeloviti ispit'!M80</f>
        <v>0</v>
      </c>
      <c r="N79" s="258" t="str">
        <f>'Parcijalni_cjeloviti ispit'!N80</f>
        <v>NE</v>
      </c>
      <c r="O79" s="101">
        <f>'Parcijalni_cjeloviti ispit'!O80</f>
        <v>0</v>
      </c>
      <c r="P79" s="258" t="str">
        <f>'Parcijalni_cjeloviti ispit'!P80</f>
        <v>NE</v>
      </c>
      <c r="Q79" s="101">
        <f>'Parcijalni_cjeloviti ispit'!Q80</f>
        <v>0</v>
      </c>
      <c r="R79" s="258" t="str">
        <f>'Parcijalni_cjeloviti ispit'!R80</f>
        <v>NE</v>
      </c>
      <c r="S79" s="235">
        <f>'Parcijalni_cjeloviti ispit'!S80</f>
        <v>0</v>
      </c>
      <c r="T79" s="235" t="str">
        <f>'Parcijalni_cjeloviti ispit'!T80</f>
        <v>NE</v>
      </c>
    </row>
    <row r="80" spans="1:20" ht="15.75" thickBot="1" x14ac:dyDescent="0.3">
      <c r="A80" s="257">
        <f>'Parcijalni_cjeloviti ispit'!A81</f>
        <v>0</v>
      </c>
      <c r="B80" s="291">
        <f>'Parcijalni_cjeloviti ispit'!B81</f>
        <v>0</v>
      </c>
      <c r="C80" s="257">
        <f>'Parcijalni_cjeloviti ispit'!C81</f>
        <v>0</v>
      </c>
      <c r="D80" s="102" t="str">
        <f>'Parcijalni_cjeloviti ispit'!D81</f>
        <v>P</v>
      </c>
      <c r="E80" s="103" t="str">
        <f>'Parcijalni_cjeloviti ispit'!E81</f>
        <v/>
      </c>
      <c r="F80" s="259">
        <f>'Parcijalni_cjeloviti ispit'!F81</f>
        <v>0</v>
      </c>
      <c r="G80" s="104" t="str">
        <f>'Parcijalni_cjeloviti ispit'!G81</f>
        <v/>
      </c>
      <c r="H80" s="259">
        <f>'Parcijalni_cjeloviti ispit'!H81</f>
        <v>0</v>
      </c>
      <c r="I80" s="104" t="str">
        <f>'Parcijalni_cjeloviti ispit'!I81</f>
        <v/>
      </c>
      <c r="J80" s="259">
        <f>'Parcijalni_cjeloviti ispit'!J81</f>
        <v>0</v>
      </c>
      <c r="K80" s="104" t="str">
        <f>'Parcijalni_cjeloviti ispit'!K81</f>
        <v/>
      </c>
      <c r="L80" s="259">
        <f>'Parcijalni_cjeloviti ispit'!L81</f>
        <v>0</v>
      </c>
      <c r="M80" s="104" t="str">
        <f>'Parcijalni_cjeloviti ispit'!M81</f>
        <v/>
      </c>
      <c r="N80" s="259">
        <f>'Parcijalni_cjeloviti ispit'!N81</f>
        <v>0</v>
      </c>
      <c r="O80" s="104" t="str">
        <f>'Parcijalni_cjeloviti ispit'!O81</f>
        <v/>
      </c>
      <c r="P80" s="259">
        <f>'Parcijalni_cjeloviti ispit'!P81</f>
        <v>0</v>
      </c>
      <c r="Q80" s="104" t="str">
        <f>'Parcijalni_cjeloviti ispit'!Q81</f>
        <v/>
      </c>
      <c r="R80" s="259">
        <f>'Parcijalni_cjeloviti ispit'!R81</f>
        <v>0</v>
      </c>
      <c r="S80" s="236">
        <f>'Parcijalni_cjeloviti ispit'!S81</f>
        <v>0</v>
      </c>
      <c r="T80" s="236">
        <f>'Parcijalni_cjeloviti ispit'!T81</f>
        <v>0</v>
      </c>
    </row>
    <row r="81" spans="1:20" x14ac:dyDescent="0.25">
      <c r="A81" s="256">
        <f>'Parcijalni_cjeloviti ispit'!A82</f>
        <v>38</v>
      </c>
      <c r="B81" s="290" t="str">
        <f>'Parcijalni_cjeloviti ispit'!B82</f>
        <v xml:space="preserve"> </v>
      </c>
      <c r="C81" s="256">
        <f>'Parcijalni_cjeloviti ispit'!C82</f>
        <v>0</v>
      </c>
      <c r="D81" s="100" t="str">
        <f>'Parcijalni_cjeloviti ispit'!D82</f>
        <v>B</v>
      </c>
      <c r="E81" s="101">
        <f>'Parcijalni_cjeloviti ispit'!E82</f>
        <v>0</v>
      </c>
      <c r="F81" s="258" t="str">
        <f>'Parcijalni_cjeloviti ispit'!F82</f>
        <v>NE</v>
      </c>
      <c r="G81" s="101">
        <f>'Parcijalni_cjeloviti ispit'!G82</f>
        <v>0</v>
      </c>
      <c r="H81" s="258" t="str">
        <f>'Parcijalni_cjeloviti ispit'!H82</f>
        <v>NE</v>
      </c>
      <c r="I81" s="101">
        <f>'Parcijalni_cjeloviti ispit'!I82</f>
        <v>0</v>
      </c>
      <c r="J81" s="258" t="str">
        <f>'Parcijalni_cjeloviti ispit'!J82</f>
        <v>NE</v>
      </c>
      <c r="K81" s="101">
        <f>'Parcijalni_cjeloviti ispit'!K82</f>
        <v>0</v>
      </c>
      <c r="L81" s="258" t="str">
        <f>'Parcijalni_cjeloviti ispit'!L82</f>
        <v>NE</v>
      </c>
      <c r="M81" s="101">
        <f>'Parcijalni_cjeloviti ispit'!M82</f>
        <v>0</v>
      </c>
      <c r="N81" s="258" t="str">
        <f>'Parcijalni_cjeloviti ispit'!N82</f>
        <v>NE</v>
      </c>
      <c r="O81" s="101">
        <f>'Parcijalni_cjeloviti ispit'!O82</f>
        <v>0</v>
      </c>
      <c r="P81" s="258" t="str">
        <f>'Parcijalni_cjeloviti ispit'!P82</f>
        <v>NE</v>
      </c>
      <c r="Q81" s="101">
        <f>'Parcijalni_cjeloviti ispit'!Q82</f>
        <v>0</v>
      </c>
      <c r="R81" s="258" t="str">
        <f>'Parcijalni_cjeloviti ispit'!R82</f>
        <v>NE</v>
      </c>
      <c r="S81" s="235">
        <f>'Parcijalni_cjeloviti ispit'!S82</f>
        <v>0</v>
      </c>
      <c r="T81" s="235" t="str">
        <f>'Parcijalni_cjeloviti ispit'!T82</f>
        <v>NE</v>
      </c>
    </row>
    <row r="82" spans="1:20" ht="15.75" thickBot="1" x14ac:dyDescent="0.3">
      <c r="A82" s="257">
        <f>'Parcijalni_cjeloviti ispit'!A83</f>
        <v>0</v>
      </c>
      <c r="B82" s="291">
        <f>'Parcijalni_cjeloviti ispit'!B83</f>
        <v>0</v>
      </c>
      <c r="C82" s="257">
        <f>'Parcijalni_cjeloviti ispit'!C83</f>
        <v>0</v>
      </c>
      <c r="D82" s="102" t="str">
        <f>'Parcijalni_cjeloviti ispit'!D83</f>
        <v>P</v>
      </c>
      <c r="E82" s="103" t="str">
        <f>'Parcijalni_cjeloviti ispit'!E83</f>
        <v/>
      </c>
      <c r="F82" s="259">
        <f>'Parcijalni_cjeloviti ispit'!F83</f>
        <v>0</v>
      </c>
      <c r="G82" s="104" t="str">
        <f>'Parcijalni_cjeloviti ispit'!G83</f>
        <v/>
      </c>
      <c r="H82" s="259">
        <f>'Parcijalni_cjeloviti ispit'!H83</f>
        <v>0</v>
      </c>
      <c r="I82" s="104" t="str">
        <f>'Parcijalni_cjeloviti ispit'!I83</f>
        <v/>
      </c>
      <c r="J82" s="259">
        <f>'Parcijalni_cjeloviti ispit'!J83</f>
        <v>0</v>
      </c>
      <c r="K82" s="104" t="str">
        <f>'Parcijalni_cjeloviti ispit'!K83</f>
        <v/>
      </c>
      <c r="L82" s="259">
        <f>'Parcijalni_cjeloviti ispit'!L83</f>
        <v>0</v>
      </c>
      <c r="M82" s="104" t="str">
        <f>'Parcijalni_cjeloviti ispit'!M83</f>
        <v/>
      </c>
      <c r="N82" s="259">
        <f>'Parcijalni_cjeloviti ispit'!N83</f>
        <v>0</v>
      </c>
      <c r="O82" s="104" t="str">
        <f>'Parcijalni_cjeloviti ispit'!O83</f>
        <v/>
      </c>
      <c r="P82" s="259">
        <f>'Parcijalni_cjeloviti ispit'!P83</f>
        <v>0</v>
      </c>
      <c r="Q82" s="104" t="str">
        <f>'Parcijalni_cjeloviti ispit'!Q83</f>
        <v/>
      </c>
      <c r="R82" s="259">
        <f>'Parcijalni_cjeloviti ispit'!R83</f>
        <v>0</v>
      </c>
      <c r="S82" s="236">
        <f>'Parcijalni_cjeloviti ispit'!S83</f>
        <v>0</v>
      </c>
      <c r="T82" s="236">
        <f>'Parcijalni_cjeloviti ispit'!T83</f>
        <v>0</v>
      </c>
    </row>
    <row r="83" spans="1:20" x14ac:dyDescent="0.25">
      <c r="A83" s="256">
        <f>'Parcijalni_cjeloviti ispit'!A84</f>
        <v>39</v>
      </c>
      <c r="B83" s="290" t="str">
        <f>'Parcijalni_cjeloviti ispit'!B84</f>
        <v xml:space="preserve"> </v>
      </c>
      <c r="C83" s="256">
        <f>'Parcijalni_cjeloviti ispit'!C84</f>
        <v>0</v>
      </c>
      <c r="D83" s="100" t="str">
        <f>'Parcijalni_cjeloviti ispit'!D84</f>
        <v>B</v>
      </c>
      <c r="E83" s="101">
        <f>'Parcijalni_cjeloviti ispit'!E84</f>
        <v>0</v>
      </c>
      <c r="F83" s="258" t="str">
        <f>'Parcijalni_cjeloviti ispit'!F84</f>
        <v>NE</v>
      </c>
      <c r="G83" s="101">
        <f>'Parcijalni_cjeloviti ispit'!G84</f>
        <v>0</v>
      </c>
      <c r="H83" s="258" t="str">
        <f>'Parcijalni_cjeloviti ispit'!H84</f>
        <v>NE</v>
      </c>
      <c r="I83" s="101">
        <f>'Parcijalni_cjeloviti ispit'!I84</f>
        <v>0</v>
      </c>
      <c r="J83" s="258" t="str">
        <f>'Parcijalni_cjeloviti ispit'!J84</f>
        <v>NE</v>
      </c>
      <c r="K83" s="101">
        <f>'Parcijalni_cjeloviti ispit'!K84</f>
        <v>0</v>
      </c>
      <c r="L83" s="258" t="str">
        <f>'Parcijalni_cjeloviti ispit'!L84</f>
        <v>NE</v>
      </c>
      <c r="M83" s="101">
        <f>'Parcijalni_cjeloviti ispit'!M84</f>
        <v>0</v>
      </c>
      <c r="N83" s="258" t="str">
        <f>'Parcijalni_cjeloviti ispit'!N84</f>
        <v>NE</v>
      </c>
      <c r="O83" s="101">
        <f>'Parcijalni_cjeloviti ispit'!O84</f>
        <v>0</v>
      </c>
      <c r="P83" s="258" t="str">
        <f>'Parcijalni_cjeloviti ispit'!P84</f>
        <v>NE</v>
      </c>
      <c r="Q83" s="101">
        <f>'Parcijalni_cjeloviti ispit'!Q84</f>
        <v>0</v>
      </c>
      <c r="R83" s="258" t="str">
        <f>'Parcijalni_cjeloviti ispit'!R84</f>
        <v>NE</v>
      </c>
      <c r="S83" s="235">
        <f>'Parcijalni_cjeloviti ispit'!S84</f>
        <v>0</v>
      </c>
      <c r="T83" s="235" t="str">
        <f>'Parcijalni_cjeloviti ispit'!T84</f>
        <v>NE</v>
      </c>
    </row>
    <row r="84" spans="1:20" ht="15.75" thickBot="1" x14ac:dyDescent="0.3">
      <c r="A84" s="257">
        <f>'Parcijalni_cjeloviti ispit'!A85</f>
        <v>0</v>
      </c>
      <c r="B84" s="291">
        <f>'Parcijalni_cjeloviti ispit'!B85</f>
        <v>0</v>
      </c>
      <c r="C84" s="257">
        <f>'Parcijalni_cjeloviti ispit'!C85</f>
        <v>0</v>
      </c>
      <c r="D84" s="102" t="str">
        <f>'Parcijalni_cjeloviti ispit'!D85</f>
        <v>P</v>
      </c>
      <c r="E84" s="103" t="str">
        <f>'Parcijalni_cjeloviti ispit'!E85</f>
        <v/>
      </c>
      <c r="F84" s="259">
        <f>'Parcijalni_cjeloviti ispit'!F85</f>
        <v>0</v>
      </c>
      <c r="G84" s="104" t="str">
        <f>'Parcijalni_cjeloviti ispit'!G85</f>
        <v/>
      </c>
      <c r="H84" s="259">
        <f>'Parcijalni_cjeloviti ispit'!H85</f>
        <v>0</v>
      </c>
      <c r="I84" s="104" t="str">
        <f>'Parcijalni_cjeloviti ispit'!I85</f>
        <v/>
      </c>
      <c r="J84" s="259">
        <f>'Parcijalni_cjeloviti ispit'!J85</f>
        <v>0</v>
      </c>
      <c r="K84" s="104" t="str">
        <f>'Parcijalni_cjeloviti ispit'!K85</f>
        <v/>
      </c>
      <c r="L84" s="259">
        <f>'Parcijalni_cjeloviti ispit'!L85</f>
        <v>0</v>
      </c>
      <c r="M84" s="104" t="str">
        <f>'Parcijalni_cjeloviti ispit'!M85</f>
        <v/>
      </c>
      <c r="N84" s="259">
        <f>'Parcijalni_cjeloviti ispit'!N85</f>
        <v>0</v>
      </c>
      <c r="O84" s="104" t="str">
        <f>'Parcijalni_cjeloviti ispit'!O85</f>
        <v/>
      </c>
      <c r="P84" s="259">
        <f>'Parcijalni_cjeloviti ispit'!P85</f>
        <v>0</v>
      </c>
      <c r="Q84" s="104" t="str">
        <f>'Parcijalni_cjeloviti ispit'!Q85</f>
        <v/>
      </c>
      <c r="R84" s="259">
        <f>'Parcijalni_cjeloviti ispit'!R85</f>
        <v>0</v>
      </c>
      <c r="S84" s="236">
        <f>'Parcijalni_cjeloviti ispit'!S85</f>
        <v>0</v>
      </c>
      <c r="T84" s="236">
        <f>'Parcijalni_cjeloviti ispit'!T85</f>
        <v>0</v>
      </c>
    </row>
    <row r="85" spans="1:20" x14ac:dyDescent="0.25">
      <c r="A85" s="256">
        <f>'Parcijalni_cjeloviti ispit'!A86</f>
        <v>40</v>
      </c>
      <c r="B85" s="290" t="str">
        <f>'Parcijalni_cjeloviti ispit'!B86</f>
        <v xml:space="preserve"> </v>
      </c>
      <c r="C85" s="256">
        <f>'Parcijalni_cjeloviti ispit'!C86</f>
        <v>0</v>
      </c>
      <c r="D85" s="100" t="str">
        <f>'Parcijalni_cjeloviti ispit'!D86</f>
        <v>B</v>
      </c>
      <c r="E85" s="101">
        <f>'Parcijalni_cjeloviti ispit'!E86</f>
        <v>0</v>
      </c>
      <c r="F85" s="258" t="str">
        <f>'Parcijalni_cjeloviti ispit'!F86</f>
        <v>NE</v>
      </c>
      <c r="G85" s="101">
        <f>'Parcijalni_cjeloviti ispit'!G86</f>
        <v>0</v>
      </c>
      <c r="H85" s="258" t="str">
        <f>'Parcijalni_cjeloviti ispit'!H86</f>
        <v>NE</v>
      </c>
      <c r="I85" s="101">
        <f>'Parcijalni_cjeloviti ispit'!I86</f>
        <v>0</v>
      </c>
      <c r="J85" s="258" t="str">
        <f>'Parcijalni_cjeloviti ispit'!J86</f>
        <v>NE</v>
      </c>
      <c r="K85" s="101">
        <f>'Parcijalni_cjeloviti ispit'!K86</f>
        <v>0</v>
      </c>
      <c r="L85" s="258" t="str">
        <f>'Parcijalni_cjeloviti ispit'!L86</f>
        <v>NE</v>
      </c>
      <c r="M85" s="101">
        <f>'Parcijalni_cjeloviti ispit'!M86</f>
        <v>0</v>
      </c>
      <c r="N85" s="258" t="str">
        <f>'Parcijalni_cjeloviti ispit'!N86</f>
        <v>NE</v>
      </c>
      <c r="O85" s="101">
        <f>'Parcijalni_cjeloviti ispit'!O86</f>
        <v>0</v>
      </c>
      <c r="P85" s="258" t="str">
        <f>'Parcijalni_cjeloviti ispit'!P86</f>
        <v>NE</v>
      </c>
      <c r="Q85" s="101">
        <f>'Parcijalni_cjeloviti ispit'!Q86</f>
        <v>0</v>
      </c>
      <c r="R85" s="258" t="str">
        <f>'Parcijalni_cjeloviti ispit'!R86</f>
        <v>NE</v>
      </c>
      <c r="S85" s="235">
        <f>'Parcijalni_cjeloviti ispit'!S86</f>
        <v>0</v>
      </c>
      <c r="T85" s="235" t="str">
        <f>'Parcijalni_cjeloviti ispit'!T86</f>
        <v>NE</v>
      </c>
    </row>
    <row r="86" spans="1:20" ht="15.75" thickBot="1" x14ac:dyDescent="0.3">
      <c r="A86" s="257">
        <f>'Parcijalni_cjeloviti ispit'!A87</f>
        <v>0</v>
      </c>
      <c r="B86" s="291">
        <f>'Parcijalni_cjeloviti ispit'!B87</f>
        <v>0</v>
      </c>
      <c r="C86" s="257">
        <f>'Parcijalni_cjeloviti ispit'!C87</f>
        <v>0</v>
      </c>
      <c r="D86" s="102" t="str">
        <f>'Parcijalni_cjeloviti ispit'!D87</f>
        <v>P</v>
      </c>
      <c r="E86" s="103" t="str">
        <f>'Parcijalni_cjeloviti ispit'!E87</f>
        <v/>
      </c>
      <c r="F86" s="259">
        <f>'Parcijalni_cjeloviti ispit'!F87</f>
        <v>0</v>
      </c>
      <c r="G86" s="104" t="str">
        <f>'Parcijalni_cjeloviti ispit'!G87</f>
        <v/>
      </c>
      <c r="H86" s="259">
        <f>'Parcijalni_cjeloviti ispit'!H87</f>
        <v>0</v>
      </c>
      <c r="I86" s="104" t="str">
        <f>'Parcijalni_cjeloviti ispit'!I87</f>
        <v/>
      </c>
      <c r="J86" s="259">
        <f>'Parcijalni_cjeloviti ispit'!J87</f>
        <v>0</v>
      </c>
      <c r="K86" s="104" t="str">
        <f>'Parcijalni_cjeloviti ispit'!K87</f>
        <v/>
      </c>
      <c r="L86" s="259">
        <f>'Parcijalni_cjeloviti ispit'!L87</f>
        <v>0</v>
      </c>
      <c r="M86" s="104" t="str">
        <f>'Parcijalni_cjeloviti ispit'!M87</f>
        <v/>
      </c>
      <c r="N86" s="259">
        <f>'Parcijalni_cjeloviti ispit'!N87</f>
        <v>0</v>
      </c>
      <c r="O86" s="104" t="str">
        <f>'Parcijalni_cjeloviti ispit'!O87</f>
        <v/>
      </c>
      <c r="P86" s="259">
        <f>'Parcijalni_cjeloviti ispit'!P87</f>
        <v>0</v>
      </c>
      <c r="Q86" s="104" t="str">
        <f>'Parcijalni_cjeloviti ispit'!Q87</f>
        <v/>
      </c>
      <c r="R86" s="259">
        <f>'Parcijalni_cjeloviti ispit'!R87</f>
        <v>0</v>
      </c>
      <c r="S86" s="236">
        <f>'Parcijalni_cjeloviti ispit'!S87</f>
        <v>0</v>
      </c>
      <c r="T86" s="236">
        <f>'Parcijalni_cjeloviti ispit'!T87</f>
        <v>0</v>
      </c>
    </row>
    <row r="87" spans="1:20" x14ac:dyDescent="0.25">
      <c r="A87" s="256">
        <f>'Parcijalni_cjeloviti ispit'!A88</f>
        <v>41</v>
      </c>
      <c r="B87" s="290" t="str">
        <f>'Parcijalni_cjeloviti ispit'!B88</f>
        <v xml:space="preserve"> </v>
      </c>
      <c r="C87" s="256">
        <f>'Parcijalni_cjeloviti ispit'!C88</f>
        <v>0</v>
      </c>
      <c r="D87" s="100" t="str">
        <f>'Parcijalni_cjeloviti ispit'!D88</f>
        <v>B</v>
      </c>
      <c r="E87" s="101">
        <f>'Parcijalni_cjeloviti ispit'!E88</f>
        <v>0</v>
      </c>
      <c r="F87" s="258" t="str">
        <f>'Parcijalni_cjeloviti ispit'!F88</f>
        <v>NE</v>
      </c>
      <c r="G87" s="101">
        <f>'Parcijalni_cjeloviti ispit'!G88</f>
        <v>0</v>
      </c>
      <c r="H87" s="258" t="str">
        <f>'Parcijalni_cjeloviti ispit'!H88</f>
        <v>NE</v>
      </c>
      <c r="I87" s="101">
        <f>'Parcijalni_cjeloviti ispit'!I88</f>
        <v>0</v>
      </c>
      <c r="J87" s="258" t="str">
        <f>'Parcijalni_cjeloviti ispit'!J88</f>
        <v>NE</v>
      </c>
      <c r="K87" s="101">
        <f>'Parcijalni_cjeloviti ispit'!K88</f>
        <v>0</v>
      </c>
      <c r="L87" s="258" t="str">
        <f>'Parcijalni_cjeloviti ispit'!L88</f>
        <v>NE</v>
      </c>
      <c r="M87" s="101">
        <f>'Parcijalni_cjeloviti ispit'!M88</f>
        <v>0</v>
      </c>
      <c r="N87" s="258" t="str">
        <f>'Parcijalni_cjeloviti ispit'!N88</f>
        <v>NE</v>
      </c>
      <c r="O87" s="101">
        <f>'Parcijalni_cjeloviti ispit'!O88</f>
        <v>0</v>
      </c>
      <c r="P87" s="258" t="str">
        <f>'Parcijalni_cjeloviti ispit'!P88</f>
        <v>NE</v>
      </c>
      <c r="Q87" s="101">
        <f>'Parcijalni_cjeloviti ispit'!Q88</f>
        <v>0</v>
      </c>
      <c r="R87" s="258" t="str">
        <f>'Parcijalni_cjeloviti ispit'!R88</f>
        <v>NE</v>
      </c>
      <c r="S87" s="235">
        <f>'Parcijalni_cjeloviti ispit'!S88</f>
        <v>0</v>
      </c>
      <c r="T87" s="235" t="str">
        <f>'Parcijalni_cjeloviti ispit'!T88</f>
        <v>NE</v>
      </c>
    </row>
    <row r="88" spans="1:20" ht="15.75" thickBot="1" x14ac:dyDescent="0.3">
      <c r="A88" s="257">
        <f>'Parcijalni_cjeloviti ispit'!A89</f>
        <v>0</v>
      </c>
      <c r="B88" s="291">
        <f>'Parcijalni_cjeloviti ispit'!B89</f>
        <v>0</v>
      </c>
      <c r="C88" s="257">
        <f>'Parcijalni_cjeloviti ispit'!C89</f>
        <v>0</v>
      </c>
      <c r="D88" s="102" t="str">
        <f>'Parcijalni_cjeloviti ispit'!D89</f>
        <v>P</v>
      </c>
      <c r="E88" s="103" t="str">
        <f>'Parcijalni_cjeloviti ispit'!E89</f>
        <v/>
      </c>
      <c r="F88" s="259">
        <f>'Parcijalni_cjeloviti ispit'!F89</f>
        <v>0</v>
      </c>
      <c r="G88" s="104" t="str">
        <f>'Parcijalni_cjeloviti ispit'!G89</f>
        <v/>
      </c>
      <c r="H88" s="259">
        <f>'Parcijalni_cjeloviti ispit'!H89</f>
        <v>0</v>
      </c>
      <c r="I88" s="104" t="str">
        <f>'Parcijalni_cjeloviti ispit'!I89</f>
        <v/>
      </c>
      <c r="J88" s="259">
        <f>'Parcijalni_cjeloviti ispit'!J89</f>
        <v>0</v>
      </c>
      <c r="K88" s="104" t="str">
        <f>'Parcijalni_cjeloviti ispit'!K89</f>
        <v/>
      </c>
      <c r="L88" s="259">
        <f>'Parcijalni_cjeloviti ispit'!L89</f>
        <v>0</v>
      </c>
      <c r="M88" s="104" t="str">
        <f>'Parcijalni_cjeloviti ispit'!M89</f>
        <v/>
      </c>
      <c r="N88" s="259">
        <f>'Parcijalni_cjeloviti ispit'!N89</f>
        <v>0</v>
      </c>
      <c r="O88" s="104" t="str">
        <f>'Parcijalni_cjeloviti ispit'!O89</f>
        <v/>
      </c>
      <c r="P88" s="259">
        <f>'Parcijalni_cjeloviti ispit'!P89</f>
        <v>0</v>
      </c>
      <c r="Q88" s="104" t="str">
        <f>'Parcijalni_cjeloviti ispit'!Q89</f>
        <v/>
      </c>
      <c r="R88" s="259">
        <f>'Parcijalni_cjeloviti ispit'!R89</f>
        <v>0</v>
      </c>
      <c r="S88" s="236">
        <f>'Parcijalni_cjeloviti ispit'!S89</f>
        <v>0</v>
      </c>
      <c r="T88" s="236">
        <f>'Parcijalni_cjeloviti ispit'!T89</f>
        <v>0</v>
      </c>
    </row>
    <row r="89" spans="1:20" x14ac:dyDescent="0.25">
      <c r="A89" s="256">
        <f>'Parcijalni_cjeloviti ispit'!A90</f>
        <v>42</v>
      </c>
      <c r="B89" s="290" t="str">
        <f>'Parcijalni_cjeloviti ispit'!B90</f>
        <v xml:space="preserve"> </v>
      </c>
      <c r="C89" s="256">
        <f>'Parcijalni_cjeloviti ispit'!C90</f>
        <v>0</v>
      </c>
      <c r="D89" s="100" t="str">
        <f>'Parcijalni_cjeloviti ispit'!D90</f>
        <v>B</v>
      </c>
      <c r="E89" s="101">
        <f>'Parcijalni_cjeloviti ispit'!E90</f>
        <v>0</v>
      </c>
      <c r="F89" s="258" t="str">
        <f>'Parcijalni_cjeloviti ispit'!F90</f>
        <v>NE</v>
      </c>
      <c r="G89" s="101">
        <f>'Parcijalni_cjeloviti ispit'!G90</f>
        <v>0</v>
      </c>
      <c r="H89" s="258" t="str">
        <f>'Parcijalni_cjeloviti ispit'!H90</f>
        <v>NE</v>
      </c>
      <c r="I89" s="101">
        <f>'Parcijalni_cjeloviti ispit'!I90</f>
        <v>0</v>
      </c>
      <c r="J89" s="258" t="str">
        <f>'Parcijalni_cjeloviti ispit'!J90</f>
        <v>NE</v>
      </c>
      <c r="K89" s="101">
        <f>'Parcijalni_cjeloviti ispit'!K90</f>
        <v>0</v>
      </c>
      <c r="L89" s="258" t="str">
        <f>'Parcijalni_cjeloviti ispit'!L90</f>
        <v>NE</v>
      </c>
      <c r="M89" s="101">
        <f>'Parcijalni_cjeloviti ispit'!M90</f>
        <v>0</v>
      </c>
      <c r="N89" s="258" t="str">
        <f>'Parcijalni_cjeloviti ispit'!N90</f>
        <v>NE</v>
      </c>
      <c r="O89" s="101">
        <f>'Parcijalni_cjeloviti ispit'!O90</f>
        <v>0</v>
      </c>
      <c r="P89" s="258" t="str">
        <f>'Parcijalni_cjeloviti ispit'!P90</f>
        <v>NE</v>
      </c>
      <c r="Q89" s="101">
        <f>'Parcijalni_cjeloviti ispit'!Q90</f>
        <v>0</v>
      </c>
      <c r="R89" s="258" t="str">
        <f>'Parcijalni_cjeloviti ispit'!R90</f>
        <v>NE</v>
      </c>
      <c r="S89" s="235">
        <f>'Parcijalni_cjeloviti ispit'!S90</f>
        <v>0</v>
      </c>
      <c r="T89" s="235" t="str">
        <f>'Parcijalni_cjeloviti ispit'!T90</f>
        <v>NE</v>
      </c>
    </row>
    <row r="90" spans="1:20" ht="15.75" thickBot="1" x14ac:dyDescent="0.3">
      <c r="A90" s="257">
        <f>'Parcijalni_cjeloviti ispit'!A91</f>
        <v>0</v>
      </c>
      <c r="B90" s="291">
        <f>'Parcijalni_cjeloviti ispit'!B91</f>
        <v>0</v>
      </c>
      <c r="C90" s="257">
        <f>'Parcijalni_cjeloviti ispit'!C91</f>
        <v>0</v>
      </c>
      <c r="D90" s="102" t="str">
        <f>'Parcijalni_cjeloviti ispit'!D91</f>
        <v>P</v>
      </c>
      <c r="E90" s="103" t="str">
        <f>'Parcijalni_cjeloviti ispit'!E91</f>
        <v/>
      </c>
      <c r="F90" s="259">
        <f>'Parcijalni_cjeloviti ispit'!F91</f>
        <v>0</v>
      </c>
      <c r="G90" s="104" t="str">
        <f>'Parcijalni_cjeloviti ispit'!G91</f>
        <v/>
      </c>
      <c r="H90" s="259">
        <f>'Parcijalni_cjeloviti ispit'!H91</f>
        <v>0</v>
      </c>
      <c r="I90" s="104" t="str">
        <f>'Parcijalni_cjeloviti ispit'!I91</f>
        <v/>
      </c>
      <c r="J90" s="259">
        <f>'Parcijalni_cjeloviti ispit'!J91</f>
        <v>0</v>
      </c>
      <c r="K90" s="104" t="str">
        <f>'Parcijalni_cjeloviti ispit'!K91</f>
        <v/>
      </c>
      <c r="L90" s="259">
        <f>'Parcijalni_cjeloviti ispit'!L91</f>
        <v>0</v>
      </c>
      <c r="M90" s="104" t="str">
        <f>'Parcijalni_cjeloviti ispit'!M91</f>
        <v/>
      </c>
      <c r="N90" s="259">
        <f>'Parcijalni_cjeloviti ispit'!N91</f>
        <v>0</v>
      </c>
      <c r="O90" s="104" t="str">
        <f>'Parcijalni_cjeloviti ispit'!O91</f>
        <v/>
      </c>
      <c r="P90" s="259">
        <f>'Parcijalni_cjeloviti ispit'!P91</f>
        <v>0</v>
      </c>
      <c r="Q90" s="104" t="str">
        <f>'Parcijalni_cjeloviti ispit'!Q91</f>
        <v/>
      </c>
      <c r="R90" s="259">
        <f>'Parcijalni_cjeloviti ispit'!R91</f>
        <v>0</v>
      </c>
      <c r="S90" s="236">
        <f>'Parcijalni_cjeloviti ispit'!S91</f>
        <v>0</v>
      </c>
      <c r="T90" s="236">
        <f>'Parcijalni_cjeloviti ispit'!T91</f>
        <v>0</v>
      </c>
    </row>
    <row r="91" spans="1:20" x14ac:dyDescent="0.25">
      <c r="A91" s="256">
        <f>'Parcijalni_cjeloviti ispit'!A92</f>
        <v>43</v>
      </c>
      <c r="B91" s="290" t="str">
        <f>'Parcijalni_cjeloviti ispit'!B92</f>
        <v xml:space="preserve"> </v>
      </c>
      <c r="C91" s="256">
        <f>'Parcijalni_cjeloviti ispit'!C92</f>
        <v>0</v>
      </c>
      <c r="D91" s="100" t="str">
        <f>'Parcijalni_cjeloviti ispit'!D92</f>
        <v>B</v>
      </c>
      <c r="E91" s="101">
        <f>'Parcijalni_cjeloviti ispit'!E92</f>
        <v>0</v>
      </c>
      <c r="F91" s="258" t="str">
        <f>'Parcijalni_cjeloviti ispit'!F92</f>
        <v>NE</v>
      </c>
      <c r="G91" s="101">
        <f>'Parcijalni_cjeloviti ispit'!G92</f>
        <v>0</v>
      </c>
      <c r="H91" s="258" t="str">
        <f>'Parcijalni_cjeloviti ispit'!H92</f>
        <v>NE</v>
      </c>
      <c r="I91" s="101">
        <f>'Parcijalni_cjeloviti ispit'!I92</f>
        <v>0</v>
      </c>
      <c r="J91" s="258" t="str">
        <f>'Parcijalni_cjeloviti ispit'!J92</f>
        <v>NE</v>
      </c>
      <c r="K91" s="101">
        <f>'Parcijalni_cjeloviti ispit'!K92</f>
        <v>0</v>
      </c>
      <c r="L91" s="258" t="str">
        <f>'Parcijalni_cjeloviti ispit'!L92</f>
        <v>NE</v>
      </c>
      <c r="M91" s="101">
        <f>'Parcijalni_cjeloviti ispit'!M92</f>
        <v>0</v>
      </c>
      <c r="N91" s="258" t="str">
        <f>'Parcijalni_cjeloviti ispit'!N92</f>
        <v>NE</v>
      </c>
      <c r="O91" s="101">
        <f>'Parcijalni_cjeloviti ispit'!O92</f>
        <v>0</v>
      </c>
      <c r="P91" s="258" t="str">
        <f>'Parcijalni_cjeloviti ispit'!P92</f>
        <v>NE</v>
      </c>
      <c r="Q91" s="101">
        <f>'Parcijalni_cjeloviti ispit'!Q92</f>
        <v>0</v>
      </c>
      <c r="R91" s="258" t="str">
        <f>'Parcijalni_cjeloviti ispit'!R92</f>
        <v>NE</v>
      </c>
      <c r="S91" s="235">
        <f>'Parcijalni_cjeloviti ispit'!S92</f>
        <v>0</v>
      </c>
      <c r="T91" s="235" t="str">
        <f>'Parcijalni_cjeloviti ispit'!T92</f>
        <v>NE</v>
      </c>
    </row>
    <row r="92" spans="1:20" ht="15.75" thickBot="1" x14ac:dyDescent="0.3">
      <c r="A92" s="257">
        <f>'Parcijalni_cjeloviti ispit'!A93</f>
        <v>0</v>
      </c>
      <c r="B92" s="291">
        <f>'Parcijalni_cjeloviti ispit'!B93</f>
        <v>0</v>
      </c>
      <c r="C92" s="257">
        <f>'Parcijalni_cjeloviti ispit'!C93</f>
        <v>0</v>
      </c>
      <c r="D92" s="102" t="str">
        <f>'Parcijalni_cjeloviti ispit'!D93</f>
        <v>P</v>
      </c>
      <c r="E92" s="103" t="str">
        <f>'Parcijalni_cjeloviti ispit'!E93</f>
        <v/>
      </c>
      <c r="F92" s="259">
        <f>'Parcijalni_cjeloviti ispit'!F93</f>
        <v>0</v>
      </c>
      <c r="G92" s="104" t="str">
        <f>'Parcijalni_cjeloviti ispit'!G93</f>
        <v/>
      </c>
      <c r="H92" s="259">
        <f>'Parcijalni_cjeloviti ispit'!H93</f>
        <v>0</v>
      </c>
      <c r="I92" s="104" t="str">
        <f>'Parcijalni_cjeloviti ispit'!I93</f>
        <v/>
      </c>
      <c r="J92" s="259">
        <f>'Parcijalni_cjeloviti ispit'!J93</f>
        <v>0</v>
      </c>
      <c r="K92" s="104" t="str">
        <f>'Parcijalni_cjeloviti ispit'!K93</f>
        <v/>
      </c>
      <c r="L92" s="259">
        <f>'Parcijalni_cjeloviti ispit'!L93</f>
        <v>0</v>
      </c>
      <c r="M92" s="104" t="str">
        <f>'Parcijalni_cjeloviti ispit'!M93</f>
        <v/>
      </c>
      <c r="N92" s="259">
        <f>'Parcijalni_cjeloviti ispit'!N93</f>
        <v>0</v>
      </c>
      <c r="O92" s="104" t="str">
        <f>'Parcijalni_cjeloviti ispit'!O93</f>
        <v/>
      </c>
      <c r="P92" s="259">
        <f>'Parcijalni_cjeloviti ispit'!P93</f>
        <v>0</v>
      </c>
      <c r="Q92" s="104" t="str">
        <f>'Parcijalni_cjeloviti ispit'!Q93</f>
        <v/>
      </c>
      <c r="R92" s="259">
        <f>'Parcijalni_cjeloviti ispit'!R93</f>
        <v>0</v>
      </c>
      <c r="S92" s="236">
        <f>'Parcijalni_cjeloviti ispit'!S93</f>
        <v>0</v>
      </c>
      <c r="T92" s="236">
        <f>'Parcijalni_cjeloviti ispit'!T93</f>
        <v>0</v>
      </c>
    </row>
    <row r="93" spans="1:20" x14ac:dyDescent="0.25">
      <c r="A93" s="256">
        <f>'Parcijalni_cjeloviti ispit'!A94</f>
        <v>44</v>
      </c>
      <c r="B93" s="290" t="str">
        <f>'Parcijalni_cjeloviti ispit'!B94</f>
        <v xml:space="preserve"> </v>
      </c>
      <c r="C93" s="256">
        <f>'Parcijalni_cjeloviti ispit'!C94</f>
        <v>0</v>
      </c>
      <c r="D93" s="100" t="str">
        <f>'Parcijalni_cjeloviti ispit'!D94</f>
        <v>B</v>
      </c>
      <c r="E93" s="101">
        <f>'Parcijalni_cjeloviti ispit'!E94</f>
        <v>0</v>
      </c>
      <c r="F93" s="258" t="str">
        <f>'Parcijalni_cjeloviti ispit'!F94</f>
        <v>NE</v>
      </c>
      <c r="G93" s="101">
        <f>'Parcijalni_cjeloviti ispit'!G94</f>
        <v>0</v>
      </c>
      <c r="H93" s="258" t="str">
        <f>'Parcijalni_cjeloviti ispit'!H94</f>
        <v>NE</v>
      </c>
      <c r="I93" s="101">
        <f>'Parcijalni_cjeloviti ispit'!I94</f>
        <v>0</v>
      </c>
      <c r="J93" s="258" t="str">
        <f>'Parcijalni_cjeloviti ispit'!J94</f>
        <v>NE</v>
      </c>
      <c r="K93" s="101">
        <f>'Parcijalni_cjeloviti ispit'!K94</f>
        <v>0</v>
      </c>
      <c r="L93" s="258" t="str">
        <f>'Parcijalni_cjeloviti ispit'!L94</f>
        <v>NE</v>
      </c>
      <c r="M93" s="101">
        <f>'Parcijalni_cjeloviti ispit'!M94</f>
        <v>0</v>
      </c>
      <c r="N93" s="258" t="str">
        <f>'Parcijalni_cjeloviti ispit'!N94</f>
        <v>NE</v>
      </c>
      <c r="O93" s="101">
        <f>'Parcijalni_cjeloviti ispit'!O94</f>
        <v>0</v>
      </c>
      <c r="P93" s="258" t="str">
        <f>'Parcijalni_cjeloviti ispit'!P94</f>
        <v>NE</v>
      </c>
      <c r="Q93" s="101">
        <f>'Parcijalni_cjeloviti ispit'!Q94</f>
        <v>0</v>
      </c>
      <c r="R93" s="258" t="str">
        <f>'Parcijalni_cjeloviti ispit'!R94</f>
        <v>NE</v>
      </c>
      <c r="S93" s="235">
        <f>'Parcijalni_cjeloviti ispit'!S94</f>
        <v>0</v>
      </c>
      <c r="T93" s="235" t="str">
        <f>'Parcijalni_cjeloviti ispit'!T94</f>
        <v>NE</v>
      </c>
    </row>
    <row r="94" spans="1:20" ht="15.75" thickBot="1" x14ac:dyDescent="0.3">
      <c r="A94" s="257">
        <f>'Parcijalni_cjeloviti ispit'!A95</f>
        <v>0</v>
      </c>
      <c r="B94" s="291">
        <f>'Parcijalni_cjeloviti ispit'!B95</f>
        <v>0</v>
      </c>
      <c r="C94" s="257">
        <f>'Parcijalni_cjeloviti ispit'!C95</f>
        <v>0</v>
      </c>
      <c r="D94" s="102" t="str">
        <f>'Parcijalni_cjeloviti ispit'!D95</f>
        <v>P</v>
      </c>
      <c r="E94" s="103" t="str">
        <f>'Parcijalni_cjeloviti ispit'!E95</f>
        <v/>
      </c>
      <c r="F94" s="259">
        <f>'Parcijalni_cjeloviti ispit'!F95</f>
        <v>0</v>
      </c>
      <c r="G94" s="104" t="str">
        <f>'Parcijalni_cjeloviti ispit'!G95</f>
        <v/>
      </c>
      <c r="H94" s="259">
        <f>'Parcijalni_cjeloviti ispit'!H95</f>
        <v>0</v>
      </c>
      <c r="I94" s="104" t="str">
        <f>'Parcijalni_cjeloviti ispit'!I95</f>
        <v/>
      </c>
      <c r="J94" s="259">
        <f>'Parcijalni_cjeloviti ispit'!J95</f>
        <v>0</v>
      </c>
      <c r="K94" s="104" t="str">
        <f>'Parcijalni_cjeloviti ispit'!K95</f>
        <v/>
      </c>
      <c r="L94" s="259">
        <f>'Parcijalni_cjeloviti ispit'!L95</f>
        <v>0</v>
      </c>
      <c r="M94" s="104" t="str">
        <f>'Parcijalni_cjeloviti ispit'!M95</f>
        <v/>
      </c>
      <c r="N94" s="259">
        <f>'Parcijalni_cjeloviti ispit'!N95</f>
        <v>0</v>
      </c>
      <c r="O94" s="104" t="str">
        <f>'Parcijalni_cjeloviti ispit'!O95</f>
        <v/>
      </c>
      <c r="P94" s="259">
        <f>'Parcijalni_cjeloviti ispit'!P95</f>
        <v>0</v>
      </c>
      <c r="Q94" s="104" t="str">
        <f>'Parcijalni_cjeloviti ispit'!Q95</f>
        <v/>
      </c>
      <c r="R94" s="259">
        <f>'Parcijalni_cjeloviti ispit'!R95</f>
        <v>0</v>
      </c>
      <c r="S94" s="236">
        <f>'Parcijalni_cjeloviti ispit'!S95</f>
        <v>0</v>
      </c>
      <c r="T94" s="236">
        <f>'Parcijalni_cjeloviti ispit'!T95</f>
        <v>0</v>
      </c>
    </row>
    <row r="95" spans="1:20" x14ac:dyDescent="0.25">
      <c r="A95" s="256">
        <f>'Parcijalni_cjeloviti ispit'!A96</f>
        <v>45</v>
      </c>
      <c r="B95" s="290" t="str">
        <f>'Parcijalni_cjeloviti ispit'!B96</f>
        <v xml:space="preserve"> </v>
      </c>
      <c r="C95" s="256">
        <f>'Parcijalni_cjeloviti ispit'!C96</f>
        <v>0</v>
      </c>
      <c r="D95" s="100" t="str">
        <f>'Parcijalni_cjeloviti ispit'!D96</f>
        <v>B</v>
      </c>
      <c r="E95" s="101">
        <f>'Parcijalni_cjeloviti ispit'!E96</f>
        <v>0</v>
      </c>
      <c r="F95" s="258" t="str">
        <f>'Parcijalni_cjeloviti ispit'!F96</f>
        <v>NE</v>
      </c>
      <c r="G95" s="101">
        <f>'Parcijalni_cjeloviti ispit'!G96</f>
        <v>0</v>
      </c>
      <c r="H95" s="258" t="str">
        <f>'Parcijalni_cjeloviti ispit'!H96</f>
        <v>NE</v>
      </c>
      <c r="I95" s="101">
        <f>'Parcijalni_cjeloviti ispit'!I96</f>
        <v>0</v>
      </c>
      <c r="J95" s="258" t="str">
        <f>'Parcijalni_cjeloviti ispit'!J96</f>
        <v>NE</v>
      </c>
      <c r="K95" s="101">
        <f>'Parcijalni_cjeloviti ispit'!K96</f>
        <v>0</v>
      </c>
      <c r="L95" s="258" t="str">
        <f>'Parcijalni_cjeloviti ispit'!L96</f>
        <v>NE</v>
      </c>
      <c r="M95" s="101">
        <f>'Parcijalni_cjeloviti ispit'!M96</f>
        <v>0</v>
      </c>
      <c r="N95" s="258" t="str">
        <f>'Parcijalni_cjeloviti ispit'!N96</f>
        <v>NE</v>
      </c>
      <c r="O95" s="101">
        <f>'Parcijalni_cjeloviti ispit'!O96</f>
        <v>0</v>
      </c>
      <c r="P95" s="258" t="str">
        <f>'Parcijalni_cjeloviti ispit'!P96</f>
        <v>NE</v>
      </c>
      <c r="Q95" s="101">
        <f>'Parcijalni_cjeloviti ispit'!Q96</f>
        <v>0</v>
      </c>
      <c r="R95" s="258" t="str">
        <f>'Parcijalni_cjeloviti ispit'!R96</f>
        <v>NE</v>
      </c>
      <c r="S95" s="235">
        <f>'Parcijalni_cjeloviti ispit'!S96</f>
        <v>0</v>
      </c>
      <c r="T95" s="235" t="str">
        <f>'Parcijalni_cjeloviti ispit'!T96</f>
        <v>NE</v>
      </c>
    </row>
    <row r="96" spans="1:20" ht="15.75" thickBot="1" x14ac:dyDescent="0.3">
      <c r="A96" s="257">
        <f>'Parcijalni_cjeloviti ispit'!A97</f>
        <v>0</v>
      </c>
      <c r="B96" s="291">
        <f>'Parcijalni_cjeloviti ispit'!B97</f>
        <v>0</v>
      </c>
      <c r="C96" s="257">
        <f>'Parcijalni_cjeloviti ispit'!C97</f>
        <v>0</v>
      </c>
      <c r="D96" s="102" t="str">
        <f>'Parcijalni_cjeloviti ispit'!D97</f>
        <v>P</v>
      </c>
      <c r="E96" s="103" t="str">
        <f>'Parcijalni_cjeloviti ispit'!E97</f>
        <v/>
      </c>
      <c r="F96" s="259">
        <f>'Parcijalni_cjeloviti ispit'!F97</f>
        <v>0</v>
      </c>
      <c r="G96" s="104" t="str">
        <f>'Parcijalni_cjeloviti ispit'!G97</f>
        <v/>
      </c>
      <c r="H96" s="259">
        <f>'Parcijalni_cjeloviti ispit'!H97</f>
        <v>0</v>
      </c>
      <c r="I96" s="104" t="str">
        <f>'Parcijalni_cjeloviti ispit'!I97</f>
        <v/>
      </c>
      <c r="J96" s="259">
        <f>'Parcijalni_cjeloviti ispit'!J97</f>
        <v>0</v>
      </c>
      <c r="K96" s="104" t="str">
        <f>'Parcijalni_cjeloviti ispit'!K97</f>
        <v/>
      </c>
      <c r="L96" s="259">
        <f>'Parcijalni_cjeloviti ispit'!L97</f>
        <v>0</v>
      </c>
      <c r="M96" s="104" t="str">
        <f>'Parcijalni_cjeloviti ispit'!M97</f>
        <v/>
      </c>
      <c r="N96" s="259">
        <f>'Parcijalni_cjeloviti ispit'!N97</f>
        <v>0</v>
      </c>
      <c r="O96" s="104" t="str">
        <f>'Parcijalni_cjeloviti ispit'!O97</f>
        <v/>
      </c>
      <c r="P96" s="259">
        <f>'Parcijalni_cjeloviti ispit'!P97</f>
        <v>0</v>
      </c>
      <c r="Q96" s="104" t="str">
        <f>'Parcijalni_cjeloviti ispit'!Q97</f>
        <v/>
      </c>
      <c r="R96" s="259">
        <f>'Parcijalni_cjeloviti ispit'!R97</f>
        <v>0</v>
      </c>
      <c r="S96" s="236">
        <f>'Parcijalni_cjeloviti ispit'!S97</f>
        <v>0</v>
      </c>
      <c r="T96" s="236">
        <f>'Parcijalni_cjeloviti ispit'!T97</f>
        <v>0</v>
      </c>
    </row>
    <row r="97" spans="1:20" x14ac:dyDescent="0.25">
      <c r="A97" s="256">
        <f>'Parcijalni_cjeloviti ispit'!A98</f>
        <v>46</v>
      </c>
      <c r="B97" s="290" t="str">
        <f>'Parcijalni_cjeloviti ispit'!B98</f>
        <v xml:space="preserve"> </v>
      </c>
      <c r="C97" s="256">
        <f>'Parcijalni_cjeloviti ispit'!C98</f>
        <v>0</v>
      </c>
      <c r="D97" s="100" t="str">
        <f>'Parcijalni_cjeloviti ispit'!D98</f>
        <v>B</v>
      </c>
      <c r="E97" s="101">
        <f>'Parcijalni_cjeloviti ispit'!E98</f>
        <v>0</v>
      </c>
      <c r="F97" s="258" t="str">
        <f>'Parcijalni_cjeloviti ispit'!F98</f>
        <v>NE</v>
      </c>
      <c r="G97" s="101">
        <f>'Parcijalni_cjeloviti ispit'!G98</f>
        <v>0</v>
      </c>
      <c r="H97" s="258" t="str">
        <f>'Parcijalni_cjeloviti ispit'!H98</f>
        <v>NE</v>
      </c>
      <c r="I97" s="101">
        <f>'Parcijalni_cjeloviti ispit'!I98</f>
        <v>0</v>
      </c>
      <c r="J97" s="258" t="str">
        <f>'Parcijalni_cjeloviti ispit'!J98</f>
        <v>NE</v>
      </c>
      <c r="K97" s="101">
        <f>'Parcijalni_cjeloviti ispit'!K98</f>
        <v>0</v>
      </c>
      <c r="L97" s="258" t="str">
        <f>'Parcijalni_cjeloviti ispit'!L98</f>
        <v>NE</v>
      </c>
      <c r="M97" s="101">
        <f>'Parcijalni_cjeloviti ispit'!M98</f>
        <v>0</v>
      </c>
      <c r="N97" s="258" t="str">
        <f>'Parcijalni_cjeloviti ispit'!N98</f>
        <v>NE</v>
      </c>
      <c r="O97" s="101">
        <f>'Parcijalni_cjeloviti ispit'!O98</f>
        <v>0</v>
      </c>
      <c r="P97" s="258" t="str">
        <f>'Parcijalni_cjeloviti ispit'!P98</f>
        <v>NE</v>
      </c>
      <c r="Q97" s="101">
        <f>'Parcijalni_cjeloviti ispit'!Q98</f>
        <v>0</v>
      </c>
      <c r="R97" s="258" t="str">
        <f>'Parcijalni_cjeloviti ispit'!R98</f>
        <v>NE</v>
      </c>
      <c r="S97" s="235">
        <f>'Parcijalni_cjeloviti ispit'!S98</f>
        <v>0</v>
      </c>
      <c r="T97" s="235" t="str">
        <f>'Parcijalni_cjeloviti ispit'!T98</f>
        <v>NE</v>
      </c>
    </row>
    <row r="98" spans="1:20" ht="15.75" thickBot="1" x14ac:dyDescent="0.3">
      <c r="A98" s="257">
        <f>'Parcijalni_cjeloviti ispit'!A99</f>
        <v>0</v>
      </c>
      <c r="B98" s="291">
        <f>'Parcijalni_cjeloviti ispit'!B99</f>
        <v>0</v>
      </c>
      <c r="C98" s="257">
        <f>'Parcijalni_cjeloviti ispit'!C99</f>
        <v>0</v>
      </c>
      <c r="D98" s="102" t="str">
        <f>'Parcijalni_cjeloviti ispit'!D99</f>
        <v>P</v>
      </c>
      <c r="E98" s="103" t="str">
        <f>'Parcijalni_cjeloviti ispit'!E99</f>
        <v/>
      </c>
      <c r="F98" s="259">
        <f>'Parcijalni_cjeloviti ispit'!F99</f>
        <v>0</v>
      </c>
      <c r="G98" s="104" t="str">
        <f>'Parcijalni_cjeloviti ispit'!G99</f>
        <v/>
      </c>
      <c r="H98" s="259">
        <f>'Parcijalni_cjeloviti ispit'!H99</f>
        <v>0</v>
      </c>
      <c r="I98" s="104" t="str">
        <f>'Parcijalni_cjeloviti ispit'!I99</f>
        <v/>
      </c>
      <c r="J98" s="259">
        <f>'Parcijalni_cjeloviti ispit'!J99</f>
        <v>0</v>
      </c>
      <c r="K98" s="104" t="str">
        <f>'Parcijalni_cjeloviti ispit'!K99</f>
        <v/>
      </c>
      <c r="L98" s="259">
        <f>'Parcijalni_cjeloviti ispit'!L99</f>
        <v>0</v>
      </c>
      <c r="M98" s="104" t="str">
        <f>'Parcijalni_cjeloviti ispit'!M99</f>
        <v/>
      </c>
      <c r="N98" s="259">
        <f>'Parcijalni_cjeloviti ispit'!N99</f>
        <v>0</v>
      </c>
      <c r="O98" s="104" t="str">
        <f>'Parcijalni_cjeloviti ispit'!O99</f>
        <v/>
      </c>
      <c r="P98" s="259">
        <f>'Parcijalni_cjeloviti ispit'!P99</f>
        <v>0</v>
      </c>
      <c r="Q98" s="104" t="str">
        <f>'Parcijalni_cjeloviti ispit'!Q99</f>
        <v/>
      </c>
      <c r="R98" s="259">
        <f>'Parcijalni_cjeloviti ispit'!R99</f>
        <v>0</v>
      </c>
      <c r="S98" s="236">
        <f>'Parcijalni_cjeloviti ispit'!S99</f>
        <v>0</v>
      </c>
      <c r="T98" s="236">
        <f>'Parcijalni_cjeloviti ispit'!T99</f>
        <v>0</v>
      </c>
    </row>
    <row r="99" spans="1:20" x14ac:dyDescent="0.25">
      <c r="A99" s="256">
        <f>'Parcijalni_cjeloviti ispit'!A100</f>
        <v>47</v>
      </c>
      <c r="B99" s="290" t="str">
        <f>'Parcijalni_cjeloviti ispit'!B100</f>
        <v xml:space="preserve"> </v>
      </c>
      <c r="C99" s="256">
        <f>'Parcijalni_cjeloviti ispit'!C100</f>
        <v>0</v>
      </c>
      <c r="D99" s="100" t="str">
        <f>'Parcijalni_cjeloviti ispit'!D100</f>
        <v>B</v>
      </c>
      <c r="E99" s="101">
        <f>'Parcijalni_cjeloviti ispit'!E100</f>
        <v>0</v>
      </c>
      <c r="F99" s="258" t="str">
        <f>'Parcijalni_cjeloviti ispit'!F100</f>
        <v>NE</v>
      </c>
      <c r="G99" s="101">
        <f>'Parcijalni_cjeloviti ispit'!G100</f>
        <v>0</v>
      </c>
      <c r="H99" s="258" t="str">
        <f>'Parcijalni_cjeloviti ispit'!H100</f>
        <v>NE</v>
      </c>
      <c r="I99" s="101">
        <f>'Parcijalni_cjeloviti ispit'!I100</f>
        <v>0</v>
      </c>
      <c r="J99" s="258" t="str">
        <f>'Parcijalni_cjeloviti ispit'!J100</f>
        <v>NE</v>
      </c>
      <c r="K99" s="101">
        <f>'Parcijalni_cjeloviti ispit'!K100</f>
        <v>0</v>
      </c>
      <c r="L99" s="258" t="str">
        <f>'Parcijalni_cjeloviti ispit'!L100</f>
        <v>NE</v>
      </c>
      <c r="M99" s="101">
        <f>'Parcijalni_cjeloviti ispit'!M100</f>
        <v>0</v>
      </c>
      <c r="N99" s="258" t="str">
        <f>'Parcijalni_cjeloviti ispit'!N100</f>
        <v>NE</v>
      </c>
      <c r="O99" s="101">
        <f>'Parcijalni_cjeloviti ispit'!O100</f>
        <v>0</v>
      </c>
      <c r="P99" s="258" t="str">
        <f>'Parcijalni_cjeloviti ispit'!P100</f>
        <v>NE</v>
      </c>
      <c r="Q99" s="101">
        <f>'Parcijalni_cjeloviti ispit'!Q100</f>
        <v>0</v>
      </c>
      <c r="R99" s="258" t="str">
        <f>'Parcijalni_cjeloviti ispit'!R100</f>
        <v>NE</v>
      </c>
      <c r="S99" s="235">
        <f>'Parcijalni_cjeloviti ispit'!S100</f>
        <v>0</v>
      </c>
      <c r="T99" s="235" t="str">
        <f>'Parcijalni_cjeloviti ispit'!T100</f>
        <v>NE</v>
      </c>
    </row>
    <row r="100" spans="1:20" ht="15.75" thickBot="1" x14ac:dyDescent="0.3">
      <c r="A100" s="257">
        <f>'Parcijalni_cjeloviti ispit'!A101</f>
        <v>0</v>
      </c>
      <c r="B100" s="291">
        <f>'Parcijalni_cjeloviti ispit'!B101</f>
        <v>0</v>
      </c>
      <c r="C100" s="257">
        <f>'Parcijalni_cjeloviti ispit'!C101</f>
        <v>0</v>
      </c>
      <c r="D100" s="102" t="str">
        <f>'Parcijalni_cjeloviti ispit'!D101</f>
        <v>P</v>
      </c>
      <c r="E100" s="103" t="str">
        <f>'Parcijalni_cjeloviti ispit'!E101</f>
        <v/>
      </c>
      <c r="F100" s="259">
        <f>'Parcijalni_cjeloviti ispit'!F101</f>
        <v>0</v>
      </c>
      <c r="G100" s="104" t="str">
        <f>'Parcijalni_cjeloviti ispit'!G101</f>
        <v/>
      </c>
      <c r="H100" s="259">
        <f>'Parcijalni_cjeloviti ispit'!H101</f>
        <v>0</v>
      </c>
      <c r="I100" s="104" t="str">
        <f>'Parcijalni_cjeloviti ispit'!I101</f>
        <v/>
      </c>
      <c r="J100" s="259">
        <f>'Parcijalni_cjeloviti ispit'!J101</f>
        <v>0</v>
      </c>
      <c r="K100" s="104" t="str">
        <f>'Parcijalni_cjeloviti ispit'!K101</f>
        <v/>
      </c>
      <c r="L100" s="259">
        <f>'Parcijalni_cjeloviti ispit'!L101</f>
        <v>0</v>
      </c>
      <c r="M100" s="104" t="str">
        <f>'Parcijalni_cjeloviti ispit'!M101</f>
        <v/>
      </c>
      <c r="N100" s="259">
        <f>'Parcijalni_cjeloviti ispit'!N101</f>
        <v>0</v>
      </c>
      <c r="O100" s="104" t="str">
        <f>'Parcijalni_cjeloviti ispit'!O101</f>
        <v/>
      </c>
      <c r="P100" s="259">
        <f>'Parcijalni_cjeloviti ispit'!P101</f>
        <v>0</v>
      </c>
      <c r="Q100" s="104" t="str">
        <f>'Parcijalni_cjeloviti ispit'!Q101</f>
        <v/>
      </c>
      <c r="R100" s="259">
        <f>'Parcijalni_cjeloviti ispit'!R101</f>
        <v>0</v>
      </c>
      <c r="S100" s="236">
        <f>'Parcijalni_cjeloviti ispit'!S101</f>
        <v>0</v>
      </c>
      <c r="T100" s="236">
        <f>'Parcijalni_cjeloviti ispit'!T101</f>
        <v>0</v>
      </c>
    </row>
    <row r="101" spans="1:20" x14ac:dyDescent="0.25">
      <c r="A101" s="256">
        <f>'Parcijalni_cjeloviti ispit'!A102</f>
        <v>48</v>
      </c>
      <c r="B101" s="290" t="str">
        <f>'Parcijalni_cjeloviti ispit'!B102</f>
        <v xml:space="preserve"> </v>
      </c>
      <c r="C101" s="256">
        <f>'Parcijalni_cjeloviti ispit'!C102</f>
        <v>0</v>
      </c>
      <c r="D101" s="100" t="str">
        <f>'Parcijalni_cjeloviti ispit'!D102</f>
        <v>B</v>
      </c>
      <c r="E101" s="101">
        <f>'Parcijalni_cjeloviti ispit'!E102</f>
        <v>0</v>
      </c>
      <c r="F101" s="258" t="str">
        <f>'Parcijalni_cjeloviti ispit'!F102</f>
        <v>NE</v>
      </c>
      <c r="G101" s="101">
        <f>'Parcijalni_cjeloviti ispit'!G102</f>
        <v>0</v>
      </c>
      <c r="H101" s="258" t="str">
        <f>'Parcijalni_cjeloviti ispit'!H102</f>
        <v>NE</v>
      </c>
      <c r="I101" s="101">
        <f>'Parcijalni_cjeloviti ispit'!I102</f>
        <v>0</v>
      </c>
      <c r="J101" s="258" t="str">
        <f>'Parcijalni_cjeloviti ispit'!J102</f>
        <v>NE</v>
      </c>
      <c r="K101" s="101">
        <f>'Parcijalni_cjeloviti ispit'!K102</f>
        <v>0</v>
      </c>
      <c r="L101" s="258" t="str">
        <f>'Parcijalni_cjeloviti ispit'!L102</f>
        <v>NE</v>
      </c>
      <c r="M101" s="101">
        <f>'Parcijalni_cjeloviti ispit'!M102</f>
        <v>0</v>
      </c>
      <c r="N101" s="258" t="str">
        <f>'Parcijalni_cjeloviti ispit'!N102</f>
        <v>NE</v>
      </c>
      <c r="O101" s="101">
        <f>'Parcijalni_cjeloviti ispit'!O102</f>
        <v>0</v>
      </c>
      <c r="P101" s="258" t="str">
        <f>'Parcijalni_cjeloviti ispit'!P102</f>
        <v>NE</v>
      </c>
      <c r="Q101" s="101">
        <f>'Parcijalni_cjeloviti ispit'!Q102</f>
        <v>0</v>
      </c>
      <c r="R101" s="258" t="str">
        <f>'Parcijalni_cjeloviti ispit'!R102</f>
        <v>NE</v>
      </c>
      <c r="S101" s="235">
        <f>'Parcijalni_cjeloviti ispit'!S102</f>
        <v>0</v>
      </c>
      <c r="T101" s="235" t="str">
        <f>'Parcijalni_cjeloviti ispit'!T102</f>
        <v>NE</v>
      </c>
    </row>
    <row r="102" spans="1:20" ht="15.75" thickBot="1" x14ac:dyDescent="0.3">
      <c r="A102" s="257">
        <f>'Parcijalni_cjeloviti ispit'!A103</f>
        <v>0</v>
      </c>
      <c r="B102" s="291">
        <f>'Parcijalni_cjeloviti ispit'!B103</f>
        <v>0</v>
      </c>
      <c r="C102" s="257">
        <f>'Parcijalni_cjeloviti ispit'!C103</f>
        <v>0</v>
      </c>
      <c r="D102" s="102" t="str">
        <f>'Parcijalni_cjeloviti ispit'!D103</f>
        <v>P</v>
      </c>
      <c r="E102" s="103" t="str">
        <f>'Parcijalni_cjeloviti ispit'!E103</f>
        <v/>
      </c>
      <c r="F102" s="259">
        <f>'Parcijalni_cjeloviti ispit'!F103</f>
        <v>0</v>
      </c>
      <c r="G102" s="104" t="str">
        <f>'Parcijalni_cjeloviti ispit'!G103</f>
        <v/>
      </c>
      <c r="H102" s="259">
        <f>'Parcijalni_cjeloviti ispit'!H103</f>
        <v>0</v>
      </c>
      <c r="I102" s="104" t="str">
        <f>'Parcijalni_cjeloviti ispit'!I103</f>
        <v/>
      </c>
      <c r="J102" s="259">
        <f>'Parcijalni_cjeloviti ispit'!J103</f>
        <v>0</v>
      </c>
      <c r="K102" s="104" t="str">
        <f>'Parcijalni_cjeloviti ispit'!K103</f>
        <v/>
      </c>
      <c r="L102" s="259">
        <f>'Parcijalni_cjeloviti ispit'!L103</f>
        <v>0</v>
      </c>
      <c r="M102" s="104" t="str">
        <f>'Parcijalni_cjeloviti ispit'!M103</f>
        <v/>
      </c>
      <c r="N102" s="259">
        <f>'Parcijalni_cjeloviti ispit'!N103</f>
        <v>0</v>
      </c>
      <c r="O102" s="104" t="str">
        <f>'Parcijalni_cjeloviti ispit'!O103</f>
        <v/>
      </c>
      <c r="P102" s="259">
        <f>'Parcijalni_cjeloviti ispit'!P103</f>
        <v>0</v>
      </c>
      <c r="Q102" s="104" t="str">
        <f>'Parcijalni_cjeloviti ispit'!Q103</f>
        <v/>
      </c>
      <c r="R102" s="259">
        <f>'Parcijalni_cjeloviti ispit'!R103</f>
        <v>0</v>
      </c>
      <c r="S102" s="236">
        <f>'Parcijalni_cjeloviti ispit'!S103</f>
        <v>0</v>
      </c>
      <c r="T102" s="236">
        <f>'Parcijalni_cjeloviti ispit'!T103</f>
        <v>0</v>
      </c>
    </row>
    <row r="103" spans="1:20" x14ac:dyDescent="0.25">
      <c r="A103" s="256">
        <f>'Parcijalni_cjeloviti ispit'!A104</f>
        <v>49</v>
      </c>
      <c r="B103" s="290" t="str">
        <f>'Parcijalni_cjeloviti ispit'!B104</f>
        <v xml:space="preserve"> </v>
      </c>
      <c r="C103" s="256">
        <f>'Parcijalni_cjeloviti ispit'!C104</f>
        <v>0</v>
      </c>
      <c r="D103" s="100" t="str">
        <f>'Parcijalni_cjeloviti ispit'!D104</f>
        <v>B</v>
      </c>
      <c r="E103" s="101">
        <f>'Parcijalni_cjeloviti ispit'!E104</f>
        <v>0</v>
      </c>
      <c r="F103" s="258" t="str">
        <f>'Parcijalni_cjeloviti ispit'!F104</f>
        <v>NE</v>
      </c>
      <c r="G103" s="101">
        <f>'Parcijalni_cjeloviti ispit'!G104</f>
        <v>0</v>
      </c>
      <c r="H103" s="258" t="str">
        <f>'Parcijalni_cjeloviti ispit'!H104</f>
        <v>NE</v>
      </c>
      <c r="I103" s="101">
        <f>'Parcijalni_cjeloviti ispit'!I104</f>
        <v>0</v>
      </c>
      <c r="J103" s="258" t="str">
        <f>'Parcijalni_cjeloviti ispit'!J104</f>
        <v>NE</v>
      </c>
      <c r="K103" s="101">
        <f>'Parcijalni_cjeloviti ispit'!K104</f>
        <v>0</v>
      </c>
      <c r="L103" s="258" t="str">
        <f>'Parcijalni_cjeloviti ispit'!L104</f>
        <v>NE</v>
      </c>
      <c r="M103" s="101">
        <f>'Parcijalni_cjeloviti ispit'!M104</f>
        <v>0</v>
      </c>
      <c r="N103" s="258" t="str">
        <f>'Parcijalni_cjeloviti ispit'!N104</f>
        <v>NE</v>
      </c>
      <c r="O103" s="101">
        <f>'Parcijalni_cjeloviti ispit'!O104</f>
        <v>0</v>
      </c>
      <c r="P103" s="258" t="str">
        <f>'Parcijalni_cjeloviti ispit'!P104</f>
        <v>NE</v>
      </c>
      <c r="Q103" s="101">
        <f>'Parcijalni_cjeloviti ispit'!Q104</f>
        <v>0</v>
      </c>
      <c r="R103" s="258" t="str">
        <f>'Parcijalni_cjeloviti ispit'!R104</f>
        <v>NE</v>
      </c>
      <c r="S103" s="235">
        <f>'Parcijalni_cjeloviti ispit'!S104</f>
        <v>0</v>
      </c>
      <c r="T103" s="235" t="str">
        <f>'Parcijalni_cjeloviti ispit'!T104</f>
        <v>NE</v>
      </c>
    </row>
    <row r="104" spans="1:20" ht="15.75" thickBot="1" x14ac:dyDescent="0.3">
      <c r="A104" s="257">
        <f>'Parcijalni_cjeloviti ispit'!A105</f>
        <v>0</v>
      </c>
      <c r="B104" s="291">
        <f>'Parcijalni_cjeloviti ispit'!B105</f>
        <v>0</v>
      </c>
      <c r="C104" s="257">
        <f>'Parcijalni_cjeloviti ispit'!C105</f>
        <v>0</v>
      </c>
      <c r="D104" s="102" t="str">
        <f>'Parcijalni_cjeloviti ispit'!D105</f>
        <v>P</v>
      </c>
      <c r="E104" s="103" t="str">
        <f>'Parcijalni_cjeloviti ispit'!E105</f>
        <v/>
      </c>
      <c r="F104" s="259">
        <f>'Parcijalni_cjeloviti ispit'!F105</f>
        <v>0</v>
      </c>
      <c r="G104" s="104" t="str">
        <f>'Parcijalni_cjeloviti ispit'!G105</f>
        <v/>
      </c>
      <c r="H104" s="259">
        <f>'Parcijalni_cjeloviti ispit'!H105</f>
        <v>0</v>
      </c>
      <c r="I104" s="104" t="str">
        <f>'Parcijalni_cjeloviti ispit'!I105</f>
        <v/>
      </c>
      <c r="J104" s="259">
        <f>'Parcijalni_cjeloviti ispit'!J105</f>
        <v>0</v>
      </c>
      <c r="K104" s="104" t="str">
        <f>'Parcijalni_cjeloviti ispit'!K105</f>
        <v/>
      </c>
      <c r="L104" s="259">
        <f>'Parcijalni_cjeloviti ispit'!L105</f>
        <v>0</v>
      </c>
      <c r="M104" s="104" t="str">
        <f>'Parcijalni_cjeloviti ispit'!M105</f>
        <v/>
      </c>
      <c r="N104" s="259">
        <f>'Parcijalni_cjeloviti ispit'!N105</f>
        <v>0</v>
      </c>
      <c r="O104" s="104" t="str">
        <f>'Parcijalni_cjeloviti ispit'!O105</f>
        <v/>
      </c>
      <c r="P104" s="259">
        <f>'Parcijalni_cjeloviti ispit'!P105</f>
        <v>0</v>
      </c>
      <c r="Q104" s="104" t="str">
        <f>'Parcijalni_cjeloviti ispit'!Q105</f>
        <v/>
      </c>
      <c r="R104" s="259">
        <f>'Parcijalni_cjeloviti ispit'!R105</f>
        <v>0</v>
      </c>
      <c r="S104" s="236">
        <f>'Parcijalni_cjeloviti ispit'!S105</f>
        <v>0</v>
      </c>
      <c r="T104" s="236">
        <f>'Parcijalni_cjeloviti ispit'!T105</f>
        <v>0</v>
      </c>
    </row>
    <row r="105" spans="1:20" x14ac:dyDescent="0.25">
      <c r="A105" s="256">
        <f>'Parcijalni_cjeloviti ispit'!A106</f>
        <v>50</v>
      </c>
      <c r="B105" s="290" t="str">
        <f>'Parcijalni_cjeloviti ispit'!B106</f>
        <v xml:space="preserve"> </v>
      </c>
      <c r="C105" s="256">
        <f>'Parcijalni_cjeloviti ispit'!C106</f>
        <v>0</v>
      </c>
      <c r="D105" s="100" t="str">
        <f>'Parcijalni_cjeloviti ispit'!D106</f>
        <v>B</v>
      </c>
      <c r="E105" s="101">
        <f>'Parcijalni_cjeloviti ispit'!E106</f>
        <v>0</v>
      </c>
      <c r="F105" s="258" t="str">
        <f>'Parcijalni_cjeloviti ispit'!F106</f>
        <v>NE</v>
      </c>
      <c r="G105" s="101">
        <f>'Parcijalni_cjeloviti ispit'!G106</f>
        <v>0</v>
      </c>
      <c r="H105" s="258" t="str">
        <f>'Parcijalni_cjeloviti ispit'!H106</f>
        <v>NE</v>
      </c>
      <c r="I105" s="101">
        <f>'Parcijalni_cjeloviti ispit'!I106</f>
        <v>0</v>
      </c>
      <c r="J105" s="258" t="str">
        <f>'Parcijalni_cjeloviti ispit'!J106</f>
        <v>NE</v>
      </c>
      <c r="K105" s="101">
        <f>'Parcijalni_cjeloviti ispit'!K106</f>
        <v>0</v>
      </c>
      <c r="L105" s="258" t="str">
        <f>'Parcijalni_cjeloviti ispit'!L106</f>
        <v>NE</v>
      </c>
      <c r="M105" s="101">
        <f>'Parcijalni_cjeloviti ispit'!M106</f>
        <v>0</v>
      </c>
      <c r="N105" s="258" t="str">
        <f>'Parcijalni_cjeloviti ispit'!N106</f>
        <v>NE</v>
      </c>
      <c r="O105" s="101">
        <f>'Parcijalni_cjeloviti ispit'!O106</f>
        <v>0</v>
      </c>
      <c r="P105" s="258" t="str">
        <f>'Parcijalni_cjeloviti ispit'!P106</f>
        <v>NE</v>
      </c>
      <c r="Q105" s="101">
        <f>'Parcijalni_cjeloviti ispit'!Q106</f>
        <v>0</v>
      </c>
      <c r="R105" s="258" t="str">
        <f>'Parcijalni_cjeloviti ispit'!R106</f>
        <v>NE</v>
      </c>
      <c r="S105" s="235">
        <f>'Parcijalni_cjeloviti ispit'!S106</f>
        <v>0</v>
      </c>
      <c r="T105" s="235" t="str">
        <f>'Parcijalni_cjeloviti ispit'!T106</f>
        <v>NE</v>
      </c>
    </row>
    <row r="106" spans="1:20" ht="15.75" thickBot="1" x14ac:dyDescent="0.3">
      <c r="A106" s="257">
        <f>'Parcijalni_cjeloviti ispit'!A107</f>
        <v>0</v>
      </c>
      <c r="B106" s="291">
        <f>'Parcijalni_cjeloviti ispit'!B107</f>
        <v>0</v>
      </c>
      <c r="C106" s="257">
        <f>'Parcijalni_cjeloviti ispit'!C107</f>
        <v>0</v>
      </c>
      <c r="D106" s="102" t="str">
        <f>'Parcijalni_cjeloviti ispit'!D107</f>
        <v>P</v>
      </c>
      <c r="E106" s="103" t="str">
        <f>'Parcijalni_cjeloviti ispit'!E107</f>
        <v/>
      </c>
      <c r="F106" s="259">
        <f>'Parcijalni_cjeloviti ispit'!F107</f>
        <v>0</v>
      </c>
      <c r="G106" s="104" t="str">
        <f>'Parcijalni_cjeloviti ispit'!G107</f>
        <v/>
      </c>
      <c r="H106" s="259">
        <f>'Parcijalni_cjeloviti ispit'!H107</f>
        <v>0</v>
      </c>
      <c r="I106" s="104" t="str">
        <f>'Parcijalni_cjeloviti ispit'!I107</f>
        <v/>
      </c>
      <c r="J106" s="259">
        <f>'Parcijalni_cjeloviti ispit'!J107</f>
        <v>0</v>
      </c>
      <c r="K106" s="104" t="str">
        <f>'Parcijalni_cjeloviti ispit'!K107</f>
        <v/>
      </c>
      <c r="L106" s="259">
        <f>'Parcijalni_cjeloviti ispit'!L107</f>
        <v>0</v>
      </c>
      <c r="M106" s="104" t="str">
        <f>'Parcijalni_cjeloviti ispit'!M107</f>
        <v/>
      </c>
      <c r="N106" s="259">
        <f>'Parcijalni_cjeloviti ispit'!N107</f>
        <v>0</v>
      </c>
      <c r="O106" s="104" t="str">
        <f>'Parcijalni_cjeloviti ispit'!O107</f>
        <v/>
      </c>
      <c r="P106" s="259">
        <f>'Parcijalni_cjeloviti ispit'!P107</f>
        <v>0</v>
      </c>
      <c r="Q106" s="104" t="str">
        <f>'Parcijalni_cjeloviti ispit'!Q107</f>
        <v/>
      </c>
      <c r="R106" s="259">
        <f>'Parcijalni_cjeloviti ispit'!R107</f>
        <v>0</v>
      </c>
      <c r="S106" s="236">
        <f>'Parcijalni_cjeloviti ispit'!S107</f>
        <v>0</v>
      </c>
      <c r="T106" s="236">
        <f>'Parcijalni_cjeloviti ispit'!T107</f>
        <v>0</v>
      </c>
    </row>
  </sheetData>
  <sheetProtection algorithmName="SHA-512" hashValue="7V3gOcacu5U1i1s1ZcoAti2nzv080IoOX/qHLvq1CWoIF0rAtenwOs9NHIOhhKgljfAVIJIoeI0JOjYF2sASPg==" saltValue="T6hccb149DXLfoRjbW0lrQ==" spinCount="100000" sheet="1" objects="1" scenarios="1"/>
  <mergeCells count="627">
    <mergeCell ref="A103:A104"/>
    <mergeCell ref="B103:B104"/>
    <mergeCell ref="C103:C104"/>
    <mergeCell ref="F103:F104"/>
    <mergeCell ref="H103:H104"/>
    <mergeCell ref="J103:J104"/>
    <mergeCell ref="R105:R106"/>
    <mergeCell ref="S105:S106"/>
    <mergeCell ref="T105:T106"/>
    <mergeCell ref="T103:T104"/>
    <mergeCell ref="A105:A106"/>
    <mergeCell ref="B105:B106"/>
    <mergeCell ref="C105:C106"/>
    <mergeCell ref="F105:F106"/>
    <mergeCell ref="H105:H106"/>
    <mergeCell ref="J105:J106"/>
    <mergeCell ref="L105:L106"/>
    <mergeCell ref="N105:N106"/>
    <mergeCell ref="P105:P106"/>
    <mergeCell ref="L103:L104"/>
    <mergeCell ref="N103:N104"/>
    <mergeCell ref="P103:P104"/>
    <mergeCell ref="R103:R104"/>
    <mergeCell ref="S103:S104"/>
    <mergeCell ref="A99:A100"/>
    <mergeCell ref="B99:B100"/>
    <mergeCell ref="C99:C100"/>
    <mergeCell ref="F99:F100"/>
    <mergeCell ref="H99:H100"/>
    <mergeCell ref="J99:J100"/>
    <mergeCell ref="T99:T100"/>
    <mergeCell ref="A101:A102"/>
    <mergeCell ref="B101:B102"/>
    <mergeCell ref="C101:C102"/>
    <mergeCell ref="F101:F102"/>
    <mergeCell ref="H101:H102"/>
    <mergeCell ref="J101:J102"/>
    <mergeCell ref="L101:L102"/>
    <mergeCell ref="N101:N102"/>
    <mergeCell ref="P101:P102"/>
    <mergeCell ref="L99:L100"/>
    <mergeCell ref="N99:N100"/>
    <mergeCell ref="P99:P100"/>
    <mergeCell ref="R99:R100"/>
    <mergeCell ref="S99:S100"/>
    <mergeCell ref="R101:R102"/>
    <mergeCell ref="S101:S102"/>
    <mergeCell ref="T101:T102"/>
    <mergeCell ref="A95:A96"/>
    <mergeCell ref="B95:B96"/>
    <mergeCell ref="C95:C96"/>
    <mergeCell ref="F95:F96"/>
    <mergeCell ref="H95:H96"/>
    <mergeCell ref="J95:J96"/>
    <mergeCell ref="T95:T96"/>
    <mergeCell ref="A97:A98"/>
    <mergeCell ref="B97:B98"/>
    <mergeCell ref="C97:C98"/>
    <mergeCell ref="F97:F98"/>
    <mergeCell ref="H97:H98"/>
    <mergeCell ref="J97:J98"/>
    <mergeCell ref="L97:L98"/>
    <mergeCell ref="N97:N98"/>
    <mergeCell ref="P97:P98"/>
    <mergeCell ref="L95:L96"/>
    <mergeCell ref="N95:N96"/>
    <mergeCell ref="P95:P96"/>
    <mergeCell ref="R95:R96"/>
    <mergeCell ref="S95:S96"/>
    <mergeCell ref="R97:R98"/>
    <mergeCell ref="S97:S98"/>
    <mergeCell ref="T97:T98"/>
    <mergeCell ref="A91:A92"/>
    <mergeCell ref="B91:B92"/>
    <mergeCell ref="C91:C92"/>
    <mergeCell ref="F91:F92"/>
    <mergeCell ref="H91:H92"/>
    <mergeCell ref="J91:J92"/>
    <mergeCell ref="T91:T92"/>
    <mergeCell ref="A93:A94"/>
    <mergeCell ref="B93:B94"/>
    <mergeCell ref="C93:C94"/>
    <mergeCell ref="F93:F94"/>
    <mergeCell ref="H93:H94"/>
    <mergeCell ref="J93:J94"/>
    <mergeCell ref="L93:L94"/>
    <mergeCell ref="N93:N94"/>
    <mergeCell ref="P93:P94"/>
    <mergeCell ref="L91:L92"/>
    <mergeCell ref="N91:N92"/>
    <mergeCell ref="P91:P92"/>
    <mergeCell ref="R91:R92"/>
    <mergeCell ref="S91:S92"/>
    <mergeCell ref="R93:R94"/>
    <mergeCell ref="S93:S94"/>
    <mergeCell ref="T93:T94"/>
    <mergeCell ref="A87:A88"/>
    <mergeCell ref="B87:B88"/>
    <mergeCell ref="C87:C88"/>
    <mergeCell ref="F87:F88"/>
    <mergeCell ref="H87:H88"/>
    <mergeCell ref="J87:J88"/>
    <mergeCell ref="T87:T88"/>
    <mergeCell ref="A89:A90"/>
    <mergeCell ref="B89:B90"/>
    <mergeCell ref="C89:C90"/>
    <mergeCell ref="F89:F90"/>
    <mergeCell ref="H89:H90"/>
    <mergeCell ref="J89:J90"/>
    <mergeCell ref="L89:L90"/>
    <mergeCell ref="N89:N90"/>
    <mergeCell ref="P89:P90"/>
    <mergeCell ref="L87:L88"/>
    <mergeCell ref="N87:N88"/>
    <mergeCell ref="P87:P88"/>
    <mergeCell ref="R87:R88"/>
    <mergeCell ref="S87:S88"/>
    <mergeCell ref="R89:R90"/>
    <mergeCell ref="S89:S90"/>
    <mergeCell ref="T89:T90"/>
    <mergeCell ref="A83:A84"/>
    <mergeCell ref="B83:B84"/>
    <mergeCell ref="C83:C84"/>
    <mergeCell ref="F83:F84"/>
    <mergeCell ref="H83:H84"/>
    <mergeCell ref="J83:J84"/>
    <mergeCell ref="T83:T84"/>
    <mergeCell ref="A85:A86"/>
    <mergeCell ref="B85:B86"/>
    <mergeCell ref="C85:C86"/>
    <mergeCell ref="F85:F86"/>
    <mergeCell ref="H85:H86"/>
    <mergeCell ref="J85:J86"/>
    <mergeCell ref="L85:L86"/>
    <mergeCell ref="N85:N86"/>
    <mergeCell ref="P85:P86"/>
    <mergeCell ref="L83:L84"/>
    <mergeCell ref="N83:N84"/>
    <mergeCell ref="P83:P84"/>
    <mergeCell ref="R83:R84"/>
    <mergeCell ref="S83:S84"/>
    <mergeCell ref="R85:R86"/>
    <mergeCell ref="S85:S86"/>
    <mergeCell ref="T85:T86"/>
    <mergeCell ref="A79:A80"/>
    <mergeCell ref="B79:B80"/>
    <mergeCell ref="C79:C80"/>
    <mergeCell ref="F79:F80"/>
    <mergeCell ref="H79:H80"/>
    <mergeCell ref="J79:J80"/>
    <mergeCell ref="T79:T80"/>
    <mergeCell ref="A81:A82"/>
    <mergeCell ref="B81:B82"/>
    <mergeCell ref="C81:C82"/>
    <mergeCell ref="F81:F82"/>
    <mergeCell ref="H81:H82"/>
    <mergeCell ref="J81:J82"/>
    <mergeCell ref="L81:L82"/>
    <mergeCell ref="N81:N82"/>
    <mergeCell ref="P81:P82"/>
    <mergeCell ref="L79:L80"/>
    <mergeCell ref="N79:N80"/>
    <mergeCell ref="P79:P80"/>
    <mergeCell ref="R79:R80"/>
    <mergeCell ref="S79:S80"/>
    <mergeCell ref="R81:R82"/>
    <mergeCell ref="S81:S82"/>
    <mergeCell ref="T81:T82"/>
    <mergeCell ref="A75:A76"/>
    <mergeCell ref="B75:B76"/>
    <mergeCell ref="C75:C76"/>
    <mergeCell ref="F75:F76"/>
    <mergeCell ref="H75:H76"/>
    <mergeCell ref="J75:J76"/>
    <mergeCell ref="T75:T76"/>
    <mergeCell ref="A77:A78"/>
    <mergeCell ref="B77:B78"/>
    <mergeCell ref="C77:C78"/>
    <mergeCell ref="F77:F78"/>
    <mergeCell ref="H77:H78"/>
    <mergeCell ref="J77:J78"/>
    <mergeCell ref="L77:L78"/>
    <mergeCell ref="N77:N78"/>
    <mergeCell ref="P77:P78"/>
    <mergeCell ref="L75:L76"/>
    <mergeCell ref="N75:N76"/>
    <mergeCell ref="P75:P76"/>
    <mergeCell ref="R75:R76"/>
    <mergeCell ref="S75:S76"/>
    <mergeCell ref="R77:R78"/>
    <mergeCell ref="S77:S78"/>
    <mergeCell ref="T77:T78"/>
    <mergeCell ref="A71:A72"/>
    <mergeCell ref="B71:B72"/>
    <mergeCell ref="C71:C72"/>
    <mergeCell ref="F71:F72"/>
    <mergeCell ref="H71:H72"/>
    <mergeCell ref="J71:J72"/>
    <mergeCell ref="T71:T72"/>
    <mergeCell ref="A73:A74"/>
    <mergeCell ref="B73:B74"/>
    <mergeCell ref="C73:C74"/>
    <mergeCell ref="F73:F74"/>
    <mergeCell ref="H73:H74"/>
    <mergeCell ref="J73:J74"/>
    <mergeCell ref="L73:L74"/>
    <mergeCell ref="N73:N74"/>
    <mergeCell ref="P73:P74"/>
    <mergeCell ref="L71:L72"/>
    <mergeCell ref="N71:N72"/>
    <mergeCell ref="P71:P72"/>
    <mergeCell ref="R71:R72"/>
    <mergeCell ref="S71:S72"/>
    <mergeCell ref="R73:R74"/>
    <mergeCell ref="S73:S74"/>
    <mergeCell ref="T73:T74"/>
    <mergeCell ref="A67:A68"/>
    <mergeCell ref="B67:B68"/>
    <mergeCell ref="C67:C68"/>
    <mergeCell ref="F67:F68"/>
    <mergeCell ref="H67:H68"/>
    <mergeCell ref="J67:J68"/>
    <mergeCell ref="T67:T68"/>
    <mergeCell ref="A69:A70"/>
    <mergeCell ref="B69:B70"/>
    <mergeCell ref="C69:C70"/>
    <mergeCell ref="F69:F70"/>
    <mergeCell ref="H69:H70"/>
    <mergeCell ref="J69:J70"/>
    <mergeCell ref="L69:L70"/>
    <mergeCell ref="N69:N70"/>
    <mergeCell ref="P69:P70"/>
    <mergeCell ref="L67:L68"/>
    <mergeCell ref="N67:N68"/>
    <mergeCell ref="P67:P68"/>
    <mergeCell ref="R67:R68"/>
    <mergeCell ref="S67:S68"/>
    <mergeCell ref="R69:R70"/>
    <mergeCell ref="S69:S70"/>
    <mergeCell ref="T69:T70"/>
    <mergeCell ref="A63:A64"/>
    <mergeCell ref="B63:B64"/>
    <mergeCell ref="C63:C64"/>
    <mergeCell ref="F63:F64"/>
    <mergeCell ref="H63:H64"/>
    <mergeCell ref="J63:J64"/>
    <mergeCell ref="T63:T64"/>
    <mergeCell ref="A65:A66"/>
    <mergeCell ref="B65:B66"/>
    <mergeCell ref="C65:C66"/>
    <mergeCell ref="F65:F66"/>
    <mergeCell ref="H65:H66"/>
    <mergeCell ref="J65:J66"/>
    <mergeCell ref="L65:L66"/>
    <mergeCell ref="N65:N66"/>
    <mergeCell ref="P65:P66"/>
    <mergeCell ref="L63:L64"/>
    <mergeCell ref="N63:N64"/>
    <mergeCell ref="P63:P64"/>
    <mergeCell ref="R63:R64"/>
    <mergeCell ref="S63:S64"/>
    <mergeCell ref="R65:R66"/>
    <mergeCell ref="S65:S66"/>
    <mergeCell ref="T65:T66"/>
    <mergeCell ref="A59:A60"/>
    <mergeCell ref="B59:B60"/>
    <mergeCell ref="C59:C60"/>
    <mergeCell ref="F59:F60"/>
    <mergeCell ref="H59:H60"/>
    <mergeCell ref="J59:J60"/>
    <mergeCell ref="T59:T60"/>
    <mergeCell ref="A61:A62"/>
    <mergeCell ref="B61:B62"/>
    <mergeCell ref="C61:C62"/>
    <mergeCell ref="F61:F62"/>
    <mergeCell ref="H61:H62"/>
    <mergeCell ref="J61:J62"/>
    <mergeCell ref="L61:L62"/>
    <mergeCell ref="N61:N62"/>
    <mergeCell ref="P61:P62"/>
    <mergeCell ref="L59:L60"/>
    <mergeCell ref="N59:N60"/>
    <mergeCell ref="P59:P60"/>
    <mergeCell ref="R59:R60"/>
    <mergeCell ref="S59:S60"/>
    <mergeCell ref="R61:R62"/>
    <mergeCell ref="S61:S62"/>
    <mergeCell ref="T61:T62"/>
    <mergeCell ref="A55:A56"/>
    <mergeCell ref="B55:B56"/>
    <mergeCell ref="C55:C56"/>
    <mergeCell ref="F55:F56"/>
    <mergeCell ref="H55:H56"/>
    <mergeCell ref="J55:J56"/>
    <mergeCell ref="T55:T56"/>
    <mergeCell ref="A57:A58"/>
    <mergeCell ref="B57:B58"/>
    <mergeCell ref="C57:C58"/>
    <mergeCell ref="F57:F58"/>
    <mergeCell ref="H57:H58"/>
    <mergeCell ref="J57:J58"/>
    <mergeCell ref="L57:L58"/>
    <mergeCell ref="N57:N58"/>
    <mergeCell ref="P57:P58"/>
    <mergeCell ref="L55:L56"/>
    <mergeCell ref="N55:N56"/>
    <mergeCell ref="P55:P56"/>
    <mergeCell ref="R55:R56"/>
    <mergeCell ref="S55:S56"/>
    <mergeCell ref="R57:R58"/>
    <mergeCell ref="S57:S58"/>
    <mergeCell ref="T57:T58"/>
    <mergeCell ref="A51:A52"/>
    <mergeCell ref="B51:B52"/>
    <mergeCell ref="C51:C52"/>
    <mergeCell ref="F51:F52"/>
    <mergeCell ref="H51:H52"/>
    <mergeCell ref="J51:J52"/>
    <mergeCell ref="T51:T52"/>
    <mergeCell ref="A53:A54"/>
    <mergeCell ref="B53:B54"/>
    <mergeCell ref="C53:C54"/>
    <mergeCell ref="F53:F54"/>
    <mergeCell ref="H53:H54"/>
    <mergeCell ref="J53:J54"/>
    <mergeCell ref="L53:L54"/>
    <mergeCell ref="N53:N54"/>
    <mergeCell ref="P53:P54"/>
    <mergeCell ref="L51:L52"/>
    <mergeCell ref="N51:N52"/>
    <mergeCell ref="P51:P52"/>
    <mergeCell ref="R51:R52"/>
    <mergeCell ref="S51:S52"/>
    <mergeCell ref="R53:R54"/>
    <mergeCell ref="S53:S54"/>
    <mergeCell ref="T53:T54"/>
    <mergeCell ref="A47:A48"/>
    <mergeCell ref="B47:B48"/>
    <mergeCell ref="C47:C48"/>
    <mergeCell ref="F47:F48"/>
    <mergeCell ref="H47:H48"/>
    <mergeCell ref="J47:J48"/>
    <mergeCell ref="T47:T48"/>
    <mergeCell ref="A49:A50"/>
    <mergeCell ref="B49:B50"/>
    <mergeCell ref="C49:C50"/>
    <mergeCell ref="F49:F50"/>
    <mergeCell ref="H49:H50"/>
    <mergeCell ref="J49:J50"/>
    <mergeCell ref="L49:L50"/>
    <mergeCell ref="N49:N50"/>
    <mergeCell ref="P49:P50"/>
    <mergeCell ref="L47:L48"/>
    <mergeCell ref="N47:N48"/>
    <mergeCell ref="P47:P48"/>
    <mergeCell ref="R47:R48"/>
    <mergeCell ref="S47:S48"/>
    <mergeCell ref="R49:R50"/>
    <mergeCell ref="S49:S50"/>
    <mergeCell ref="T49:T50"/>
    <mergeCell ref="A43:A44"/>
    <mergeCell ref="B43:B44"/>
    <mergeCell ref="C43:C44"/>
    <mergeCell ref="F43:F44"/>
    <mergeCell ref="H43:H44"/>
    <mergeCell ref="J43:J44"/>
    <mergeCell ref="T43:T44"/>
    <mergeCell ref="A45:A46"/>
    <mergeCell ref="B45:B46"/>
    <mergeCell ref="C45:C46"/>
    <mergeCell ref="F45:F46"/>
    <mergeCell ref="H45:H46"/>
    <mergeCell ref="J45:J46"/>
    <mergeCell ref="L45:L46"/>
    <mergeCell ref="N45:N46"/>
    <mergeCell ref="P45:P46"/>
    <mergeCell ref="L43:L44"/>
    <mergeCell ref="N43:N44"/>
    <mergeCell ref="P43:P44"/>
    <mergeCell ref="R43:R44"/>
    <mergeCell ref="S43:S44"/>
    <mergeCell ref="R45:R46"/>
    <mergeCell ref="S45:S46"/>
    <mergeCell ref="T45:T46"/>
    <mergeCell ref="A39:A40"/>
    <mergeCell ref="B39:B40"/>
    <mergeCell ref="C39:C40"/>
    <mergeCell ref="F39:F40"/>
    <mergeCell ref="H39:H40"/>
    <mergeCell ref="J39:J40"/>
    <mergeCell ref="T39:T40"/>
    <mergeCell ref="A41:A42"/>
    <mergeCell ref="B41:B42"/>
    <mergeCell ref="C41:C42"/>
    <mergeCell ref="F41:F42"/>
    <mergeCell ref="H41:H42"/>
    <mergeCell ref="J41:J42"/>
    <mergeCell ref="L41:L42"/>
    <mergeCell ref="N41:N42"/>
    <mergeCell ref="P41:P42"/>
    <mergeCell ref="L39:L40"/>
    <mergeCell ref="N39:N40"/>
    <mergeCell ref="P39:P40"/>
    <mergeCell ref="R39:R40"/>
    <mergeCell ref="S39:S40"/>
    <mergeCell ref="R41:R42"/>
    <mergeCell ref="S41:S42"/>
    <mergeCell ref="T41:T42"/>
    <mergeCell ref="A35:A36"/>
    <mergeCell ref="B35:B36"/>
    <mergeCell ref="C35:C36"/>
    <mergeCell ref="F35:F36"/>
    <mergeCell ref="H35:H36"/>
    <mergeCell ref="J35:J36"/>
    <mergeCell ref="T35:T36"/>
    <mergeCell ref="A37:A38"/>
    <mergeCell ref="B37:B38"/>
    <mergeCell ref="C37:C38"/>
    <mergeCell ref="F37:F38"/>
    <mergeCell ref="H37:H38"/>
    <mergeCell ref="J37:J38"/>
    <mergeCell ref="L37:L38"/>
    <mergeCell ref="N37:N38"/>
    <mergeCell ref="P37:P38"/>
    <mergeCell ref="L35:L36"/>
    <mergeCell ref="N35:N36"/>
    <mergeCell ref="P35:P36"/>
    <mergeCell ref="R35:R36"/>
    <mergeCell ref="S35:S36"/>
    <mergeCell ref="R37:R38"/>
    <mergeCell ref="S37:S38"/>
    <mergeCell ref="T37:T38"/>
    <mergeCell ref="A31:A32"/>
    <mergeCell ref="B31:B32"/>
    <mergeCell ref="C31:C32"/>
    <mergeCell ref="F31:F32"/>
    <mergeCell ref="H31:H32"/>
    <mergeCell ref="J31:J32"/>
    <mergeCell ref="T31:T32"/>
    <mergeCell ref="A33:A34"/>
    <mergeCell ref="B33:B34"/>
    <mergeCell ref="C33:C34"/>
    <mergeCell ref="F33:F34"/>
    <mergeCell ref="H33:H34"/>
    <mergeCell ref="J33:J34"/>
    <mergeCell ref="L33:L34"/>
    <mergeCell ref="N33:N34"/>
    <mergeCell ref="P33:P34"/>
    <mergeCell ref="L31:L32"/>
    <mergeCell ref="N31:N32"/>
    <mergeCell ref="P31:P32"/>
    <mergeCell ref="R31:R32"/>
    <mergeCell ref="S31:S32"/>
    <mergeCell ref="R33:R34"/>
    <mergeCell ref="S33:S34"/>
    <mergeCell ref="T33:T34"/>
    <mergeCell ref="A27:A28"/>
    <mergeCell ref="B27:B28"/>
    <mergeCell ref="C27:C28"/>
    <mergeCell ref="F27:F28"/>
    <mergeCell ref="H27:H28"/>
    <mergeCell ref="J27:J28"/>
    <mergeCell ref="T27:T28"/>
    <mergeCell ref="A29:A30"/>
    <mergeCell ref="B29:B30"/>
    <mergeCell ref="C29:C30"/>
    <mergeCell ref="F29:F30"/>
    <mergeCell ref="H29:H30"/>
    <mergeCell ref="J29:J30"/>
    <mergeCell ref="L29:L30"/>
    <mergeCell ref="N29:N30"/>
    <mergeCell ref="P29:P30"/>
    <mergeCell ref="L27:L28"/>
    <mergeCell ref="N27:N28"/>
    <mergeCell ref="P27:P28"/>
    <mergeCell ref="R27:R28"/>
    <mergeCell ref="S27:S28"/>
    <mergeCell ref="R29:R30"/>
    <mergeCell ref="S29:S30"/>
    <mergeCell ref="T29:T30"/>
    <mergeCell ref="A23:A24"/>
    <mergeCell ref="B23:B24"/>
    <mergeCell ref="C23:C24"/>
    <mergeCell ref="F23:F24"/>
    <mergeCell ref="H23:H24"/>
    <mergeCell ref="J23:J24"/>
    <mergeCell ref="T23:T24"/>
    <mergeCell ref="A25:A26"/>
    <mergeCell ref="B25:B26"/>
    <mergeCell ref="C25:C26"/>
    <mergeCell ref="F25:F26"/>
    <mergeCell ref="H25:H26"/>
    <mergeCell ref="J25:J26"/>
    <mergeCell ref="L25:L26"/>
    <mergeCell ref="N25:N26"/>
    <mergeCell ref="P25:P26"/>
    <mergeCell ref="L23:L24"/>
    <mergeCell ref="N23:N24"/>
    <mergeCell ref="P23:P24"/>
    <mergeCell ref="R23:R24"/>
    <mergeCell ref="S23:S24"/>
    <mergeCell ref="R25:R26"/>
    <mergeCell ref="S25:S26"/>
    <mergeCell ref="T25:T26"/>
    <mergeCell ref="A19:A20"/>
    <mergeCell ref="B19:B20"/>
    <mergeCell ref="C19:C20"/>
    <mergeCell ref="F19:F20"/>
    <mergeCell ref="H19:H20"/>
    <mergeCell ref="J19:J20"/>
    <mergeCell ref="T19:T20"/>
    <mergeCell ref="A21:A22"/>
    <mergeCell ref="B21:B22"/>
    <mergeCell ref="C21:C22"/>
    <mergeCell ref="F21:F22"/>
    <mergeCell ref="H21:H22"/>
    <mergeCell ref="J21:J22"/>
    <mergeCell ref="L21:L22"/>
    <mergeCell ref="N21:N22"/>
    <mergeCell ref="P21:P22"/>
    <mergeCell ref="L19:L20"/>
    <mergeCell ref="N19:N20"/>
    <mergeCell ref="P19:P20"/>
    <mergeCell ref="R19:R20"/>
    <mergeCell ref="S19:S20"/>
    <mergeCell ref="R21:R22"/>
    <mergeCell ref="S21:S22"/>
    <mergeCell ref="T21:T22"/>
    <mergeCell ref="A15:A16"/>
    <mergeCell ref="B15:B16"/>
    <mergeCell ref="C15:C16"/>
    <mergeCell ref="F15:F16"/>
    <mergeCell ref="H15:H16"/>
    <mergeCell ref="J15:J16"/>
    <mergeCell ref="T15:T16"/>
    <mergeCell ref="A17:A18"/>
    <mergeCell ref="B17:B18"/>
    <mergeCell ref="C17:C18"/>
    <mergeCell ref="F17:F18"/>
    <mergeCell ref="H17:H18"/>
    <mergeCell ref="J17:J18"/>
    <mergeCell ref="L17:L18"/>
    <mergeCell ref="N17:N18"/>
    <mergeCell ref="P17:P18"/>
    <mergeCell ref="L15:L16"/>
    <mergeCell ref="N15:N16"/>
    <mergeCell ref="P15:P16"/>
    <mergeCell ref="R15:R16"/>
    <mergeCell ref="S15:S16"/>
    <mergeCell ref="R17:R18"/>
    <mergeCell ref="S17:S18"/>
    <mergeCell ref="T17:T18"/>
    <mergeCell ref="A11:A12"/>
    <mergeCell ref="B11:B12"/>
    <mergeCell ref="C11:C12"/>
    <mergeCell ref="F11:F12"/>
    <mergeCell ref="H11:H12"/>
    <mergeCell ref="J11:J12"/>
    <mergeCell ref="T11:T12"/>
    <mergeCell ref="A13:A14"/>
    <mergeCell ref="B13:B14"/>
    <mergeCell ref="C13:C14"/>
    <mergeCell ref="F13:F14"/>
    <mergeCell ref="H13:H14"/>
    <mergeCell ref="J13:J14"/>
    <mergeCell ref="L13:L14"/>
    <mergeCell ref="N13:N14"/>
    <mergeCell ref="P13:P14"/>
    <mergeCell ref="L11:L12"/>
    <mergeCell ref="N11:N12"/>
    <mergeCell ref="P11:P12"/>
    <mergeCell ref="R11:R12"/>
    <mergeCell ref="S11:S12"/>
    <mergeCell ref="R13:R14"/>
    <mergeCell ref="S13:S14"/>
    <mergeCell ref="T13:T14"/>
    <mergeCell ref="T7:T8"/>
    <mergeCell ref="A9:A10"/>
    <mergeCell ref="B9:B10"/>
    <mergeCell ref="C9:C10"/>
    <mergeCell ref="F9:F10"/>
    <mergeCell ref="H9:H10"/>
    <mergeCell ref="J9:J10"/>
    <mergeCell ref="L9:L10"/>
    <mergeCell ref="N9:N10"/>
    <mergeCell ref="P9:P10"/>
    <mergeCell ref="L7:L8"/>
    <mergeCell ref="N7:N8"/>
    <mergeCell ref="P7:P8"/>
    <mergeCell ref="R7:R8"/>
    <mergeCell ref="S7:S8"/>
    <mergeCell ref="A7:A8"/>
    <mergeCell ref="B7:B8"/>
    <mergeCell ref="C7:C8"/>
    <mergeCell ref="F7:F8"/>
    <mergeCell ref="H7:H8"/>
    <mergeCell ref="J7:J8"/>
    <mergeCell ref="R9:R10"/>
    <mergeCell ref="S9:S10"/>
    <mergeCell ref="T9:T10"/>
    <mergeCell ref="T4:T6"/>
    <mergeCell ref="F5:F6"/>
    <mergeCell ref="H5:H6"/>
    <mergeCell ref="J5:J6"/>
    <mergeCell ref="L5:L6"/>
    <mergeCell ref="N5:N6"/>
    <mergeCell ref="P5:P6"/>
    <mergeCell ref="R5:R6"/>
    <mergeCell ref="K4:L4"/>
    <mergeCell ref="M4:N4"/>
    <mergeCell ref="O4:P4"/>
    <mergeCell ref="Q4:R4"/>
    <mergeCell ref="S4:S6"/>
    <mergeCell ref="E4:F4"/>
    <mergeCell ref="G4:H4"/>
    <mergeCell ref="I4:J4"/>
    <mergeCell ref="A1:C1"/>
    <mergeCell ref="D1:D2"/>
    <mergeCell ref="E1:G2"/>
    <mergeCell ref="I1:I2"/>
    <mergeCell ref="J1:J2"/>
    <mergeCell ref="D3:E3"/>
    <mergeCell ref="F3:I3"/>
    <mergeCell ref="J3:K3"/>
    <mergeCell ref="A4:A6"/>
    <mergeCell ref="B4:B6"/>
    <mergeCell ref="C4:C6"/>
  </mergeCells>
  <conditionalFormatting sqref="F7:F106 H7:H106 J7:J106 L7:L106">
    <cfRule type="cellIs" dxfId="8" priority="10" operator="equal">
      <formula>"da"</formula>
    </cfRule>
    <cfRule type="cellIs" dxfId="7" priority="11" operator="equal">
      <formula>"ne"</formula>
    </cfRule>
  </conditionalFormatting>
  <conditionalFormatting sqref="S7:S106">
    <cfRule type="cellIs" dxfId="6" priority="9" operator="greaterThan">
      <formula>0</formula>
    </cfRule>
  </conditionalFormatting>
  <conditionalFormatting sqref="N7:N106">
    <cfRule type="cellIs" dxfId="5" priority="7" operator="equal">
      <formula>"da"</formula>
    </cfRule>
    <cfRule type="cellIs" dxfId="4" priority="8" operator="equal">
      <formula>"ne"</formula>
    </cfRule>
  </conditionalFormatting>
  <conditionalFormatting sqref="P7:P106">
    <cfRule type="cellIs" dxfId="3" priority="5" operator="equal">
      <formula>"da"</formula>
    </cfRule>
    <cfRule type="cellIs" dxfId="2" priority="6" operator="equal">
      <formula>"ne"</formula>
    </cfRule>
  </conditionalFormatting>
  <conditionalFormatting sqref="R7:R106">
    <cfRule type="cellIs" dxfId="1" priority="3" operator="equal">
      <formula>"da"</formula>
    </cfRule>
    <cfRule type="cellIs" dxfId="0" priority="4" operator="equal">
      <formula>"ne"</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7FE6-B91F-4CE7-8992-07054069262C}">
  <dimension ref="A1:M23"/>
  <sheetViews>
    <sheetView zoomScale="130" zoomScaleNormal="130" workbookViewId="0">
      <selection activeCell="D3" sqref="A1:XFD1048576"/>
    </sheetView>
  </sheetViews>
  <sheetFormatPr defaultRowHeight="15" x14ac:dyDescent="0.25"/>
  <cols>
    <col min="1" max="1" width="15.5703125" customWidth="1"/>
    <col min="2" max="2" width="12.7109375" customWidth="1"/>
    <col min="3" max="4" width="13.5703125" customWidth="1"/>
    <col min="5" max="5" width="11.140625" customWidth="1"/>
    <col min="6" max="6" width="12.140625" customWidth="1"/>
    <col min="8" max="8" width="17.85546875" customWidth="1"/>
    <col min="9" max="9" width="10.42578125" customWidth="1"/>
  </cols>
  <sheetData>
    <row r="1" spans="1:13" s="75" customFormat="1" ht="58.15" customHeight="1" x14ac:dyDescent="0.25">
      <c r="A1" s="75" t="s">
        <v>115</v>
      </c>
      <c r="B1" s="75" t="s">
        <v>110</v>
      </c>
      <c r="C1" s="75" t="s">
        <v>111</v>
      </c>
      <c r="D1" s="75" t="s">
        <v>116</v>
      </c>
      <c r="E1" s="75" t="s">
        <v>112</v>
      </c>
      <c r="F1" s="75" t="s">
        <v>113</v>
      </c>
      <c r="G1" s="75" t="s">
        <v>114</v>
      </c>
      <c r="H1" s="75" t="s">
        <v>98</v>
      </c>
      <c r="I1" s="75" t="s">
        <v>99</v>
      </c>
      <c r="J1" s="75" t="s">
        <v>101</v>
      </c>
      <c r="K1" s="75" t="s">
        <v>102</v>
      </c>
      <c r="L1" s="75" t="s">
        <v>103</v>
      </c>
      <c r="M1" s="75" t="s">
        <v>104</v>
      </c>
    </row>
    <row r="2" spans="1:13" x14ac:dyDescent="0.25">
      <c r="A2">
        <f>an_aktivni</f>
        <v>0</v>
      </c>
      <c r="B2">
        <f>an_prosli</f>
        <v>0</v>
      </c>
      <c r="C2">
        <f>pc_prosli-an_prosli</f>
        <v>0</v>
      </c>
      <c r="D2">
        <f>B2+C2</f>
        <v>0</v>
      </c>
      <c r="E2" s="74">
        <f>'Parcijalni_cjeloviti ispit'!A4</f>
        <v>0</v>
      </c>
      <c r="F2" s="74">
        <f>'Parcijalni_cjeloviti ispit'!B4</f>
        <v>0</v>
      </c>
      <c r="G2">
        <f>broj_cjelovitih</f>
        <v>0</v>
      </c>
      <c r="H2" t="e">
        <f>an_prosli/an_aktivni</f>
        <v>#DIV/0!</v>
      </c>
      <c r="I2" s="79" t="e">
        <f>D2/(A2+F2)</f>
        <v>#DIV/0!</v>
      </c>
      <c r="J2" t="e">
        <f>an_prosjekbodova</f>
        <v>#DIV/0!</v>
      </c>
      <c r="K2" t="e">
        <f>pc_prosjekbodova</f>
        <v>#DIV/0!</v>
      </c>
      <c r="L2" t="e">
        <f>an_prosjekocjena</f>
        <v>#DIV/0!</v>
      </c>
      <c r="M2" t="e">
        <f>pc_prosjekocjena</f>
        <v>#DIV/0!</v>
      </c>
    </row>
    <row r="3" spans="1:13" x14ac:dyDescent="0.25">
      <c r="I3" s="78"/>
    </row>
    <row r="9" spans="1:13" hidden="1" x14ac:dyDescent="0.25"/>
    <row r="10" spans="1:13" hidden="1" x14ac:dyDescent="0.25">
      <c r="H10" t="s">
        <v>96</v>
      </c>
    </row>
    <row r="11" spans="1:13" hidden="1" x14ac:dyDescent="0.25">
      <c r="H11" t="s">
        <v>105</v>
      </c>
      <c r="I11">
        <f>pc_prosli</f>
        <v>0</v>
      </c>
    </row>
    <row r="12" spans="1:13" hidden="1" x14ac:dyDescent="0.25">
      <c r="H12" t="s">
        <v>106</v>
      </c>
    </row>
    <row r="13" spans="1:13" hidden="1" x14ac:dyDescent="0.25">
      <c r="H13" t="s">
        <v>97</v>
      </c>
    </row>
    <row r="14" spans="1:13" hidden="1" x14ac:dyDescent="0.25">
      <c r="H14" t="s">
        <v>100</v>
      </c>
      <c r="I14" s="68">
        <f>broj_cjelovitih</f>
        <v>0</v>
      </c>
    </row>
    <row r="15" spans="1:13" hidden="1" x14ac:dyDescent="0.25"/>
    <row r="16" spans="1:13" hidden="1" x14ac:dyDescent="0.25"/>
    <row r="17" spans="8:9" hidden="1" x14ac:dyDescent="0.25">
      <c r="H17" t="s">
        <v>101</v>
      </c>
      <c r="I17" t="e">
        <f>an_prosjekbodova</f>
        <v>#DIV/0!</v>
      </c>
    </row>
    <row r="18" spans="8:9" hidden="1" x14ac:dyDescent="0.25">
      <c r="H18" t="s">
        <v>102</v>
      </c>
      <c r="I18" t="e">
        <f>pc_prosjekbodova</f>
        <v>#DIV/0!</v>
      </c>
    </row>
    <row r="19" spans="8:9" hidden="1" x14ac:dyDescent="0.25">
      <c r="H19" t="s">
        <v>103</v>
      </c>
      <c r="I19" t="e">
        <f>an_prosjekocjena</f>
        <v>#DIV/0!</v>
      </c>
    </row>
    <row r="20" spans="8:9" hidden="1" x14ac:dyDescent="0.25">
      <c r="H20" t="s">
        <v>104</v>
      </c>
      <c r="I20" t="e">
        <f>pc_prosjekocjena</f>
        <v>#DIV/0!</v>
      </c>
    </row>
    <row r="21" spans="8:9" hidden="1" x14ac:dyDescent="0.25"/>
    <row r="22" spans="8:9" hidden="1" x14ac:dyDescent="0.25"/>
    <row r="23" spans="8:9" hidden="1" x14ac:dyDescent="0.25"/>
  </sheetData>
  <sheetProtection algorithmName="SHA-512" hashValue="+fZ73oScZYPbTEVmVwSjeE3Ta9EL6pk3ibBKgxBYzz9CxoDNOh86urDhTZmpUUIxn3n2II0ULKK8rXxbsYuXXw==" saltValue="r0h3HaC5Ba6bkwLhuzM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Popis studenata</vt:lpstr>
      <vt:lpstr>Analitika nastave</vt:lpstr>
      <vt:lpstr>Kontinuirano_Objava_studentima</vt:lpstr>
      <vt:lpstr>Parcijalni_cjeloviti ispit</vt:lpstr>
      <vt:lpstr>Parc_cjelovit_Objava_studentima</vt:lpstr>
      <vt:lpstr>Ispis_za_refereadu</vt:lpstr>
      <vt:lpstr>Statistika</vt:lpstr>
      <vt:lpstr>an_aktivni</vt:lpstr>
      <vt:lpstr>an_odabralicj</vt:lpstr>
      <vt:lpstr>an_polozili_cjeloviti</vt:lpstr>
      <vt:lpstr>an_pristupilicj</vt:lpstr>
      <vt:lpstr>an_prosjekbodova</vt:lpstr>
      <vt:lpstr>an_prosjekocjena</vt:lpstr>
      <vt:lpstr>an_prosli</vt:lpstr>
      <vt:lpstr>broj_cjelovitih</vt:lpstr>
      <vt:lpstr>pc_prosjekbodova</vt:lpstr>
      <vt:lpstr>pc_prosjekocjena</vt:lpstr>
      <vt:lpstr>pc_prosli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egrzin</cp:lastModifiedBy>
  <cp:lastPrinted>2020-02-29T11:51:03Z</cp:lastPrinted>
  <dcterms:created xsi:type="dcterms:W3CDTF">2019-09-26T19:31:07Z</dcterms:created>
  <dcterms:modified xsi:type="dcterms:W3CDTF">2024-10-30T09:06:17Z</dcterms:modified>
</cp:coreProperties>
</file>